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J:\Finance\FCS Finance Website\2023-24 Reports\Operating Budgets\"/>
    </mc:Choice>
  </mc:AlternateContent>
  <xr:revisionPtr revIDLastSave="0" documentId="13_ncr:1_{D73A4928-85BD-4764-AEC3-BAED233FC812}" xr6:coauthVersionLast="47" xr6:coauthVersionMax="47" xr10:uidLastSave="{00000000-0000-0000-0000-000000000000}"/>
  <bookViews>
    <workbookView xWindow="-120" yWindow="-120" windowWidth="29040" windowHeight="15840" tabRatio="994" firstSheet="3" activeTab="3" xr2:uid="{00000000-000D-0000-FFFF-FFFF00000000}"/>
  </bookViews>
  <sheets>
    <sheet name="SUMMARY OF CHANGES" sheetId="10" state="hidden" r:id="rId1"/>
    <sheet name="OPB WORKBOOK INSTRUCTIONS" sheetId="25" state="hidden"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state="hidden" r:id="rId13"/>
    <sheet name="DISCRETIONARY FEE PERCENTAGES" sheetId="18" state="hidden"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SHEET'!$A$106</definedName>
    <definedName name="_2.">'CHECK SHEET'!$A$10</definedName>
    <definedName name="_2004_05_APPROPRIATIONS">'CHECK SHEET'!#REF!</definedName>
    <definedName name="_2005_2006_OPERATING_BUDGET_REVIEW_CHECKSHEET">'CHECK SHEET'!$A$7:$H$113</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SHEET'!$A$79</definedName>
    <definedName name="_8.__EXHIBIT_D__verify_that_amounts_budgeted_for_contingencies_does_not_exceed_2__of_total_fund">'CHECK SHEET'!$A$89</definedName>
    <definedName name="_9.___EXHIBIT_E_totals_for_personnel__current_expense__capital_outlay__and_total_equal_totals_in">'CHECK SHEET'!#REF!</definedName>
    <definedName name="_xlnm._FilterDatabase" localSheetId="11" hidden="1">'EXHIBIT G'!$C$117:$C$129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SHEET'!$A$1:$I$138</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D'!$A$1:$G$266</definedName>
    <definedName name="_xlnm.Print_Area" localSheetId="9">'EXHIBIT E'!$A$1:$E$21</definedName>
    <definedName name="_xlnm.Print_Area" localSheetId="10">'EXHIBIT F'!$A$1:$B$50</definedName>
    <definedName name="_xlnm.Print_Area" localSheetId="11">'EXHIBIT G'!$A$1:$F$137</definedName>
    <definedName name="_xlnm.Print_Area" localSheetId="12">'FEE AUDIT - TUITION AND FEES'!$A$1:$E$81</definedName>
    <definedName name="_xlnm.Print_Area" localSheetId="0">'SUMMARY OF CHANGES'!$A$1:$E$20</definedName>
    <definedName name="_xlnm.Print_Area" localSheetId="2">VLOOKUP!$A$1:$AG$144</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SHEET'!$A$3:$G$113</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D'!$A$2:$H$270</definedName>
    <definedName name="Z_8CA1AA3C_D3A6_493D_93EE_74DE1406A5FE_.wvu.PrintArea" localSheetId="9" hidden="1">'EXHIBIT E'!$A$1:$F$23</definedName>
    <definedName name="Z_8CA1AA3C_D3A6_493D_93EE_74DE1406A5FE_.wvu.PrintArea" localSheetId="11" hidden="1">'EXHIBIT G'!$A$1:$E$123</definedName>
    <definedName name="Z_8CA1AA3C_D3A6_493D_93EE_74DE1406A5FE_.wvu.PrintArea" localSheetId="0" hidden="1">'SUMMARY OF CHANGES'!#REF!</definedName>
  </definedNames>
  <calcPr calcId="191029"/>
  <customWorkbookViews>
    <customWorkbookView name="sophia.gaines - Personal View" guid="{8CA1AA3C-D3A6-493D-93EE-74DE1406A5FE}" mergeInterval="0" personalView="1" maximized="1" windowWidth="1020" windowHeight="466" activeSheetId="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0" i="8" l="1"/>
  <c r="E26" i="4" l="1"/>
  <c r="E19" i="4"/>
  <c r="G14" i="5" l="1"/>
  <c r="B29" i="23" l="1"/>
  <c r="B34" i="23"/>
  <c r="B33" i="23"/>
  <c r="B32" i="23"/>
  <c r="B31" i="23"/>
  <c r="B30" i="23"/>
  <c r="B28" i="23"/>
  <c r="B27" i="23"/>
  <c r="B26" i="23"/>
  <c r="B25" i="23"/>
  <c r="B24" i="23"/>
  <c r="B23" i="23"/>
  <c r="B22" i="23"/>
  <c r="B21" i="23"/>
  <c r="B20" i="23"/>
  <c r="B19" i="23"/>
  <c r="B18" i="23"/>
  <c r="B17" i="23"/>
  <c r="B16" i="23" l="1"/>
  <c r="D16" i="23" s="1"/>
  <c r="B15" i="23"/>
  <c r="D15" i="23" s="1"/>
  <c r="B14" i="23"/>
  <c r="D14" i="23" s="1"/>
  <c r="B8" i="23"/>
  <c r="B13" i="23"/>
  <c r="D13" i="23" s="1"/>
  <c r="B12" i="23"/>
  <c r="D12" i="23" s="1"/>
  <c r="B11" i="23"/>
  <c r="D11" i="23" s="1"/>
  <c r="B10" i="23"/>
  <c r="D10" i="23" s="1"/>
  <c r="B9" i="23"/>
  <c r="D8" i="23"/>
  <c r="B7" i="23"/>
  <c r="D7" i="23"/>
  <c r="D9" i="23"/>
  <c r="D17" i="23"/>
  <c r="D18" i="23"/>
  <c r="D19" i="23"/>
  <c r="D20" i="23"/>
  <c r="D21" i="23"/>
  <c r="D22" i="23"/>
  <c r="D23" i="23"/>
  <c r="D24" i="23"/>
  <c r="D25" i="23"/>
  <c r="D26" i="23"/>
  <c r="D27" i="23"/>
  <c r="D28" i="23"/>
  <c r="D29" i="23"/>
  <c r="D30" i="23"/>
  <c r="D31" i="23"/>
  <c r="D32" i="23"/>
  <c r="D33" i="23"/>
  <c r="D34" i="23"/>
  <c r="E51" i="23" l="1"/>
  <c r="B35" i="23" l="1"/>
  <c r="AO113" i="23" l="1"/>
  <c r="D87" i="3" l="1"/>
  <c r="B215" i="23"/>
  <c r="D85" i="3"/>
  <c r="B180" i="23" l="1"/>
  <c r="E11" i="8" l="1"/>
  <c r="E87" i="3" l="1"/>
  <c r="F87" i="3" s="1"/>
  <c r="C56" i="23" l="1"/>
  <c r="E44" i="23"/>
  <c r="E45" i="23"/>
  <c r="E46" i="23"/>
  <c r="E48" i="23"/>
  <c r="E49" i="23"/>
  <c r="E50" i="23"/>
  <c r="E52" i="23"/>
  <c r="E53" i="23"/>
  <c r="E54" i="23"/>
  <c r="E55" i="23"/>
  <c r="D56" i="23"/>
  <c r="F106" i="15" l="1"/>
  <c r="F104" i="15"/>
  <c r="F103" i="15"/>
  <c r="F13" i="6" l="1"/>
  <c r="S111" i="23" l="1"/>
  <c r="V111" i="23"/>
  <c r="AG111" i="23"/>
  <c r="AB111" i="23" s="1"/>
  <c r="Z111" i="23" s="1"/>
  <c r="G10" i="6" l="1"/>
  <c r="G11" i="6"/>
  <c r="G12" i="6"/>
  <c r="G13" i="6"/>
  <c r="G14" i="6"/>
  <c r="G15" i="6"/>
  <c r="F32" i="6"/>
  <c r="G32" i="6"/>
  <c r="H32" i="6" s="1"/>
  <c r="F33" i="6"/>
  <c r="G33" i="6"/>
  <c r="F34" i="6"/>
  <c r="G34" i="6"/>
  <c r="H34" i="6"/>
  <c r="G32" i="7" s="1"/>
  <c r="F35" i="6"/>
  <c r="G35" i="6"/>
  <c r="E19" i="6"/>
  <c r="F19" i="6" s="1"/>
  <c r="G21" i="7" s="1"/>
  <c r="E20" i="6"/>
  <c r="F20" i="6" s="1"/>
  <c r="G22" i="7" s="1"/>
  <c r="E21" i="6"/>
  <c r="F21" i="6" s="1"/>
  <c r="G23" i="7" s="1"/>
  <c r="E22" i="6"/>
  <c r="F22" i="6" s="1"/>
  <c r="G24" i="7" s="1"/>
  <c r="E23" i="6"/>
  <c r="F23" i="6" s="1"/>
  <c r="G25" i="7" s="1"/>
  <c r="E24" i="6"/>
  <c r="F24" i="6" s="1"/>
  <c r="G26" i="7" s="1"/>
  <c r="B34" i="5"/>
  <c r="E39" i="6" s="1"/>
  <c r="F39" i="6" s="1"/>
  <c r="B35" i="5"/>
  <c r="H35" i="5" s="1"/>
  <c r="I35" i="5" s="1"/>
  <c r="B37" i="5"/>
  <c r="E41" i="6"/>
  <c r="F41" i="6"/>
  <c r="G39" i="7" s="1"/>
  <c r="B38" i="5"/>
  <c r="E42" i="6"/>
  <c r="F42" i="6" s="1"/>
  <c r="G40" i="7" s="1"/>
  <c r="G71" i="7"/>
  <c r="D84" i="3"/>
  <c r="G96" i="7"/>
  <c r="G105" i="7"/>
  <c r="G115" i="7"/>
  <c r="G119" i="7"/>
  <c r="G128" i="7"/>
  <c r="G140" i="7"/>
  <c r="C74" i="23"/>
  <c r="D74" i="23" s="1"/>
  <c r="E74" i="23" s="1"/>
  <c r="F74" i="23" s="1"/>
  <c r="A111" i="23"/>
  <c r="AD111" i="23" s="1"/>
  <c r="A112" i="23"/>
  <c r="A113" i="23"/>
  <c r="AD113" i="23" s="1"/>
  <c r="A114" i="23"/>
  <c r="AD114" i="23" s="1"/>
  <c r="D111" i="23"/>
  <c r="G111" i="23"/>
  <c r="J111" i="23"/>
  <c r="M111" i="23"/>
  <c r="P111" i="23"/>
  <c r="D112" i="23"/>
  <c r="G112" i="23"/>
  <c r="J112" i="23"/>
  <c r="M112" i="23"/>
  <c r="P112" i="23"/>
  <c r="S112" i="23"/>
  <c r="D113" i="23"/>
  <c r="G113" i="23"/>
  <c r="J113" i="23"/>
  <c r="M113" i="23"/>
  <c r="P113" i="23"/>
  <c r="S113" i="23"/>
  <c r="D114" i="23"/>
  <c r="G114" i="23"/>
  <c r="J114" i="23"/>
  <c r="M114" i="23"/>
  <c r="P114" i="23"/>
  <c r="S114" i="23"/>
  <c r="A115" i="23"/>
  <c r="AD115" i="23" s="1"/>
  <c r="D115" i="23"/>
  <c r="G115" i="23"/>
  <c r="J115" i="23"/>
  <c r="M115" i="23"/>
  <c r="P115" i="23"/>
  <c r="S115" i="23"/>
  <c r="A116" i="23"/>
  <c r="AD116" i="23" s="1"/>
  <c r="D116" i="23"/>
  <c r="G116" i="23"/>
  <c r="J116" i="23"/>
  <c r="M116" i="23"/>
  <c r="P116" i="23"/>
  <c r="S116" i="23"/>
  <c r="A117" i="23"/>
  <c r="AD117" i="23" s="1"/>
  <c r="D117" i="23"/>
  <c r="G117" i="23"/>
  <c r="J117" i="23"/>
  <c r="M117" i="23"/>
  <c r="P117" i="23"/>
  <c r="S117" i="23"/>
  <c r="A118" i="23"/>
  <c r="AD118" i="23" s="1"/>
  <c r="D118" i="23"/>
  <c r="G118" i="23"/>
  <c r="J118" i="23"/>
  <c r="M118" i="23"/>
  <c r="P118" i="23"/>
  <c r="S118" i="23"/>
  <c r="A119" i="23"/>
  <c r="AD119" i="23" s="1"/>
  <c r="D119" i="23"/>
  <c r="G119" i="23"/>
  <c r="J119" i="23"/>
  <c r="M119" i="23"/>
  <c r="P119" i="23"/>
  <c r="S119" i="23"/>
  <c r="A120" i="23"/>
  <c r="D120" i="23"/>
  <c r="G120" i="23"/>
  <c r="J120" i="23"/>
  <c r="M120" i="23"/>
  <c r="P120" i="23"/>
  <c r="S120" i="23"/>
  <c r="A121" i="23"/>
  <c r="AD121" i="23" s="1"/>
  <c r="D121" i="23"/>
  <c r="G121" i="23"/>
  <c r="J121" i="23"/>
  <c r="M121" i="23"/>
  <c r="P121" i="23"/>
  <c r="S121" i="23"/>
  <c r="A122" i="23"/>
  <c r="AD122" i="23" s="1"/>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AD128" i="23" s="1"/>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B139" i="23"/>
  <c r="E139" i="23"/>
  <c r="F139" i="23"/>
  <c r="H139" i="23"/>
  <c r="I139" i="23"/>
  <c r="K139" i="23"/>
  <c r="L139" i="23"/>
  <c r="N139" i="23"/>
  <c r="O139" i="23"/>
  <c r="Q139" i="23"/>
  <c r="R139" i="23"/>
  <c r="E43" i="23"/>
  <c r="E56" i="23" s="1"/>
  <c r="V112" i="23"/>
  <c r="V113" i="23"/>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C108" i="3"/>
  <c r="C112" i="3"/>
  <c r="E40" i="3"/>
  <c r="E55" i="3" s="1"/>
  <c r="B64" i="23"/>
  <c r="A53" i="23"/>
  <c r="A45" i="23"/>
  <c r="A43" i="23"/>
  <c r="A63" i="23"/>
  <c r="E30" i="5"/>
  <c r="E29" i="5"/>
  <c r="AE139" i="23"/>
  <c r="A76" i="23"/>
  <c r="C61" i="15"/>
  <c r="A69" i="23"/>
  <c r="C78" i="23"/>
  <c r="D78" i="23" s="1"/>
  <c r="E78" i="23" s="1"/>
  <c r="F78" i="23" s="1"/>
  <c r="A96" i="23"/>
  <c r="A95" i="23"/>
  <c r="A94" i="23"/>
  <c r="A93" i="23"/>
  <c r="A92" i="23"/>
  <c r="A91" i="23"/>
  <c r="A90" i="23"/>
  <c r="A89" i="23"/>
  <c r="A88" i="23"/>
  <c r="A87" i="23"/>
  <c r="A86" i="23"/>
  <c r="A85" i="23"/>
  <c r="A84" i="23"/>
  <c r="A83" i="23"/>
  <c r="A82" i="23"/>
  <c r="A81" i="23"/>
  <c r="A80" i="23"/>
  <c r="A79" i="23"/>
  <c r="A78" i="23"/>
  <c r="A77" i="23"/>
  <c r="A75" i="23"/>
  <c r="A74" i="23"/>
  <c r="A73" i="23"/>
  <c r="A72" i="23"/>
  <c r="A71" i="23"/>
  <c r="A70" i="23"/>
  <c r="A38" i="5"/>
  <c r="A37" i="5"/>
  <c r="A35" i="5"/>
  <c r="A34" i="5"/>
  <c r="A31" i="5"/>
  <c r="A30" i="5"/>
  <c r="A29" i="5"/>
  <c r="B3" i="8"/>
  <c r="A28" i="18"/>
  <c r="A25" i="18"/>
  <c r="A22" i="18"/>
  <c r="A19" i="18"/>
  <c r="A16" i="18"/>
  <c r="A13" i="18"/>
  <c r="A10" i="18"/>
  <c r="E77" i="22"/>
  <c r="D77" i="22"/>
  <c r="D55" i="3"/>
  <c r="AD120" i="23"/>
  <c r="D86" i="3"/>
  <c r="G81" i="7" s="1"/>
  <c r="E86" i="3" s="1"/>
  <c r="C35" i="23"/>
  <c r="E85" i="3"/>
  <c r="F85" i="3" s="1"/>
  <c r="B97" i="23"/>
  <c r="C69" i="23"/>
  <c r="D69" i="23" s="1"/>
  <c r="C70" i="23"/>
  <c r="D70" i="23" s="1"/>
  <c r="E70" i="23" s="1"/>
  <c r="F70" i="23" s="1"/>
  <c r="C71" i="23"/>
  <c r="D71" i="23" s="1"/>
  <c r="E71" i="23" s="1"/>
  <c r="F71" i="23" s="1"/>
  <c r="C72" i="23"/>
  <c r="D72" i="23" s="1"/>
  <c r="E72" i="23" s="1"/>
  <c r="F72" i="23" s="1"/>
  <c r="C73" i="23"/>
  <c r="D73" i="23" s="1"/>
  <c r="E73" i="23" s="1"/>
  <c r="F73" i="23" s="1"/>
  <c r="C75" i="23"/>
  <c r="D75" i="23" s="1"/>
  <c r="E75" i="23" s="1"/>
  <c r="F75" i="23" s="1"/>
  <c r="C76" i="23"/>
  <c r="D76" i="23" s="1"/>
  <c r="E76" i="23" s="1"/>
  <c r="F76" i="23" s="1"/>
  <c r="C77" i="23"/>
  <c r="D77" i="23" s="1"/>
  <c r="E77" i="23" s="1"/>
  <c r="F77" i="23" s="1"/>
  <c r="C79" i="23"/>
  <c r="D79" i="23" s="1"/>
  <c r="E79" i="23" s="1"/>
  <c r="F79" i="23" s="1"/>
  <c r="C80" i="23"/>
  <c r="C81" i="23"/>
  <c r="D81" i="23" s="1"/>
  <c r="E81" i="23" s="1"/>
  <c r="C82" i="23"/>
  <c r="D82" i="23" s="1"/>
  <c r="E82" i="23" s="1"/>
  <c r="F82" i="23" s="1"/>
  <c r="C83" i="23"/>
  <c r="D83" i="23" s="1"/>
  <c r="E83" i="23" s="1"/>
  <c r="C84" i="23"/>
  <c r="D84" i="23" s="1"/>
  <c r="E84" i="23" s="1"/>
  <c r="F84" i="23" s="1"/>
  <c r="C85" i="23"/>
  <c r="D85" i="23" s="1"/>
  <c r="E85" i="23" s="1"/>
  <c r="C86" i="23"/>
  <c r="D86" i="23" s="1"/>
  <c r="E86" i="23" s="1"/>
  <c r="F86" i="23" s="1"/>
  <c r="C87" i="23"/>
  <c r="D87" i="23" s="1"/>
  <c r="E87" i="23" s="1"/>
  <c r="F87" i="23" s="1"/>
  <c r="C88" i="23"/>
  <c r="D88" i="23" s="1"/>
  <c r="E88" i="23" s="1"/>
  <c r="C89" i="23"/>
  <c r="D89" i="23" s="1"/>
  <c r="E89" i="23" s="1"/>
  <c r="C90" i="23"/>
  <c r="D90" i="23" s="1"/>
  <c r="E90" i="23" s="1"/>
  <c r="F90" i="23" s="1"/>
  <c r="C91" i="23"/>
  <c r="D91" i="23" s="1"/>
  <c r="E91" i="23" s="1"/>
  <c r="F91" i="23" s="1"/>
  <c r="C92" i="23"/>
  <c r="D92" i="23" s="1"/>
  <c r="E92" i="23" s="1"/>
  <c r="F92" i="23" s="1"/>
  <c r="C93" i="23"/>
  <c r="D93" i="23" s="1"/>
  <c r="E93" i="23" s="1"/>
  <c r="C94" i="23"/>
  <c r="D94" i="23" s="1"/>
  <c r="E94" i="23" s="1"/>
  <c r="F94" i="23" s="1"/>
  <c r="C95" i="23"/>
  <c r="D95" i="23" s="1"/>
  <c r="E95" i="23" s="1"/>
  <c r="C96" i="23"/>
  <c r="D96" i="23" s="1"/>
  <c r="E96" i="23" s="1"/>
  <c r="C96" i="15"/>
  <c r="B1" i="15"/>
  <c r="B2" i="7"/>
  <c r="B7" i="12"/>
  <c r="B5" i="6"/>
  <c r="D8" i="5"/>
  <c r="E40" i="4"/>
  <c r="C101" i="3" s="1"/>
  <c r="C8" i="4"/>
  <c r="AF139" i="23"/>
  <c r="AA139" i="23"/>
  <c r="W139" i="23"/>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AG119" i="23"/>
  <c r="AB119" i="23" s="1"/>
  <c r="Z119" i="23" s="1"/>
  <c r="AG118" i="23"/>
  <c r="AB118" i="23" s="1"/>
  <c r="Z118" i="23" s="1"/>
  <c r="AG117" i="23"/>
  <c r="AB117" i="23" s="1"/>
  <c r="Z117" i="23" s="1"/>
  <c r="AG116" i="23"/>
  <c r="AB116" i="23" s="1"/>
  <c r="Z116" i="23" s="1"/>
  <c r="AG115" i="23"/>
  <c r="AB115" i="23" s="1"/>
  <c r="Z115" i="23" s="1"/>
  <c r="AG114" i="23"/>
  <c r="AB114" i="23" s="1"/>
  <c r="Z114" i="23" s="1"/>
  <c r="AG113" i="23"/>
  <c r="AB113" i="23" s="1"/>
  <c r="Z113" i="23" s="1"/>
  <c r="AG112" i="23"/>
  <c r="AB112" i="23" s="1"/>
  <c r="Z112" i="23"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D93" i="15"/>
  <c r="E93" i="15"/>
  <c r="F98" i="15"/>
  <c r="F99" i="15"/>
  <c r="F100" i="15"/>
  <c r="F101" i="15"/>
  <c r="F102" i="15"/>
  <c r="F105" i="15"/>
  <c r="F107" i="15"/>
  <c r="F108" i="15"/>
  <c r="F109" i="15"/>
  <c r="F110" i="15"/>
  <c r="D111" i="15"/>
  <c r="E111" i="15"/>
  <c r="F120" i="15"/>
  <c r="F121" i="15"/>
  <c r="F122" i="15"/>
  <c r="F123" i="15"/>
  <c r="F124" i="15"/>
  <c r="F125" i="15"/>
  <c r="F126" i="15"/>
  <c r="F127" i="15"/>
  <c r="F128" i="15"/>
  <c r="E129" i="15"/>
  <c r="B53" i="22"/>
  <c r="D75" i="22"/>
  <c r="E75" i="22"/>
  <c r="E65" i="22"/>
  <c r="E66" i="22" s="1"/>
  <c r="D65" i="22"/>
  <c r="D67" i="22"/>
  <c r="D59" i="22"/>
  <c r="D60" i="22" s="1"/>
  <c r="D62" i="22"/>
  <c r="B52" i="22"/>
  <c r="E33" i="22"/>
  <c r="E34" i="22" s="1"/>
  <c r="D33" i="22"/>
  <c r="D34" i="22"/>
  <c r="D26" i="22"/>
  <c r="D38" i="22"/>
  <c r="C38" i="22"/>
  <c r="E15" i="22"/>
  <c r="D15" i="22"/>
  <c r="B46" i="22"/>
  <c r="E26" i="22"/>
  <c r="E59" i="22"/>
  <c r="E61" i="22" s="1"/>
  <c r="E38" i="22"/>
  <c r="B29" i="5"/>
  <c r="H14" i="5"/>
  <c r="G246" i="7"/>
  <c r="E15" i="8"/>
  <c r="E36" i="6"/>
  <c r="D36" i="6"/>
  <c r="D43" i="6"/>
  <c r="D26" i="6"/>
  <c r="E17" i="6"/>
  <c r="G20" i="5"/>
  <c r="H20" i="5" s="1"/>
  <c r="G19" i="5"/>
  <c r="H19" i="5" s="1"/>
  <c r="G22" i="5"/>
  <c r="H22" i="5" s="1"/>
  <c r="G23" i="5"/>
  <c r="H23" i="5" s="1"/>
  <c r="E20" i="12"/>
  <c r="E30" i="12" s="1"/>
  <c r="E29" i="12"/>
  <c r="G194" i="7"/>
  <c r="C93" i="3" s="1"/>
  <c r="D21" i="8"/>
  <c r="E59" i="3"/>
  <c r="C94" i="12"/>
  <c r="B31" i="5"/>
  <c r="H31" i="5" s="1"/>
  <c r="I31" i="5" s="1"/>
  <c r="B30" i="5"/>
  <c r="H30" i="5" s="1"/>
  <c r="I30" i="5" s="1"/>
  <c r="G16" i="5"/>
  <c r="H16" i="5" s="1"/>
  <c r="G15" i="5"/>
  <c r="H15" i="5" s="1"/>
  <c r="D96" i="8"/>
  <c r="C96" i="8"/>
  <c r="B69" i="6"/>
  <c r="C75" i="3" s="1"/>
  <c r="E60" i="3"/>
  <c r="E61" i="3"/>
  <c r="E62" i="3"/>
  <c r="E63" i="3"/>
  <c r="E64" i="3"/>
  <c r="B21" i="8"/>
  <c r="C21" i="8"/>
  <c r="E10" i="8"/>
  <c r="E12" i="8"/>
  <c r="E16" i="8"/>
  <c r="E17" i="8"/>
  <c r="E18" i="8"/>
  <c r="E19" i="8"/>
  <c r="E20" i="8"/>
  <c r="E36" i="4"/>
  <c r="C109" i="3" s="1"/>
  <c r="D33" i="4"/>
  <c r="B60" i="6"/>
  <c r="C78" i="3" s="1"/>
  <c r="E16" i="4"/>
  <c r="G262" i="7"/>
  <c r="G266" i="7" s="1"/>
  <c r="C102" i="3" s="1"/>
  <c r="E67" i="22"/>
  <c r="D61" i="22"/>
  <c r="E14" i="8"/>
  <c r="G228" i="7"/>
  <c r="X139" i="23"/>
  <c r="E60" i="22"/>
  <c r="F36" i="6"/>
  <c r="D66" i="22"/>
  <c r="D69" i="22" s="1"/>
  <c r="H35" i="6"/>
  <c r="G33" i="7" s="1"/>
  <c r="H33" i="6"/>
  <c r="G31" i="7" s="1"/>
  <c r="E62" i="22"/>
  <c r="H38" i="5"/>
  <c r="I38" i="5" s="1"/>
  <c r="H37" i="5"/>
  <c r="I37" i="5" s="1"/>
  <c r="D70" i="22"/>
  <c r="D17" i="6"/>
  <c r="F12" i="6"/>
  <c r="E46" i="3" s="1"/>
  <c r="F11" i="6"/>
  <c r="H11" i="6" s="1"/>
  <c r="G13" i="7" s="1"/>
  <c r="F14" i="6"/>
  <c r="H13" i="6"/>
  <c r="G15" i="7" s="1"/>
  <c r="F15" i="6"/>
  <c r="H15" i="6" s="1"/>
  <c r="G17" i="7" s="1"/>
  <c r="F10" i="6"/>
  <c r="E44" i="3" s="1"/>
  <c r="E47" i="3"/>
  <c r="E49" i="3" l="1"/>
  <c r="D68" i="22"/>
  <c r="C74" i="3"/>
  <c r="H34" i="5"/>
  <c r="I34" i="5" s="1"/>
  <c r="E40" i="6"/>
  <c r="F40" i="6" s="1"/>
  <c r="G38" i="7" s="1"/>
  <c r="E70" i="22"/>
  <c r="E69" i="22"/>
  <c r="E68" i="22"/>
  <c r="H10" i="6"/>
  <c r="G12" i="7" s="1"/>
  <c r="H14" i="6"/>
  <c r="G16" i="7" s="1"/>
  <c r="E21" i="8"/>
  <c r="C95" i="3"/>
  <c r="B70" i="6"/>
  <c r="C77" i="3"/>
  <c r="E45" i="3"/>
  <c r="E48" i="3"/>
  <c r="F17" i="6"/>
  <c r="E50" i="3" s="1"/>
  <c r="H12" i="6"/>
  <c r="G14" i="7" s="1"/>
  <c r="G19" i="7" s="1"/>
  <c r="G37" i="7"/>
  <c r="H36" i="6"/>
  <c r="G30" i="7"/>
  <c r="D118" i="15"/>
  <c r="C126" i="3" s="1"/>
  <c r="H29" i="5"/>
  <c r="I29" i="5" s="1"/>
  <c r="E65" i="3"/>
  <c r="G75" i="7"/>
  <c r="G85" i="7" s="1"/>
  <c r="D88" i="3"/>
  <c r="F111" i="15"/>
  <c r="G248" i="7"/>
  <c r="G35" i="7"/>
  <c r="T111" i="23"/>
  <c r="C94" i="3"/>
  <c r="C103" i="3"/>
  <c r="G28" i="7"/>
  <c r="F26" i="6"/>
  <c r="D119" i="15"/>
  <c r="C110" i="3"/>
  <c r="C114" i="3" s="1"/>
  <c r="E113" i="15"/>
  <c r="E131" i="15" s="1"/>
  <c r="F93" i="15"/>
  <c r="D113" i="15"/>
  <c r="F57" i="15"/>
  <c r="T135" i="23"/>
  <c r="T120" i="23"/>
  <c r="T113" i="23"/>
  <c r="T137" i="23"/>
  <c r="J139" i="23"/>
  <c r="T131" i="23"/>
  <c r="T130" i="23"/>
  <c r="T136" i="23"/>
  <c r="T126" i="23"/>
  <c r="T124" i="23"/>
  <c r="T119" i="23"/>
  <c r="F88" i="23"/>
  <c r="T123" i="23"/>
  <c r="M139" i="23"/>
  <c r="G139" i="23"/>
  <c r="S139" i="23"/>
  <c r="D59" i="3"/>
  <c r="D44" i="3" s="1"/>
  <c r="T133" i="23"/>
  <c r="AG139" i="23"/>
  <c r="F89" i="23"/>
  <c r="V139" i="23"/>
  <c r="T122" i="23"/>
  <c r="T121" i="23"/>
  <c r="T118" i="23"/>
  <c r="T117" i="23"/>
  <c r="T116" i="23"/>
  <c r="T115" i="23"/>
  <c r="T114" i="23"/>
  <c r="T112" i="23"/>
  <c r="T134" i="23"/>
  <c r="T132" i="23"/>
  <c r="T125" i="23"/>
  <c r="F96" i="23"/>
  <c r="T138" i="23"/>
  <c r="T129" i="23"/>
  <c r="T128" i="23"/>
  <c r="T127" i="23"/>
  <c r="Z139" i="23"/>
  <c r="AB139" i="23"/>
  <c r="F95" i="23"/>
  <c r="D48" i="3"/>
  <c r="F48" i="3" s="1"/>
  <c r="G48" i="3" s="1"/>
  <c r="D64" i="3"/>
  <c r="F64" i="3" s="1"/>
  <c r="G64" i="3" s="1"/>
  <c r="D139" i="23"/>
  <c r="P139" i="23"/>
  <c r="D60" i="3"/>
  <c r="D45" i="3" s="1"/>
  <c r="D63" i="3"/>
  <c r="F63" i="3" s="1"/>
  <c r="G63" i="3" s="1"/>
  <c r="D61" i="3"/>
  <c r="F61" i="3" s="1"/>
  <c r="G61" i="3" s="1"/>
  <c r="D80" i="23"/>
  <c r="E80" i="23" s="1"/>
  <c r="F80" i="23" s="1"/>
  <c r="E69" i="23"/>
  <c r="AD112" i="23"/>
  <c r="C97" i="23"/>
  <c r="F83" i="23"/>
  <c r="F81" i="23"/>
  <c r="D62" i="3"/>
  <c r="F62" i="3" s="1"/>
  <c r="G62" i="3" s="1"/>
  <c r="D49" i="3"/>
  <c r="F49" i="3" s="1"/>
  <c r="G49" i="3" s="1"/>
  <c r="F85" i="23"/>
  <c r="F93" i="23"/>
  <c r="D47" i="3"/>
  <c r="F47" i="3" s="1"/>
  <c r="G47" i="3" s="1"/>
  <c r="D46" i="3"/>
  <c r="F46" i="3" s="1"/>
  <c r="G46" i="3" s="1"/>
  <c r="F86" i="3"/>
  <c r="D35" i="23"/>
  <c r="C119" i="3" l="1"/>
  <c r="F43" i="6"/>
  <c r="H44" i="6" s="1"/>
  <c r="G42" i="7"/>
  <c r="G44" i="7" s="1"/>
  <c r="G63" i="7" s="1"/>
  <c r="G142" i="7" s="1"/>
  <c r="E25" i="4"/>
  <c r="E28" i="4" s="1"/>
  <c r="F45" i="3"/>
  <c r="G45" i="3" s="1"/>
  <c r="D129" i="15"/>
  <c r="D131" i="15" s="1"/>
  <c r="F118" i="15"/>
  <c r="H17" i="6"/>
  <c r="H27" i="6" s="1"/>
  <c r="E84" i="3"/>
  <c r="E88" i="3" s="1"/>
  <c r="F113" i="15"/>
  <c r="C96" i="3"/>
  <c r="C121" i="3"/>
  <c r="F119" i="15"/>
  <c r="F129" i="15" s="1"/>
  <c r="C129" i="3"/>
  <c r="D50" i="3"/>
  <c r="F50" i="3" s="1"/>
  <c r="G50" i="3" s="1"/>
  <c r="AO111" i="23"/>
  <c r="AO114" i="23" s="1"/>
  <c r="AO117" i="23" s="1"/>
  <c r="AO118" i="23" s="1"/>
  <c r="AO120" i="23" s="1"/>
  <c r="D65" i="3"/>
  <c r="F65" i="3" s="1"/>
  <c r="G65" i="3" s="1"/>
  <c r="T139" i="23"/>
  <c r="F59" i="3"/>
  <c r="G59" i="3" s="1"/>
  <c r="F44" i="3"/>
  <c r="G44" i="3" s="1"/>
  <c r="F69" i="23"/>
  <c r="E97" i="23"/>
  <c r="F97" i="23" s="1"/>
  <c r="D97" i="23"/>
  <c r="F60" i="3"/>
  <c r="G60" i="3" s="1"/>
  <c r="H46" i="6" l="1"/>
  <c r="C34" i="3" s="1"/>
  <c r="E18" i="4"/>
  <c r="E21" i="4" s="1"/>
  <c r="E23" i="4" s="1"/>
  <c r="E44" i="4" s="1"/>
  <c r="C17" i="3" s="1"/>
  <c r="F84" i="3"/>
  <c r="F88" i="3" s="1"/>
  <c r="C135" i="3"/>
  <c r="F131" i="15"/>
  <c r="D32" i="4" l="1"/>
  <c r="E35" i="4" s="1"/>
  <c r="E38"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tc={36C3EBC9-D425-49C4-88D9-7163D2A68669}</author>
    <author>Nieto, Eve</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tc={36C3EBC9-D425-49C5-88D9-7163D2A68669}</author>
  </authors>
  <commentList>
    <comment ref="B6" authorId="0" shapeId="0" xr:uid="{00000000-0006-0000-0200-000001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C6" authorId="1" shapeId="0" xr:uid="{00000000-0006-0000-0200-000002000000}">
      <text>
        <r>
          <rPr>
            <b/>
            <sz val="9"/>
            <color indexed="81"/>
            <rFont val="Tahoma"/>
            <family val="2"/>
          </rPr>
          <t>Nieto, Eve:</t>
        </r>
        <r>
          <rPr>
            <sz val="9"/>
            <color indexed="81"/>
            <rFont val="Tahoma"/>
            <family val="2"/>
          </rPr>
          <t xml:space="preserve">
Source: FY 23-34 FCS ALLOCATION WORKSHEET
5.11.23
</t>
        </r>
      </text>
    </comment>
    <comment ref="A40" authorId="1" shapeId="0" xr:uid="{00000000-0006-0000-0200-00000300000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xr:uid="{00000000-0006-0000-0200-000004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text>
    </comment>
    <comment ref="A61" authorId="3" shapeId="0" xr:uid="{00000000-0006-0000-0200-000005000000}">
      <text>
        <t xml:space="preserve">[Threaded comment]
Your version of Excel allows you to read this threaded comment; however, any edits to it will get removed if the file is opened in a newer version of Excel. Learn more: https://go.microsoft.com/fwlink/?linkid=870924
Comment:
    Source: General Appropriations Act, Specific Appropriation 35.
</t>
      </text>
    </comment>
    <comment ref="A63" authorId="1" shapeId="0" xr:uid="{00000000-0006-0000-0200-000006000000}">
      <text>
        <r>
          <rPr>
            <b/>
            <sz val="9"/>
            <color indexed="81"/>
            <rFont val="Tahoma"/>
            <family val="2"/>
          </rPr>
          <t>Nieto, Eve:</t>
        </r>
        <r>
          <rPr>
            <sz val="9"/>
            <color indexed="81"/>
            <rFont val="Tahoma"/>
            <family val="2"/>
          </rPr>
          <t xml:space="preserve">
TCC Adults with Disb Program App#27
5.11.23
</t>
        </r>
      </text>
    </comment>
    <comment ref="B68" authorId="4" shapeId="0" xr:uid="{00000000-0006-0000-0200-000007000000}">
      <text>
        <t xml:space="preserve">[Threaded comment]
Your version of Excel allows you to read this threaded comment; however, any edits to it will get removed if the file is opened in a newer version of Excel. Learn more: https://go.microsoft.com/fwlink/?linkid=870924
Comment:
    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E68" authorId="5" shapeId="0" xr:uid="{00000000-0006-0000-0200-000008000000}">
      <text>
        <t xml:space="preserve">[Threaded comment]
Your version of Excel allows you to read this threaded comment; however, any edits to it will get removed if the file is opened in a newer version of Excel. Learn more: https://go.microsoft.com/fwlink/?linkid=870924
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text>
    </comment>
    <comment ref="A106" authorId="6" shapeId="0" xr:uid="{00000000-0006-0000-0200-000009000000}">
      <text>
        <t xml:space="preserve">[Threaded comment]
Your version of Excel allows you to read this threaded comment; however, any edits to it will get removed if the file is opened in a newer version of Excel. Learn more: https://go.microsoft.com/fwlink/?linkid=870924
Comment:
    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
      </text>
    </comment>
    <comment ref="T107" authorId="7" shapeId="0" xr:uid="{00000000-0006-0000-0200-00000A000000}">
      <text>
        <t>[Threaded comment]
Your version of Excel allows you to read this threaded comment; however, any edits to it will get removed if the file is opened in a newer version of Excel. Learn more: https://go.microsoft.com/fwlink/?linkid=870924
Comment:
    Note: Total Fee Paying should agree with the Fee Calculator Total Fee Paying - CellU121.</t>
      </text>
    </comment>
    <comment ref="B110" authorId="8" shapeId="0" xr:uid="{00000000-0006-0000-0200-00000B000000}">
      <text>
        <t xml:space="preserve">[Threaded comment]
Your version of Excel allows you to read this threaded comment; however, any edits to it will get removed if the file is opened in a newer version of Excel. Learn more: https://go.microsoft.com/fwlink/?linkid=870924
Comment:
    Upper Level FTE Resident, Cell Q93
</t>
      </text>
    </comment>
    <comment ref="E110" authorId="9" shapeId="0" xr:uid="{00000000-0006-0000-0200-00000C000000}">
      <text>
        <t>[Threaded comment]
Your version of Excel allows you to read this threaded comment; however, any edits to it will get removed if the file is opened in a newer version of Excel. Learn more: https://go.microsoft.com/fwlink/?linkid=870924
Comment:
    A &amp; P Resident, Cell B93
Resident A &amp; P Fee Paying FTE does not include non-Florida Resident FTE and Dual Enrolled FTE.</t>
      </text>
    </comment>
    <comment ref="F110" authorId="10" shapeId="0" xr:uid="{00000000-0006-0000-0200-00000D000000}">
      <text>
        <t>[Threaded comment]
Your version of Excel allows you to read this threaded comment; however, any edits to it will get removed if the file is opened in a newer version of Excel. Learn more: https://go.microsoft.com/fwlink/?linkid=870924
Comment:
    A &amp; P FTE Estimated Non-Florida Resident, Cell P54</t>
      </text>
    </comment>
    <comment ref="H110" authorId="11" shapeId="0" xr:uid="{00000000-0006-0000-0200-00000E000000}">
      <text>
        <t xml:space="preserve">[Threaded comment]
Your version of Excel allows you to read this threaded comment; however, any edits to it will get removed if the file is opened in a newer version of Excel. Learn more: https://go.microsoft.com/fwlink/?linkid=870924
Comment:
    PSV FTE Resident, Cell E93
Resident PSV Fee Paying FTE does not include non-Florida Resident FTE and Dual Enrolled FTE. 
</t>
      </text>
    </comment>
    <comment ref="I110" authorId="12" shapeId="0" xr:uid="{00000000-0006-0000-0200-00000F000000}">
      <text>
        <t xml:space="preserve">[Threaded comment]
Your version of Excel allows you to read this threaded comment; however, any edits to it will get removed if the file is opened in a newer version of Excel. Learn more: https://go.microsoft.com/fwlink/?linkid=870924
Comment:
    PSV Estimated Non-Florida Resident FTE, Cell Q54
</t>
      </text>
    </comment>
    <comment ref="K110" authorId="13" shapeId="0" xr:uid="{00000000-0006-0000-0200-000010000000}">
      <text>
        <t xml:space="preserve">[Threaded comment]
Your version of Excel allows you to read this threaded comment; however, any edits to it will get removed if the file is opened in a newer version of Excel. Learn more: https://go.microsoft.com/fwlink/?linkid=870924
Comment:
    DEV ED FTE Resident, Cell H93
Resident DEV ED Fee Paying FTE does not include non-Florida Resident FTE.
</t>
      </text>
    </comment>
    <comment ref="L110" authorId="14" shapeId="0" xr:uid="{00000000-0006-0000-0200-000011000000}">
      <text>
        <t>[Threaded comment]
Your version of Excel allows you to read this threaded comment; however, any edits to it will get removed if the file is opened in a newer version of Excel. Learn more: https://go.microsoft.com/fwlink/?linkid=870924
Comment:
    DEV ED Estimated Non-Florida Resident FTE, Cell T54</t>
      </text>
    </comment>
    <comment ref="N110" authorId="15" shapeId="0" xr:uid="{00000000-0006-0000-0200-000012000000}">
      <text>
        <t>[Threaded comment]
Your version of Excel allows you to read this threaded comment; however, any edits to it will get removed if the file is opened in a newer version of Excel. Learn more: https://go.microsoft.com/fwlink/?linkid=870924
Comment:
    EPI FTE Resident, Cell K93. 
Resident EPI Fee Paying FTE does not include non-Florida Resident FTE.</t>
      </text>
    </comment>
    <comment ref="O110" authorId="16" shapeId="0" xr:uid="{00000000-0006-0000-0200-000013000000}">
      <text>
        <t>[Threaded comment]
Your version of Excel allows you to read this threaded comment; however, any edits to it will get removed if the file is opened in a newer version of Excel. Learn more: https://go.microsoft.com/fwlink/?linkid=870924
Comment:
    EPI Estimated Non-Florida Resident FTE, Cell W54</t>
      </text>
    </comment>
    <comment ref="Q110" authorId="17" shapeId="0" xr:uid="{00000000-0006-0000-0200-000014000000}">
      <text>
        <t xml:space="preserve">[Threaded comment]
Your version of Excel allows you to read this threaded comment; however, any edits to it will get removed if the file is opened in a newer version of Excel. Learn more: https://go.microsoft.com/fwlink/?linkid=870924
Comment:
    CCATD FTE Resident, Cell N93. 
Resident CCATD Paying FTE does not include non-Florida Resident FTE and Dual Enrolled FTE. </t>
      </text>
    </comment>
    <comment ref="R110" authorId="18" shapeId="0" xr:uid="{00000000-0006-0000-0200-000015000000}">
      <text>
        <t>[Threaded comment]
Your version of Excel allows you to read this threaded comment; however, any edits to it will get removed if the file is opened in a newer version of Excel. Learn more: https://go.microsoft.com/fwlink/?linkid=870924
Comment:
    CCATD FTE Estimated Non-Florida Resident FTE, Cell R54.</t>
      </text>
    </comment>
    <comment ref="W110" authorId="19" shapeId="0" xr:uid="{00000000-0006-0000-0200-000016000000}">
      <text>
        <t>[Threaded comment]
Your version of Excel allows you to read this threaded comment; however, any edits to it will get removed if the file is opened in a newer version of Excel. Learn more: https://go.microsoft.com/fwlink/?linkid=870924
Comment:
    Voc Prep FTE Estimated Non-Florida Resident, Cell U54</t>
      </text>
    </comment>
    <comment ref="X110" authorId="20" shapeId="0" xr:uid="{00000000-0006-0000-0200-000017000000}">
      <text>
        <t xml:space="preserve">[Threaded comment]
Your version of Excel allows you to read this threaded comment; however, any edits to it will get removed if the file is opened in a newer version of Excel. Learn more: https://go.microsoft.com/fwlink/?linkid=870924
Comment:
    Voc. Prep FTE Total, Cell G54
</t>
      </text>
    </comment>
    <comment ref="Z110" authorId="1" shapeId="0" xr:uid="{00000000-0006-0000-0200-000018000000}">
      <text>
        <r>
          <rPr>
            <b/>
            <sz val="9"/>
            <color indexed="81"/>
            <rFont val="Tahoma"/>
            <family val="2"/>
          </rPr>
          <t>Nieto, Eve:</t>
        </r>
        <r>
          <rPr>
            <sz val="9"/>
            <color indexed="81"/>
            <rFont val="Tahoma"/>
            <family val="2"/>
          </rPr>
          <t xml:space="preserve">
Formulas in place.
 Complete columns AE and AF first. </t>
        </r>
      </text>
    </comment>
    <comment ref="AA110" authorId="21" shapeId="0" xr:uid="{00000000-0006-0000-0200-000019000000}">
      <text>
        <t>[Threaded comment]
Your version of Excel allows you to read this threaded comment; however, any edits to it will get removed if the file is opened in a newer version of Excel. Learn more: https://go.microsoft.com/fwlink/?linkid=870924
Comment:
    Adult FTE Estimated Non-Florida Resident, Cell V54</t>
      </text>
    </comment>
    <comment ref="AE110" authorId="22" shapeId="0" xr:uid="{00000000-0006-0000-0200-00001A000000}">
      <text>
        <t xml:space="preserve">[Threaded comment]
Your version of Excel allows you to read this threaded comment; however, any edits to it will get removed if the file is opened in a newer version of Excel. Learn more: https://go.microsoft.com/fwlink/?linkid=870924
Comment:
    Adult Basic FTE, Cell H54
 </t>
      </text>
    </comment>
    <comment ref="AF110" authorId="23" shapeId="0" xr:uid="{00000000-0006-0000-0200-00001B000000}">
      <text>
        <t>[Threaded comment]
Your version of Excel allows you to read this threaded comment; however, any edits to it will get removed if the file is opened in a newer version of Excel. Learn more: https://go.microsoft.com/fwlink/?linkid=870924
Comment:
    Adult Second. &amp; GED  FTE, Cell I54</t>
      </text>
    </comment>
    <comment ref="AO112" authorId="24" shapeId="0" xr:uid="{00000000-0006-0000-0200-00001C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Estimated Duel Enrolled FTE Total Column, Cell AF82.</t>
      </text>
    </comment>
    <comment ref="AO113" authorId="25" shapeId="0" xr:uid="{00000000-0006-0000-0200-00001D000000}">
      <text>
        <t xml:space="preserve">[Threaded comment]
Your version of Excel allows you to read this threaded comment; however, any edits to it will get removed if the file is opened in a newer version of Excel. Learn more: https://go.microsoft.com/fwlink/?linkid=870924
Comment:
    Fee Calculator File: Apprent FTE Total, Cell E82 minus the Estimated Dual Enrolled Apprent FTE, Cell AE82. 
</t>
      </text>
    </comment>
    <comment ref="AO116" authorId="26" shapeId="0" xr:uid="{00000000-0006-0000-0200-00001E000000}">
      <text>
        <t>[Threaded comment]
Your version of Excel allows you to read this threaded comment; however, any edits to it will get removed if the file is opened in a newer version of Excel. Learn more: https://go.microsoft.com/fwlink/?linkid=870924
Comment:
    Fee Calculator File: This amount is from the FTE-1B Total column, Cell L82.</t>
      </text>
    </comment>
    <comment ref="B151" authorId="27" shapeId="0" xr:uid="{00000000-0006-0000-0200-00001F000000}">
      <text>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
      </text>
    </comment>
    <comment ref="B186" authorId="1" shapeId="0" xr:uid="{00000000-0006-0000-0200-000020000000}">
      <text>
        <r>
          <rPr>
            <b/>
            <sz val="9"/>
            <color indexed="81"/>
            <rFont val="Tahoma"/>
            <family val="2"/>
          </rPr>
          <t>Nieto, Eve:</t>
        </r>
        <r>
          <rPr>
            <sz val="9"/>
            <color indexed="81"/>
            <rFont val="Tahoma"/>
            <family val="2"/>
          </rPr>
          <t xml:space="preserve">
</t>
        </r>
        <r>
          <rPr>
            <sz val="12"/>
            <color indexed="81"/>
            <rFont val="Tahoma"/>
            <family val="2"/>
          </rPr>
          <t>GAA APPROPRIATION 125
EN 5.11.23</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xr:uid="{00000000-0006-0000-0300-000001000000}">
      <text>
        <t>[Threaded comment]
Your version of Excel allows you to read this threaded comment; however, any edits to it will get removed if the file is opened in a newer version of Excel. Learn more: https://go.microsoft.com/fwlink/?linkid=870924
Comment:
    SELECT COLLEGE NAME 
THE COLLEGE NAME SHOULD AUTO-POPULATE IN EXHIBITS A, B, C, C2, D, E AND G.</t>
      </text>
    </comment>
    <comment ref="D43" authorId="1" shapeId="0" xr:uid="{00000000-0006-0000-0300-000002000000}">
      <text>
        <t>[Threaded comment]
Your version of Excel allows you to read this threaded comment; however, any edits to it will get removed if the file is opened in a newer version of Excel. Learn more: https://go.microsoft.com/fwlink/?linkid=870924
Comment:
    VLOOKUP Tab - Cells A108 to S141</t>
      </text>
    </comment>
    <comment ref="G43" authorId="2" shapeId="0" xr:uid="{00000000-0006-0000-0300-000003000000}">
      <text>
        <t>[Threaded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3% in any area in the Explanation box below.</t>
      </text>
    </comment>
    <comment ref="D58" authorId="3" shapeId="0" xr:uid="{00000000-0006-0000-0300-000004000000}">
      <text>
        <t xml:space="preserve">[Threaded comment]
Your version of Excel allows you to read this threaded comment; however, any edits to it will get removed if the file is opened in a newer version of Excel. Learn more: https://go.microsoft.com/fwlink/?linkid=870924
Comment:
    VLOOKUP Tab - Cells 
A108 to S141
</t>
      </text>
    </comment>
    <comment ref="G58" authorId="4" shapeId="0" xr:uid="{00000000-0006-0000-0300-000005000000}">
      <text>
        <t xml:space="preserve">[Threaded comment]
Your version of Excel allows you to read this threaded comment; however, any edits to it will get removed if the file is opened in a newer version of Excel. Learn more: https://go.microsoft.com/fwlink/?linkid=870924
Comment:
    Please enter an explanation if the difference is greater than 5% in any area in the Explanation box below.
</t>
      </text>
    </comment>
    <comment ref="C103" authorId="5" shapeId="0" xr:uid="{00000000-0006-0000-0300-000006000000}">
      <text>
        <t xml:space="preserve">[Threaded comment]
Your version of Excel allows you to read this threaded comment; however, any edits to it will get removed if the file is opened in a newer version of Excel. Learn more: https://go.microsoft.com/fwlink/?linkid=870924
Comment:
    In accordance with Section 1011.84 (3)(e), F.S., the formula on Exhibit A, cell F54 has been updated to calculate the unencumbered fund balance instead of unallocated fund balance. This procedure was started in the 2013-14 Operating Budget.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tc={F6256170-DDF7-4C98-A790-4C4A90690A5F}</author>
    <author>tc={0046D1FA-1E22-4F20-918B-49D32E7BB5ED}</author>
    <author>tc={61CE53BA-2559-4201-B3F9-7A910C1A273B}</author>
  </authors>
  <commentList>
    <comment ref="G77" authorId="0" shapeId="0" xr:uid="{00000000-0006-0000-0800-000001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should be entered in (General Ledger Code 42150)
</t>
      </text>
    </comment>
    <comment ref="G80" authorId="1" shapeId="0" xr:uid="{00000000-0006-0000-0800-000002000000}">
      <text>
        <t xml:space="preserve">[Threaded comment]
Your version of Excel allows you to read this threaded comment; however, any edits to it will get removed if the file is opened in a newer version of Excel. Learn more: https://go.microsoft.com/fwlink/?linkid=870924
Comment:
    The amount for the FCSPF Performance Based Incentives Funds for Industry Certifications should be entered in (General Ledger Code 42510 not General Ledger Code 42150)
</t>
      </text>
    </comment>
    <comment ref="G264" authorId="2" shapeId="0" xr:uid="{00000000-0006-0000-0800-000003000000}">
      <text>
        <t xml:space="preserve">[Threaded comment]
Your version of Excel allows you to read this threaded comment; however, any edits to it will get removed if the file is opened in a newer version of Excel. Learn more: https://go.microsoft.com/fwlink/?linkid=870924
Comment:
    Reminder:  Enter G.L. 30800 as a negative.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tc={BFEB41D0-4FCD-4690-8BF0-03EBD7F8142B}</author>
  </authors>
  <commentList>
    <comment ref="A15" authorId="0" shapeId="0" xr:uid="{00000000-0006-0000-0900-000001000000}">
      <text>
        <t xml:space="preserve">[Threaded comment]
Your version of Excel allows you to read this threaded comment; however, any edits to it will get removed if the file is opened in a newer version of Excel. Learn more: https://go.microsoft.com/fwlink/?linkid=870924
Comment:
    Pursuant to Rule 6A-14.029, FAC.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Nieto, Eve</author>
    <author>tc={C439E12A-A2BD-4B44-9D99-3AC88DA9BEC8}</author>
    <author>tc={4955338F-1120-4255-A902-FC2660602E1E}</author>
  </authors>
  <commentList>
    <comment ref="D3" authorId="0" shapeId="0" xr:uid="{00000000-0006-0000-0B00-000001000000}">
      <text>
        <r>
          <rPr>
            <b/>
            <sz val="12"/>
            <color indexed="81"/>
            <rFont val="Tahoma"/>
            <family val="2"/>
          </rPr>
          <t>Nieto, Eve:</t>
        </r>
        <r>
          <rPr>
            <sz val="12"/>
            <color indexed="81"/>
            <rFont val="Tahoma"/>
            <family val="2"/>
          </rPr>
          <t xml:space="preserve">
Comment:
    General Appropriations Act - Prior to the disbursement of funds in Specific Appropriations 123,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18" authorId="1" shapeId="0" xr:uid="{00000000-0006-0000-0B00-000002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H10. Resident and nonresident students pay resident tuition.
</t>
      </text>
    </comment>
    <comment ref="D119" authorId="2" shapeId="0" xr:uid="{00000000-0006-0000-0B00-000003000000}">
      <text>
        <t xml:space="preserve">[Threaded comment]
Your version of Excel allows you to read this threaded comment; however, any edits to it will get removed if the file is opened in a newer version of Excel. Learn more: https://go.microsoft.com/fwlink/?linkid=870924
Comment:
    This Cell will automatically populate.  Should agree with Exhibit C, Cell F19.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tc={81B98475-356F-4099-9989-358D50031851}</author>
  </authors>
  <commentList>
    <comment ref="C5" authorId="0" shapeId="0" xr:uid="{00000000-0006-0000-0C00-000001000000}">
      <text>
        <t>[Threaded comment]
Your version of Excel allows you to read this threaded comment; however, any edits to it will get removed if the file is opened in a newer version of Excel. Learn more: https://go.microsoft.com/fwlink/?linkid=870924
Comment:
    Note: update the chart if there is any new  language regarding the standard fee.</t>
      </text>
    </comment>
  </commentList>
</comments>
</file>

<file path=xl/sharedStrings.xml><?xml version="1.0" encoding="utf-8"?>
<sst xmlns="http://schemas.openxmlformats.org/spreadsheetml/2006/main" count="1362" uniqueCount="789">
  <si>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</si>
  <si>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</si>
  <si>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</si>
  <si>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</si>
  <si>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</si>
  <si>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</si>
  <si>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</si>
  <si>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</si>
  <si>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</si>
  <si>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</si>
  <si>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</si>
  <si>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</si>
  <si>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</si>
  <si>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</si>
  <si>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</si>
  <si>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</si>
  <si>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</si>
  <si>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</si>
  <si>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</si>
  <si>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</si>
  <si>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</si>
  <si>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</si>
  <si>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</si>
  <si>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</si>
  <si>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</si>
  <si>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</si>
  <si>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</si>
  <si>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</si>
  <si>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</si>
  <si>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</si>
  <si>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</si>
  <si>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</si>
  <si>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</si>
  <si>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</si>
  <si>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</si>
  <si>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</si>
  <si>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</si>
  <si>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</si>
  <si>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</si>
  <si>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</si>
  <si>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</si>
  <si>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</si>
  <si>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</si>
  <si>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</si>
  <si>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</si>
  <si>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</si>
  <si>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</si>
  <si>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</si>
  <si>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</si>
  <si>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</si>
  <si>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</si>
  <si>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</si>
  <si>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</si>
  <si>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</si>
  <si>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</si>
  <si>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</si>
  <si>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</si>
  <si>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</si>
  <si>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</si>
  <si>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</si>
  <si>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</si>
  <si>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</si>
  <si>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</si>
  <si>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</si>
  <si>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</si>
  <si>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</si>
  <si>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</si>
  <si>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</si>
  <si>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</si>
  <si>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</si>
  <si>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</si>
  <si>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</si>
  <si>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</si>
  <si>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</si>
  <si>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</si>
  <si>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</si>
  <si>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</si>
  <si>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</si>
  <si>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</si>
  <si>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</si>
  <si>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</si>
  <si>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</si>
  <si>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</si>
  <si>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</si>
  <si>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</si>
  <si>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</si>
  <si>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</si>
  <si>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</si>
  <si>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</si>
  <si>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</si>
  <si>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</si>
  <si>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</si>
  <si>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</si>
  <si>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</si>
  <si>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</si>
  <si>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</si>
  <si>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</si>
  <si>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</si>
  <si>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</si>
  <si>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</si>
  <si>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</si>
  <si>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</si>
  <si>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</si>
  <si>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</si>
  <si>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</si>
  <si>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</si>
  <si>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</si>
  <si>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</si>
  <si>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</si>
  <si>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</si>
  <si>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</si>
  <si>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</si>
  <si>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</si>
  <si>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</si>
  <si>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</si>
  <si>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</si>
  <si>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</si>
  <si>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</si>
  <si>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</si>
  <si>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</si>
  <si>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</si>
  <si>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</si>
  <si>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</si>
  <si>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</si>
  <si>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</si>
  <si>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</si>
  <si>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</si>
  <si>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</si>
  <si>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</si>
  <si>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</si>
  <si>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</si>
  <si>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</si>
  <si>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</si>
  <si>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</si>
  <si>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</si>
  <si>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</si>
  <si>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</si>
  <si>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</si>
  <si>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</si>
  <si>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</si>
  <si>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</si>
  <si>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</si>
  <si>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</si>
  <si>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</si>
  <si>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</si>
  <si>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</si>
  <si>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</si>
  <si>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</si>
  <si>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</si>
  <si>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</si>
  <si>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</si>
  <si>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</si>
  <si>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</si>
  <si>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</si>
  <si>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</si>
  <si>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</si>
  <si>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</si>
  <si>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</si>
  <si>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</si>
  <si>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</si>
  <si>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</si>
  <si>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</si>
  <si>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</si>
  <si>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</si>
  <si>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</si>
  <si>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</si>
  <si>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t>Difference</t>
  </si>
  <si>
    <t>Amount budgeted in GLC 59300 for the Compensated Absence Expense</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</si>
  <si>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</si>
  <si>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</si>
  <si>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</si>
  <si>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</si>
  <si>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</si>
  <si>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</si>
  <si>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</si>
  <si>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</si>
  <si>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</si>
  <si>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</si>
  <si>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</si>
  <si>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</si>
  <si>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</si>
  <si>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</si>
  <si>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</si>
  <si>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</si>
  <si>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</si>
  <si>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</si>
  <si>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</si>
  <si>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</si>
  <si>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</si>
  <si>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</si>
  <si>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</si>
  <si>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</si>
  <si>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</si>
  <si>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</si>
  <si>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</si>
  <si>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</si>
  <si>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</si>
  <si>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</si>
  <si>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</si>
  <si>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</si>
  <si>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</si>
  <si>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</si>
  <si>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</si>
  <si>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</si>
  <si>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</si>
  <si>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</si>
  <si>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</si>
  <si>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</si>
  <si>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</si>
  <si>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</si>
  <si>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</si>
  <si>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</si>
  <si>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</si>
  <si>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</si>
  <si>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</si>
  <si>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</si>
  <si>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</si>
  <si>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</si>
  <si>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</si>
  <si>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</si>
  <si>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</si>
  <si>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</si>
  <si>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</si>
  <si>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</si>
  <si>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</si>
  <si>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</si>
  <si>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</si>
  <si>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</si>
  <si>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</si>
  <si>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</si>
  <si>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</si>
  <si>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</si>
  <si>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</si>
  <si>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</si>
  <si>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</si>
  <si>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</si>
  <si>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</si>
  <si>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</si>
  <si>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</si>
  <si>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</si>
  <si>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</si>
  <si>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</si>
  <si>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</si>
  <si>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</si>
  <si>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</si>
  <si>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</si>
  <si>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</si>
  <si>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</si>
  <si>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</si>
  <si>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</si>
  <si>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</si>
  <si>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</si>
  <si>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</si>
  <si>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</si>
  <si>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</si>
  <si>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</si>
  <si>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</si>
  <si>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</si>
  <si>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</si>
  <si>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</si>
  <si>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</si>
  <si>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</si>
  <si>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</si>
  <si>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</si>
  <si>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</si>
  <si>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</si>
  <si>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</si>
  <si>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</si>
  <si>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</si>
  <si>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</si>
  <si>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</si>
  <si>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</si>
  <si>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</si>
  <si>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</si>
  <si>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</si>
  <si>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</si>
  <si>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</si>
  <si>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</si>
  <si>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</si>
  <si>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</si>
  <si>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</si>
  <si>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</si>
  <si>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</si>
  <si>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</si>
  <si>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</si>
  <si>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</si>
  <si>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</si>
  <si>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</si>
  <si>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</si>
  <si>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</si>
  <si>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</si>
  <si>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</si>
  <si>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</si>
  <si>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</si>
  <si>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</si>
  <si>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</si>
  <si>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</si>
  <si>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</si>
  <si>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</si>
  <si>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</si>
  <si>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</si>
  <si>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</si>
  <si>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</si>
  <si>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</si>
  <si>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</si>
  <si>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</si>
  <si>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</si>
  <si>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</si>
  <si>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</si>
  <si>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</si>
  <si>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</si>
  <si>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</si>
  <si>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</si>
  <si>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</si>
  <si>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</si>
  <si>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</si>
  <si>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</si>
  <si>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</si>
  <si>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</si>
  <si>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</si>
  <si>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</si>
  <si>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</si>
  <si>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</si>
  <si>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</si>
  <si>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</si>
  <si>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</si>
  <si>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</si>
  <si>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</si>
  <si>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</si>
  <si>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</si>
  <si>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</si>
  <si>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</si>
  <si>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</si>
  <si>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</si>
  <si>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</si>
  <si>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</si>
  <si>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</si>
  <si>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</si>
  <si>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</si>
  <si>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</si>
  <si>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</si>
  <si>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</si>
  <si>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</si>
  <si>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</si>
  <si>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</si>
  <si>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</si>
  <si>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</si>
  <si>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</si>
  <si>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</si>
  <si>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</si>
  <si>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</si>
  <si>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</si>
  <si>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</si>
  <si>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</si>
  <si>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</si>
  <si>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</si>
  <si>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</si>
  <si>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</si>
  <si>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</si>
  <si>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</si>
  <si>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</si>
  <si>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</si>
  <si>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</si>
  <si>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</si>
  <si>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</si>
  <si>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</si>
  <si>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</si>
  <si>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</si>
  <si>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</si>
  <si>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</si>
  <si>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</si>
  <si>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</si>
  <si>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</si>
  <si>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</si>
  <si>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</si>
  <si>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</si>
  <si>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</si>
  <si>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</si>
  <si>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</si>
  <si>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</si>
  <si>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</si>
  <si>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</si>
  <si>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</si>
  <si>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</si>
  <si>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</si>
  <si>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</si>
  <si>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</si>
  <si>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</si>
  <si>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</si>
  <si>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</si>
  <si>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</si>
  <si>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</si>
  <si>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</si>
  <si>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</si>
  <si>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</si>
  <si>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</si>
  <si>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</si>
  <si>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</si>
  <si>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</si>
  <si>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</si>
  <si>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</si>
  <si>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</si>
  <si>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</si>
  <si>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</si>
  <si>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</si>
  <si>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</si>
  <si>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</si>
  <si>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</si>
  <si>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</si>
  <si>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</si>
  <si>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</si>
  <si>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</si>
  <si>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</si>
  <si>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</si>
  <si>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</si>
  <si>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</si>
  <si>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</si>
  <si>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</si>
  <si>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</si>
  <si>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</si>
  <si>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</si>
  <si>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</si>
  <si>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</si>
  <si>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</si>
  <si>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</si>
  <si>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</si>
  <si>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</si>
  <si>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</si>
  <si>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</si>
  <si>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</si>
  <si>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</si>
  <si>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</si>
  <si>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</si>
  <si>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</si>
  <si>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</si>
  <si>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</si>
  <si>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</si>
  <si>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</si>
  <si>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</si>
  <si>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</si>
  <si>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</si>
  <si>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</si>
  <si>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</si>
  <si>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</si>
  <si>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</si>
  <si>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</si>
  <si>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</si>
  <si>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</si>
  <si>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</si>
  <si>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</si>
  <si>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</si>
  <si>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</si>
  <si>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</si>
  <si>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</si>
  <si>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</si>
  <si>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</si>
  <si>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</si>
  <si>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</si>
  <si>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</si>
  <si>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</si>
  <si>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</si>
  <si>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</si>
  <si>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</si>
  <si>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</si>
  <si>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</si>
  <si>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</si>
  <si>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</si>
  <si>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</si>
  <si>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</si>
  <si>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</si>
  <si>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</si>
  <si>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</si>
  <si>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</si>
  <si>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</si>
  <si>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</si>
  <si>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</si>
  <si>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</si>
  <si>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</si>
  <si>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</si>
  <si>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</si>
  <si>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</si>
  <si>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</si>
  <si>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</si>
  <si>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</si>
  <si>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</si>
  <si>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</si>
  <si>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</si>
  <si>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</si>
  <si>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</si>
  <si>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</si>
  <si>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</si>
  <si>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</si>
  <si>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</si>
  <si>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</si>
  <si>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</si>
  <si>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</si>
  <si>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</si>
  <si>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</si>
  <si>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</si>
  <si>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</si>
  <si>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</si>
  <si>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</si>
  <si>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</si>
  <si>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</si>
  <si>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</si>
  <si>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</si>
  <si>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</si>
  <si>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</si>
  <si>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</si>
  <si>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</si>
  <si>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</si>
  <si>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</si>
  <si>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</si>
  <si>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</si>
  <si>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</si>
  <si>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</si>
  <si>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</si>
  <si>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</si>
  <si>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</si>
  <si>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</si>
  <si>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</si>
  <si>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</si>
  <si>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</si>
  <si>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</si>
  <si>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</si>
  <si>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</si>
  <si>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</si>
  <si>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</si>
  <si>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</si>
  <si>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</si>
  <si>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</si>
  <si>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</si>
  <si>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</si>
  <si>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</si>
  <si>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</si>
  <si>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</si>
  <si>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</si>
  <si>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</si>
  <si>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</si>
  <si>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</si>
  <si>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</si>
  <si>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</si>
  <si>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</si>
  <si>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</si>
  <si>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</si>
  <si>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</si>
  <si>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</si>
  <si>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</si>
  <si>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</si>
  <si>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</si>
  <si>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</si>
  <si>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</si>
  <si>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</si>
  <si>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</si>
  <si>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</si>
  <si>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</si>
  <si>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</si>
  <si>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</si>
  <si>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</si>
  <si>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</si>
  <si>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</si>
  <si>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</si>
  <si>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</si>
  <si>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</si>
  <si>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</si>
  <si>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</si>
  <si>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</si>
  <si>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</si>
  <si>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</si>
  <si>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</si>
  <si>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</si>
  <si>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</si>
  <si>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</si>
  <si>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</si>
  <si>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</si>
  <si>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</si>
  <si>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</si>
  <si>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</si>
  <si>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</si>
  <si>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</si>
  <si>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</si>
  <si>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</si>
  <si>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</si>
  <si>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</si>
  <si>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</si>
  <si>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</si>
  <si>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</si>
  <si>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</si>
  <si>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</si>
  <si>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</si>
  <si>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</si>
  <si>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</si>
  <si>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</si>
  <si>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</si>
  <si>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</si>
  <si>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</si>
  <si>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</si>
  <si>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</si>
  <si>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</si>
  <si>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</si>
  <si>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</si>
  <si>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</si>
  <si>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</si>
  <si>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</si>
  <si>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</si>
  <si>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</si>
  <si>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</si>
  <si>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</si>
  <si>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</si>
  <si>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</si>
  <si>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</si>
  <si>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</si>
  <si>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</si>
  <si>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</si>
  <si>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</si>
  <si>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</si>
  <si>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</si>
  <si>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</si>
  <si>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</si>
  <si>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</si>
  <si>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</si>
  <si>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</si>
  <si>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</si>
  <si>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</si>
  <si>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</si>
  <si>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</si>
  <si>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</si>
  <si>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</si>
  <si>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</si>
  <si>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</si>
  <si>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</si>
  <si>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</si>
  <si>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</si>
  <si>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</si>
  <si>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</si>
  <si>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</si>
  <si>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</si>
  <si>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</si>
  <si>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</si>
  <si>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</si>
  <si>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</si>
  <si>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</si>
  <si>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</si>
  <si>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</si>
  <si>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</si>
  <si>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</si>
  <si>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</si>
  <si>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</si>
  <si>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</si>
  <si>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</si>
  <si>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</si>
  <si>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</si>
  <si>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</si>
  <si>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</si>
  <si>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</si>
  <si>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</si>
  <si>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</si>
  <si>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</si>
  <si>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</si>
  <si>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</si>
  <si>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</si>
  <si>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</si>
  <si>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</si>
  <si>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</si>
  <si>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</si>
  <si>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</si>
  <si>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</si>
  <si>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</si>
  <si>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</si>
  <si>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</si>
  <si>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</si>
  <si>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</si>
  <si>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</si>
  <si>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</si>
  <si>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</si>
  <si>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</si>
  <si>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</si>
  <si>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</si>
  <si>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</si>
  <si>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</si>
  <si>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</si>
  <si>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</si>
  <si>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</si>
  <si>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</si>
  <si>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</si>
  <si>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</si>
  <si>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</si>
  <si>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</si>
  <si>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</si>
  <si>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</si>
  <si>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WORKFORCE/WAGES/GRANT PARTICIPANT SUPPORT COSTS</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</si>
  <si>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</si>
  <si>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</si>
  <si>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</si>
  <si>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</si>
  <si>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</si>
  <si>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UNINSURED LOSS RECOVERY</t>
  </si>
  <si>
    <t>ESTIMATED FUND BALANCE - JUNE 30, 2023:</t>
  </si>
  <si>
    <t>2022-23 SPECIAL PROJECTS</t>
  </si>
  <si>
    <t>OTHER LICENCES</t>
  </si>
  <si>
    <t>DATA LICENSES - PERPETUAL</t>
  </si>
  <si>
    <t>AMOUNT EXPECTED TO BE FINANCED IN FUTURE YEARS - ESTIMATED AS OF JUNE 30, 2023</t>
  </si>
  <si>
    <t>FEE PAYING</t>
  </si>
  <si>
    <t>DO NOT DELETE (THIS CALCULATION CHECKS THE ACCURACY OF THE DATA EACH EACH YEAR)</t>
  </si>
  <si>
    <t>Agribusiness Technology (HB 3015)</t>
  </si>
  <si>
    <t xml:space="preserve">2The 2022-23 General Revenue appropriations does not include the $30,000,000 appropriated for Performance Based Incentive Funding.  </t>
  </si>
  <si>
    <t>PIPELINE (GL Code 42130)</t>
  </si>
  <si>
    <t>SPECIAL APPROPRIATION - OTHER (TO INCLUDE PIPELINE)</t>
  </si>
  <si>
    <t>INSTRUCTIONAL - SABBATICAL</t>
  </si>
  <si>
    <t>NON-MANDATORY TRANSFERS IN</t>
  </si>
  <si>
    <t>MANDATORY TRANSFERS-OUT</t>
  </si>
  <si>
    <t>NON-MANDATORY TRANSFERS-OUT</t>
  </si>
  <si>
    <t xml:space="preserve">UTILITIES </t>
  </si>
  <si>
    <r>
      <t xml:space="preserve">* Exhibit G, Grand Total Expenditures (Row 113) should agree with Total Source of Funds (Row 129). There should be adequate sources of funds to cover the cost of the expenditures reported. However, if there is a difference reported in cells D thru F, Row 131,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</si>
  <si>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131, CELLS D THROUGH F.</t>
  </si>
  <si>
    <t>FISCAL YEAR 2023-24</t>
  </si>
  <si>
    <t>2023-24</t>
  </si>
  <si>
    <t xml:space="preserve"> FALL 2023-24 COLLEGE OPERATING BUDGET CHECK SHEET</t>
  </si>
  <si>
    <r>
      <t xml:space="preserve">The completed board-approved operating budget forms should be submitted electronically to collegereporting@fldoe.org, </t>
    </r>
    <r>
      <rPr>
        <b/>
        <u/>
        <sz val="16"/>
        <rFont val="Calibri"/>
        <family val="2"/>
        <scheme val="minor"/>
      </rPr>
      <t>no later than Friday, June 30, 2023, to receive the scheduled disbursement of funds on or around July 14, 2023</t>
    </r>
    <r>
      <rPr>
        <b/>
        <sz val="16"/>
        <rFont val="Calibri"/>
        <family val="2"/>
        <scheme val="minor"/>
      </rPr>
      <t>. However, if the board-approved operating budget is submitted after June 30,  but before Friday, July 21st, the college will  receive the July disbursement on or around Friday, July 28, 2023.</t>
    </r>
  </si>
  <si>
    <r>
      <t xml:space="preserve">Estimated Unencumbered Fund Balance - </t>
    </r>
    <r>
      <rPr>
        <b/>
        <sz val="16"/>
        <rFont val="Calibri"/>
        <family val="2"/>
        <scheme val="minor"/>
      </rPr>
      <t>As of June 30, 2023</t>
    </r>
  </si>
  <si>
    <r>
      <t xml:space="preserve">Total Available Fund Balance </t>
    </r>
    <r>
      <rPr>
        <b/>
        <sz val="16"/>
        <color indexed="8"/>
        <rFont val="Calibri"/>
        <family val="2"/>
        <scheme val="minor"/>
      </rPr>
      <t xml:space="preserve">June 30, 2023 </t>
    </r>
    <r>
      <rPr>
        <sz val="16"/>
        <color indexed="8"/>
        <rFont val="Calibri"/>
        <family val="2"/>
        <scheme val="minor"/>
      </rPr>
      <t>minus Encumbrances</t>
    </r>
  </si>
  <si>
    <r>
      <t xml:space="preserve">(Beginning Compensated Absence Reserve) - </t>
    </r>
    <r>
      <rPr>
        <b/>
        <sz val="16"/>
        <rFont val="Calibri"/>
        <family val="2"/>
        <scheme val="minor"/>
      </rPr>
      <t>As of July 1, 2023</t>
    </r>
  </si>
  <si>
    <r>
      <t xml:space="preserve">(Ending Compensated Absence Reserve) - </t>
    </r>
    <r>
      <rPr>
        <b/>
        <sz val="16"/>
        <rFont val="Calibri"/>
        <family val="2"/>
        <scheme val="minor"/>
      </rPr>
      <t>Estimated at June 30, 2024</t>
    </r>
  </si>
  <si>
    <t>Difference -- The Estimated Unencumbered Fund Balance and the Total Available Fund Balance minus Encumbered Reserves should equal "zero" (0). If not, please verify that the amounts automatically populated in Cells C101 and C102 are reported correctly on Exhibits A and D.</t>
  </si>
  <si>
    <t xml:space="preserve">Estimated Unencumbered Fund Balance as of June 30, 2023 (populated from EXHIBIT A) is equal to Total Available Fund Balance as of June 30, 2023 minus the Encumbered Reserves (populated from EXHIBIT D). </t>
  </si>
  <si>
    <t>Cell C114 should be "zero (0)". If this cell is red, please verify that the amounts automatically populated in Cells C108, C109 and C112 are reported correctly.</t>
  </si>
  <si>
    <t>EXHIBIT G, Upper Level - Resident Student Fee Revenue (Cell D118) should agree with EXHIBIT C, Upper Level - Budgeted Fee Revenues (Cell H10).</t>
  </si>
  <si>
    <t>EXHIBIT G, Upper Level - Nonresident Student Fee Revenue (Cell D119)  should agree with EXHIBIT C, Upper Level - Budgeted Fee Revenues (Cell F19).</t>
  </si>
  <si>
    <r>
      <t>EXHIBIT G, Grand Total Expenditures ( Row 113) should agree with Total Source of Funds (Row 129).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C135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</si>
  <si>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Beginning and Ending Compensated Absence Reserve Balances should equal "zero (0)" in Cell C108, unless an amount was budgeted for the Compensated Absence Expense (GLC 59300) in Cell C112. </t>
    </r>
    <r>
      <rPr>
        <b/>
        <sz val="16"/>
        <color rgb="FFFF0000"/>
        <rFont val="Calibri"/>
        <family val="2"/>
        <scheme val="minor"/>
      </rPr>
      <t xml:space="preserve">Please note if there is a "Difference" in Cell C110, then the same amount should agree with the budgeted Compensated Absence Expense automatically populated in Cell C112. </t>
    </r>
  </si>
  <si>
    <t xml:space="preserve"> FISCAL YEAR 2023-24</t>
  </si>
  <si>
    <t>BEGINNING FUND BALANCE - JULY 1, 2023:</t>
  </si>
  <si>
    <r>
      <t xml:space="preserve">ESTIMATED AFR FUND BALANCE - </t>
    </r>
    <r>
      <rPr>
        <b/>
        <sz val="16"/>
        <rFont val="Calibri"/>
        <family val="2"/>
        <scheme val="minor"/>
      </rPr>
      <t>JUNE 30, 2023</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</si>
  <si>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2023</t>
    </r>
  </si>
  <si>
    <r>
      <t xml:space="preserve">TOTAL ESTIMATED RESERVE AND UNENCUMBERED FUND BALANCE - </t>
    </r>
    <r>
      <rPr>
        <b/>
        <sz val="16"/>
        <rFont val="Calibri"/>
        <family val="2"/>
        <scheme val="minor"/>
      </rPr>
      <t>JUNE 30, 2024</t>
    </r>
  </si>
  <si>
    <r>
      <t xml:space="preserve">LESS ESTIMATED AMOUNT EXPECTED TO BE FINANCED IN FUTURE YEARS (GLC 30800) - </t>
    </r>
    <r>
      <rPr>
        <b/>
        <sz val="16"/>
        <rFont val="Calibri"/>
        <family val="2"/>
        <scheme val="minor"/>
      </rPr>
      <t>JUNE 30, 2024</t>
    </r>
  </si>
  <si>
    <t>TOTAL ESTIMATED FUND BALANCE - JUNE 30, 2024</t>
  </si>
  <si>
    <r>
      <t>ESTIMATED UNENCUMBERED FUND BALANCE -</t>
    </r>
    <r>
      <rPr>
        <b/>
        <sz val="16"/>
        <rFont val="Calibri"/>
        <family val="2"/>
        <scheme val="minor"/>
      </rPr>
      <t xml:space="preserve"> JUNE 30, 2024</t>
    </r>
  </si>
  <si>
    <t>AS OF JUNE 30, 2024, TO ESTIMATED FUNDS AVAILABLE</t>
  </si>
  <si>
    <t xml:space="preserve">FALL 2023-24 STUDENT TUITION AND FEE RATES AND BLOCK TUITION </t>
  </si>
  <si>
    <t>Note:   The 2023-24 Fee Audit and Discretionary Fee calculations are provided at the end of the Workbook, to assist the college in verifying that the tuition and fee rates are in compliance with sections 1009.22 and 1009.23, Florida Statutes.</t>
  </si>
  <si>
    <t>FALL 2023-24 BUDGET WORKSHEET FOR ESTIMATED STUDENT TUITION AND TRANSFERS</t>
  </si>
  <si>
    <t>FOR THE FISCAL YEAR 2023-24</t>
  </si>
  <si>
    <t>FALL 2023-24 TUITION INCREASED BY 0%</t>
  </si>
  <si>
    <t>2023-24 MAXIMUM DISCRETIONARY FEE PERCENTAGES</t>
  </si>
  <si>
    <t xml:space="preserve">2023-24 INSTRUCTIONS </t>
  </si>
  <si>
    <t>THE PURPOSE OF THIS CHECK SHEET WILL ALLOW THE COLLEGE TO VERIFY THE OPERATING BUDGET DATA BEFORE SUBMITTING THE WORKBOOK TO THE BUDGET OFFICE</t>
  </si>
  <si>
    <t>Explanation: Do not press Enter until complete.</t>
  </si>
  <si>
    <t>EXPLANATION: Do not press Enter until complete.</t>
  </si>
  <si>
    <t>PERFORMANCE-BASED INCENTIVE PROGRAM (CATEGORICAL APPROPRIATIONS, INDUSTRY CERTIFICATIONS)</t>
  </si>
  <si>
    <t xml:space="preserve">IF YOU ENTER AN AMOUNT BELOW, YOU MUST ENTER THE APPROPRIATE FUND NUMBER IN THE "FUND TRANSFERRED FROM" COLUMN AND THE "FUND TRANSFERRED TO" COLUMN. PLEASE DO NOT LEAVE BLANK. </t>
  </si>
  <si>
    <t>UPDATE COLUMN HIGHLIGHTED IN YELLOW</t>
  </si>
  <si>
    <t>DIVISION'S ESTIMATES BASED ON THE 2022-23 FTE-2A REPORT</t>
  </si>
  <si>
    <t>CAREER CERTIFICATE AND APPLIED TECHNOLOGY DIPLOMA (PSAV)</t>
  </si>
  <si>
    <t>THIS IS THE DIVISION'S ESTIMATES BASED ON THE 2022-23 ESTIMATED FTE-2A  REPORT</t>
  </si>
  <si>
    <t>Total 2022-23 Estimated FTE-2A Report</t>
  </si>
  <si>
    <t>This amount should agree with 2022-23 FTE-2A Report (Cell L82)</t>
  </si>
  <si>
    <t>Date Updated:   04.10.23;    BY:  EN</t>
  </si>
  <si>
    <t>J:\Finance\Operating Budgets - current year\2023-24 OPERATING BUDGET\Forms and Instructions\Working Documents</t>
  </si>
  <si>
    <t>updated 4.10.23 EN</t>
  </si>
  <si>
    <t>2023-24 FINANCIAL AID FEES ADDITIONAL 2% CALCULATION</t>
  </si>
  <si>
    <t xml:space="preserve"> TOTAL 2023-24 PROJECTED TUITION AND OUT-OF-STATE FEE REVENUE</t>
  </si>
  <si>
    <t>Date Updated 5.11.23</t>
  </si>
  <si>
    <t xml:space="preserve">2023-24 BASE BUDGET </t>
  </si>
  <si>
    <t>Date Updated: 05.11.23</t>
  </si>
  <si>
    <t>Database Security Protaction and Monitoring System</t>
  </si>
  <si>
    <t>North Florida Innovation Labs</t>
  </si>
  <si>
    <t>Applied Mental Health Certificate</t>
  </si>
  <si>
    <t>FinTech Program</t>
  </si>
  <si>
    <t>Health Sciences &amp; First Responder Support</t>
  </si>
  <si>
    <t>Florida Southwestern State College</t>
  </si>
  <si>
    <t>Cyber Security Program- Equipment</t>
  </si>
  <si>
    <t>Nursing Simulation Lab</t>
  </si>
  <si>
    <t>ADULTS WITH DISABILITIES APPROPRIATION  (PROVIDED FOR INFORMATION PURPOSES ONLY APPROPRIATION 27 NOT ADDED INTO GR ABOVE)</t>
  </si>
  <si>
    <t>Manatee-Sarasota, State College of Florida</t>
  </si>
  <si>
    <t>CDL Consortium</t>
  </si>
  <si>
    <t>Updated 5.11.23 EN</t>
  </si>
  <si>
    <t>Updated: 5.11.23 EN</t>
  </si>
  <si>
    <t>UPDATE THE CELLS HIGHLIGHTED IN YELLOW USING THE SOURCE DATA AT:  J:\Finance\Fees\2022-23\Fee Calculator 2022-23 (Using 2022-23 FTE-2A) FALL 2022 FEES 4.7.23.DRS.xlsx</t>
  </si>
  <si>
    <t>Debt Service to Banq of America</t>
  </si>
  <si>
    <t>Debt Service to Capital Leases</t>
  </si>
  <si>
    <t>Fund 1</t>
  </si>
  <si>
    <t>Fund 8</t>
  </si>
  <si>
    <t>CHS Administrative Payroll Support</t>
  </si>
  <si>
    <t>Capital Outlay from CHS</t>
  </si>
  <si>
    <t>Auxiliary Support of Hospitality</t>
  </si>
  <si>
    <t>Fund 2</t>
  </si>
  <si>
    <t>Fund 3</t>
  </si>
  <si>
    <t>The College estimeated credit hours shown are based on actual FY2023 enrollment .  This is true for all classifications shown above.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</si>
</sst>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b/>
      <sz val="12"/>
      <color indexed="81"/>
      <name val="Tahoma"/>
      <family val="2"/>
    </font>
    <font>
      <sz val="12"/>
      <color indexed="81"/>
      <name val="Tahoma"/>
      <family val="2"/>
    </font>
    <font>
      <b/>
      <sz val="18"/>
      <color theme="3"/>
      <name val="Calibri"/>
      <family val="2"/>
      <scheme val="minor"/>
    </font>
    <font>
      <b/>
      <sz val="16"/>
      <color rgb="FF002060"/>
      <name val="Calibri"/>
      <family val="2"/>
      <scheme val="minor"/>
    </font>
    <font>
      <sz val="16"/>
      <color rgb="FF002060"/>
      <name val="Calibri"/>
      <family val="2"/>
      <scheme val="minor"/>
    </font>
    <font>
      <b/>
      <sz val="24"/>
      <name val="Calibri"/>
      <family val="2"/>
      <scheme val="minor"/>
    </font>
    <font>
      <sz val="16"/>
      <color rgb="FFC00000"/>
      <name val="Calibri"/>
      <family val="2"/>
      <scheme val="minor"/>
    </font>
  </fonts>
  <fills count="8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
      <patternFill patternType="solid">
        <fgColor rgb="FFFF7C80"/>
        <bgColor indexed="64"/>
      </patternFill>
    </fill>
  </fills>
  <borders count="31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
      <left style="medium">
        <color theme="1"/>
      </left>
      <right/>
      <top style="medium">
        <color theme="1"/>
      </top>
      <bottom style="medium">
        <color indexed="64"/>
      </bottom>
      <diagonal/>
    </border>
    <border>
      <left/>
      <right/>
      <top style="medium">
        <color theme="1"/>
      </top>
      <bottom style="medium">
        <color indexed="64"/>
      </bottom>
      <diagonal/>
    </border>
    <border>
      <left/>
      <right style="medium">
        <color theme="1"/>
      </right>
      <top style="medium">
        <color theme="1"/>
      </top>
      <bottom style="medium">
        <color indexed="64"/>
      </bottom>
      <diagonal/>
    </border>
    <border>
      <left/>
      <right/>
      <top style="medium">
        <color indexed="8"/>
      </top>
      <bottom style="medium">
        <color indexed="64"/>
      </bottom>
      <diagonal/>
    </border>
    <border>
      <left/>
      <right style="medium">
        <color theme="1"/>
      </right>
      <top style="medium">
        <color indexed="8"/>
      </top>
      <bottom style="medium">
        <color indexed="64"/>
      </bottom>
      <diagonal/>
    </border>
    <border>
      <left style="medium">
        <color indexed="64"/>
      </left>
      <right style="medium">
        <color indexed="64"/>
      </right>
      <top style="thin">
        <color indexed="64"/>
      </top>
      <bottom style="medium">
        <color auto="1"/>
      </bottom>
      <diagonal/>
    </border>
    <border>
      <left style="medium">
        <color auto="1"/>
      </left>
      <right style="medium">
        <color auto="1"/>
      </right>
      <top/>
      <bottom style="thin">
        <color auto="1"/>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43" fillId="20" borderId="77"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69" applyNumberFormat="0" applyAlignment="0" applyProtection="0"/>
    <xf numFmtId="0" fontId="30" fillId="20" borderId="69" applyNumberFormat="0" applyAlignment="0" applyProtection="0"/>
    <xf numFmtId="0" fontId="30" fillId="20" borderId="69"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5" applyNumberFormat="0" applyAlignment="0" applyProtection="0"/>
    <xf numFmtId="0" fontId="28" fillId="7" borderId="73" applyNumberFormat="0" applyAlignment="0" applyProtection="0"/>
    <xf numFmtId="0" fontId="50" fillId="7" borderId="73" applyNumberFormat="0" applyAlignment="0" applyProtection="0"/>
    <xf numFmtId="0" fontId="50" fillId="7" borderId="85" applyNumberFormat="0" applyAlignment="0" applyProtection="0"/>
    <xf numFmtId="44" fontId="13" fillId="0" borderId="0" applyFont="0" applyFill="0" applyBorder="0" applyAlignment="0" applyProtection="0"/>
    <xf numFmtId="0" fontId="50" fillId="7" borderId="77" applyNumberFormat="0" applyAlignment="0" applyProtection="0"/>
    <xf numFmtId="0" fontId="28" fillId="7" borderId="77" applyNumberFormat="0" applyAlignment="0" applyProtection="0"/>
    <xf numFmtId="0" fontId="50" fillId="7" borderId="69" applyNumberFormat="0" applyAlignment="0" applyProtection="0"/>
    <xf numFmtId="0" fontId="28" fillId="7" borderId="69" applyNumberFormat="0" applyAlignment="0" applyProtection="0"/>
    <xf numFmtId="0" fontId="30" fillId="20" borderId="85" applyNumberFormat="0" applyAlignment="0" applyProtection="0"/>
    <xf numFmtId="0" fontId="30" fillId="20" borderId="85" applyNumberFormat="0" applyAlignment="0" applyProtection="0"/>
    <xf numFmtId="0" fontId="30" fillId="20" borderId="73" applyNumberFormat="0" applyAlignment="0" applyProtection="0"/>
    <xf numFmtId="0" fontId="30" fillId="20" borderId="73" applyNumberFormat="0" applyAlignment="0" applyProtection="0"/>
    <xf numFmtId="0" fontId="43" fillId="20" borderId="73" applyNumberFormat="0" applyAlignment="0" applyProtection="0"/>
    <xf numFmtId="0" fontId="43" fillId="20" borderId="85" applyNumberFormat="0" applyAlignment="0" applyProtection="0"/>
    <xf numFmtId="0" fontId="11" fillId="0" borderId="0"/>
    <xf numFmtId="0" fontId="11" fillId="0" borderId="0"/>
    <xf numFmtId="0" fontId="11" fillId="0" borderId="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4"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13" fillId="23" borderId="70" applyNumberFormat="0" applyFont="0" applyAlignment="0" applyProtection="0"/>
    <xf numFmtId="0" fontId="53" fillId="20" borderId="71" applyNumberFormat="0" applyAlignment="0" applyProtection="0"/>
    <xf numFmtId="0" fontId="29" fillId="20" borderId="71" applyNumberFormat="0" applyAlignment="0" applyProtection="0"/>
    <xf numFmtId="0" fontId="29" fillId="20" borderId="71" applyNumberForma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9" fontId="13"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54" fillId="0" borderId="72" applyNumberFormat="0" applyFill="0" applyAlignment="0" applyProtection="0"/>
    <xf numFmtId="0" fontId="35" fillId="0" borderId="72" applyNumberFormat="0" applyFill="0" applyAlignment="0" applyProtection="0"/>
    <xf numFmtId="0" fontId="35" fillId="0" borderId="72"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4"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13" fillId="23" borderId="86" applyNumberFormat="0" applyFont="0" applyAlignment="0" applyProtection="0"/>
    <xf numFmtId="0" fontId="53" fillId="20" borderId="87" applyNumberFormat="0" applyAlignment="0" applyProtection="0"/>
    <xf numFmtId="0" fontId="29" fillId="20" borderId="87" applyNumberFormat="0" applyAlignment="0" applyProtection="0"/>
    <xf numFmtId="0" fontId="29" fillId="20" borderId="87" applyNumberFormat="0" applyAlignment="0" applyProtection="0"/>
    <xf numFmtId="0" fontId="54" fillId="0" borderId="88" applyNumberFormat="0" applyFill="0" applyAlignment="0" applyProtection="0"/>
    <xf numFmtId="0" fontId="35" fillId="0" borderId="88" applyNumberFormat="0" applyFill="0" applyAlignment="0" applyProtection="0"/>
    <xf numFmtId="0" fontId="35" fillId="0" borderId="88"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2" applyNumberFormat="0" applyAlignment="0" applyProtection="0"/>
    <xf numFmtId="0" fontId="30" fillId="20" borderId="92" applyNumberFormat="0" applyAlignment="0" applyProtection="0"/>
    <xf numFmtId="0" fontId="30" fillId="20" borderId="92" applyNumberFormat="0" applyAlignment="0" applyProtection="0"/>
    <xf numFmtId="0" fontId="50" fillId="7" borderId="92" applyNumberFormat="0" applyAlignment="0" applyProtection="0"/>
    <xf numFmtId="0" fontId="28" fillId="7" borderId="92" applyNumberFormat="0" applyAlignment="0" applyProtection="0"/>
    <xf numFmtId="0" fontId="10" fillId="0" borderId="0"/>
    <xf numFmtId="0" fontId="10" fillId="0" borderId="0"/>
    <xf numFmtId="0" fontId="10"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4"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53" fillId="20" borderId="94" applyNumberFormat="0" applyAlignment="0" applyProtection="0"/>
    <xf numFmtId="0" fontId="29" fillId="20" borderId="94" applyNumberFormat="0" applyAlignment="0" applyProtection="0"/>
    <xf numFmtId="0" fontId="29" fillId="20" borderId="94" applyNumberFormat="0" applyAlignment="0" applyProtection="0"/>
    <xf numFmtId="0" fontId="54" fillId="0" borderId="95" applyNumberFormat="0" applyFill="0" applyAlignment="0" applyProtection="0"/>
    <xf numFmtId="0" fontId="35" fillId="0" borderId="95" applyNumberFormat="0" applyFill="0" applyAlignment="0" applyProtection="0"/>
    <xf numFmtId="0" fontId="35" fillId="0" borderId="95" applyNumberFormat="0" applyFill="0" applyAlignment="0" applyProtection="0"/>
    <xf numFmtId="0" fontId="9" fillId="0" borderId="0"/>
    <xf numFmtId="0" fontId="9" fillId="0" borderId="0"/>
    <xf numFmtId="0" fontId="9" fillId="0" borderId="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0" fontId="13" fillId="23" borderId="93"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06" applyNumberFormat="0" applyAlignment="0" applyProtection="0"/>
    <xf numFmtId="0" fontId="30" fillId="20" borderId="106" applyNumberFormat="0" applyAlignment="0" applyProtection="0"/>
    <xf numFmtId="0" fontId="30" fillId="20" borderId="106" applyNumberFormat="0" applyAlignment="0" applyProtection="0"/>
    <xf numFmtId="0" fontId="50" fillId="7" borderId="106" applyNumberFormat="0" applyAlignment="0" applyProtection="0"/>
    <xf numFmtId="0" fontId="28" fillId="7" borderId="106" applyNumberFormat="0" applyAlignment="0" applyProtection="0"/>
    <xf numFmtId="0" fontId="6" fillId="0" borderId="0"/>
    <xf numFmtId="0" fontId="6" fillId="0" borderId="0"/>
    <xf numFmtId="0" fontId="6" fillId="0" borderId="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4"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13" fillId="23" borderId="107" applyNumberFormat="0" applyFont="0" applyAlignment="0" applyProtection="0"/>
    <xf numFmtId="0" fontId="53" fillId="20" borderId="108" applyNumberFormat="0" applyAlignment="0" applyProtection="0"/>
    <xf numFmtId="0" fontId="29" fillId="20" borderId="108" applyNumberFormat="0" applyAlignment="0" applyProtection="0"/>
    <xf numFmtId="0" fontId="29" fillId="20" borderId="108" applyNumberFormat="0" applyAlignment="0" applyProtection="0"/>
    <xf numFmtId="0" fontId="54" fillId="0" borderId="109" applyNumberFormat="0" applyFill="0" applyAlignment="0" applyProtection="0"/>
    <xf numFmtId="0" fontId="35" fillId="0" borderId="109" applyNumberFormat="0" applyFill="0" applyAlignment="0" applyProtection="0"/>
    <xf numFmtId="0" fontId="35" fillId="0" borderId="109"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28"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50" fillId="7" borderId="110" applyNumberFormat="0" applyAlignment="0" applyProtection="0"/>
    <xf numFmtId="0" fontId="28" fillId="7"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43" fillId="20" borderId="110" applyNumberFormat="0" applyAlignment="0" applyProtection="0"/>
    <xf numFmtId="0" fontId="43" fillId="20"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5" fillId="0" borderId="0"/>
    <xf numFmtId="0" fontId="5" fillId="0" borderId="0"/>
    <xf numFmtId="0" fontId="5"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2" applyNumberFormat="0" applyAlignment="0" applyProtection="0"/>
    <xf numFmtId="0" fontId="87" fillId="44" borderId="135"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29"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0"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1"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2" applyNumberFormat="0" applyAlignment="0" applyProtection="0"/>
    <xf numFmtId="0" fontId="94" fillId="0" borderId="134"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1"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64" fillId="45" borderId="136" applyNumberFormat="0" applyFont="0" applyAlignment="0" applyProtection="0"/>
    <xf numFmtId="0" fontId="96" fillId="43" borderId="133"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37"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28"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50" fillId="7" borderId="138" applyNumberFormat="0" applyAlignment="0" applyProtection="0"/>
    <xf numFmtId="0" fontId="28" fillId="7"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43" fillId="20" borderId="138" applyNumberFormat="0" applyAlignment="0" applyProtection="0"/>
    <xf numFmtId="0" fontId="43" fillId="20"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38" applyNumberFormat="0" applyAlignment="0" applyProtection="0"/>
    <xf numFmtId="0" fontId="30" fillId="20" borderId="138" applyNumberFormat="0" applyAlignment="0" applyProtection="0"/>
    <xf numFmtId="0" fontId="30" fillId="20" borderId="138" applyNumberFormat="0" applyAlignment="0" applyProtection="0"/>
    <xf numFmtId="0" fontId="50" fillId="7" borderId="138" applyNumberFormat="0" applyAlignment="0" applyProtection="0"/>
    <xf numFmtId="0" fontId="28" fillId="7" borderId="138" applyNumberFormat="0" applyAlignment="0" applyProtection="0"/>
    <xf numFmtId="0" fontId="3" fillId="0" borderId="0"/>
    <xf numFmtId="0" fontId="3" fillId="0" borderId="0"/>
    <xf numFmtId="0" fontId="3" fillId="0" borderId="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4"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13" fillId="23" borderId="139" applyNumberFormat="0" applyFont="0" applyAlignment="0" applyProtection="0"/>
    <xf numFmtId="0" fontId="53" fillId="20" borderId="140" applyNumberFormat="0" applyAlignment="0" applyProtection="0"/>
    <xf numFmtId="0" fontId="29" fillId="20" borderId="140" applyNumberFormat="0" applyAlignment="0" applyProtection="0"/>
    <xf numFmtId="0" fontId="29" fillId="20" borderId="140" applyNumberFormat="0" applyAlignment="0" applyProtection="0"/>
    <xf numFmtId="0" fontId="54" fillId="0" borderId="141" applyNumberFormat="0" applyFill="0" applyAlignment="0" applyProtection="0"/>
    <xf numFmtId="0" fontId="35" fillId="0" borderId="141" applyNumberFormat="0" applyFill="0" applyAlignment="0" applyProtection="0"/>
    <xf numFmtId="0" fontId="35" fillId="0" borderId="141"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151">
    <xf numFmtId="0" fontId="0" fillId="0" borderId="0" xfId="0"/>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xf numFmtId="4" fontId="18" fillId="0" borderId="0" xfId="0" applyNumberFormat="1" applyFont="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Alignment="1">
      <alignment horizontal="center"/>
    </xf>
    <xf numFmtId="37" fontId="66" fillId="31" borderId="0" xfId="0" applyNumberFormat="1" applyFont="1" applyFill="1"/>
    <xf numFmtId="0" fontId="69" fillId="31" borderId="0" xfId="0" applyFont="1" applyFill="1" applyAlignment="1">
      <alignment horizontal="center"/>
    </xf>
    <xf numFmtId="4" fontId="66" fillId="31" borderId="0" xfId="0" applyNumberFormat="1" applyFont="1" applyFill="1"/>
    <xf numFmtId="0" fontId="66" fillId="31" borderId="0" xfId="0" applyFont="1" applyFill="1" applyAlignment="1">
      <alignment horizontal="center"/>
    </xf>
    <xf numFmtId="4" fontId="70" fillId="31" borderId="0" xfId="0" applyNumberFormat="1" applyFont="1" applyFill="1"/>
    <xf numFmtId="0" fontId="70" fillId="31" borderId="0" xfId="0" applyFont="1" applyFill="1" applyAlignment="1">
      <alignment horizontal="center"/>
    </xf>
    <xf numFmtId="0" fontId="71" fillId="0" borderId="0" xfId="0" applyFont="1"/>
    <xf numFmtId="0" fontId="72" fillId="0" borderId="0" xfId="0" applyFont="1"/>
    <xf numFmtId="0" fontId="71" fillId="0" borderId="19" xfId="0" applyFont="1" applyBorder="1"/>
    <xf numFmtId="0" fontId="74" fillId="0" borderId="0" xfId="0" applyFont="1" applyAlignment="1">
      <alignment horizontal="center"/>
    </xf>
    <xf numFmtId="3" fontId="72" fillId="0" borderId="43" xfId="0" applyNumberFormat="1" applyFont="1" applyBorder="1"/>
    <xf numFmtId="0" fontId="74" fillId="0" borderId="0" xfId="0" applyFont="1" applyAlignment="1">
      <alignment horizontal="center" wrapText="1"/>
    </xf>
    <xf numFmtId="0" fontId="71" fillId="0" borderId="0" xfId="0" applyFont="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2" xfId="0" applyNumberFormat="1" applyFont="1" applyBorder="1"/>
    <xf numFmtId="0" fontId="74" fillId="0" borderId="0" xfId="0" applyFont="1"/>
    <xf numFmtId="0" fontId="75" fillId="0" borderId="0" xfId="0" applyFont="1"/>
    <xf numFmtId="0" fontId="74" fillId="0" borderId="83" xfId="0" applyFont="1" applyBorder="1"/>
    <xf numFmtId="0" fontId="72" fillId="0" borderId="0" xfId="0" applyFont="1" applyAlignment="1">
      <alignment horizontal="center"/>
    </xf>
    <xf numFmtId="0" fontId="74" fillId="0" borderId="0" xfId="0" applyFont="1" applyAlignment="1">
      <alignment wrapText="1"/>
    </xf>
    <xf numFmtId="0" fontId="74" fillId="0" borderId="81" xfId="0" applyFont="1" applyBorder="1" applyAlignment="1">
      <alignment wrapText="1"/>
    </xf>
    <xf numFmtId="0" fontId="74" fillId="0" borderId="83" xfId="0" applyFont="1" applyBorder="1" applyAlignment="1">
      <alignment wrapText="1"/>
    </xf>
    <xf numFmtId="0" fontId="74" fillId="0" borderId="82" xfId="0" applyFont="1" applyBorder="1" applyAlignment="1">
      <alignment wrapText="1"/>
    </xf>
    <xf numFmtId="0" fontId="72" fillId="0" borderId="47" xfId="0" applyFont="1" applyBorder="1" applyAlignment="1">
      <alignment horizontal="center"/>
    </xf>
    <xf numFmtId="0" fontId="74" fillId="0" borderId="102" xfId="0" applyFont="1" applyBorder="1" applyAlignment="1">
      <alignment horizontal="center"/>
    </xf>
    <xf numFmtId="0" fontId="74" fillId="0" borderId="81" xfId="0" applyFont="1" applyBorder="1" applyAlignment="1">
      <alignment horizontal="center" wrapText="1"/>
    </xf>
    <xf numFmtId="0" fontId="74" fillId="0" borderId="82" xfId="0" applyFont="1" applyBorder="1" applyAlignment="1">
      <alignment horizontal="center" wrapText="1"/>
    </xf>
    <xf numFmtId="0" fontId="74" fillId="0" borderId="41" xfId="0" applyFont="1" applyBorder="1"/>
    <xf numFmtId="170" fontId="74" fillId="0" borderId="0" xfId="181" applyNumberFormat="1" applyFont="1" applyFill="1" applyBorder="1"/>
    <xf numFmtId="170" fontId="74" fillId="0" borderId="0" xfId="181" applyNumberFormat="1" applyFont="1" applyFill="1"/>
    <xf numFmtId="0" fontId="80" fillId="31" borderId="0" xfId="0" applyFont="1" applyFill="1"/>
    <xf numFmtId="0" fontId="74" fillId="0" borderId="81" xfId="0" applyFont="1" applyBorder="1" applyAlignment="1">
      <alignment horizontal="center"/>
    </xf>
    <xf numFmtId="0" fontId="73" fillId="0" borderId="19" xfId="0" applyFont="1" applyBorder="1" applyAlignment="1">
      <alignment horizontal="center"/>
    </xf>
    <xf numFmtId="0" fontId="74" fillId="0" borderId="19" xfId="0" applyFont="1" applyBorder="1" applyAlignment="1">
      <alignment horizontal="center"/>
    </xf>
    <xf numFmtId="0" fontId="99" fillId="0" borderId="19" xfId="0" applyFont="1" applyBorder="1" applyAlignment="1">
      <alignment horizontal="left" wrapText="1"/>
    </xf>
    <xf numFmtId="3" fontId="72" fillId="0" borderId="0" xfId="0" applyNumberFormat="1" applyFont="1"/>
    <xf numFmtId="0" fontId="74" fillId="0" borderId="19" xfId="495" applyFont="1" applyBorder="1" applyAlignment="1">
      <alignment horizontal="center" wrapText="1"/>
    </xf>
    <xf numFmtId="3" fontId="75" fillId="0" borderId="19" xfId="495" applyNumberFormat="1" applyFont="1" applyBorder="1" applyAlignment="1">
      <alignment horizontal="center"/>
    </xf>
    <xf numFmtId="10" fontId="75" fillId="0" borderId="82" xfId="495" applyNumberFormat="1" applyFont="1" applyBorder="1" applyAlignment="1">
      <alignment horizontal="center"/>
    </xf>
    <xf numFmtId="0" fontId="73" fillId="0" borderId="29" xfId="0" applyFont="1" applyBorder="1" applyAlignment="1">
      <alignment horizontal="center"/>
    </xf>
    <xf numFmtId="0" fontId="77" fillId="0" borderId="0" xfId="0" applyFont="1" applyAlignment="1">
      <alignment wrapText="1"/>
    </xf>
    <xf numFmtId="166" fontId="72" fillId="36" borderId="34" xfId="0" applyNumberFormat="1" applyFont="1" applyFill="1" applyBorder="1"/>
    <xf numFmtId="0" fontId="103" fillId="0" borderId="19" xfId="0" applyFont="1" applyBorder="1" applyAlignment="1">
      <alignment horizontal="center"/>
    </xf>
    <xf numFmtId="3" fontId="74" fillId="71" borderId="17" xfId="0" applyNumberFormat="1" applyFont="1" applyFill="1" applyBorder="1"/>
    <xf numFmtId="0" fontId="74" fillId="0" borderId="16" xfId="0" applyFont="1" applyBorder="1" applyAlignment="1">
      <alignment horizontal="center"/>
    </xf>
    <xf numFmtId="0" fontId="74" fillId="71" borderId="83" xfId="0" applyFont="1" applyFill="1" applyBorder="1" applyAlignment="1">
      <alignment horizontal="center"/>
    </xf>
    <xf numFmtId="0" fontId="74" fillId="71" borderId="83" xfId="0" applyFont="1" applyFill="1" applyBorder="1" applyAlignment="1">
      <alignment wrapText="1"/>
    </xf>
    <xf numFmtId="3" fontId="77" fillId="0" borderId="0" xfId="0" applyNumberFormat="1" applyFont="1" applyAlignment="1">
      <alignment wrapText="1"/>
    </xf>
    <xf numFmtId="0" fontId="74" fillId="0" borderId="21" xfId="0" applyFont="1" applyBorder="1" applyAlignment="1">
      <alignment horizontal="center" wrapText="1"/>
    </xf>
    <xf numFmtId="0" fontId="73" fillId="0" borderId="81" xfId="0" applyFont="1" applyBorder="1" applyAlignment="1">
      <alignment horizontal="center"/>
    </xf>
    <xf numFmtId="0" fontId="71" fillId="0" borderId="81" xfId="0" applyFont="1" applyBorder="1"/>
    <xf numFmtId="0" fontId="71" fillId="0" borderId="83" xfId="0" applyFont="1" applyBorder="1"/>
    <xf numFmtId="0" fontId="105" fillId="0" borderId="19" xfId="0" applyFont="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1" xfId="0" applyNumberFormat="1" applyFont="1" applyFill="1" applyBorder="1"/>
    <xf numFmtId="3" fontId="105" fillId="0" borderId="0" xfId="0" applyNumberFormat="1" applyFont="1"/>
    <xf numFmtId="0" fontId="73" fillId="0" borderId="0" xfId="0" applyFont="1" applyAlignment="1">
      <alignment horizontal="center"/>
    </xf>
    <xf numFmtId="0" fontId="71" fillId="0" borderId="82" xfId="0" applyFont="1" applyBorder="1"/>
    <xf numFmtId="3" fontId="72" fillId="36" borderId="150" xfId="0" applyNumberFormat="1" applyFont="1" applyFill="1" applyBorder="1"/>
    <xf numFmtId="3" fontId="72" fillId="36" borderId="151" xfId="0" applyNumberFormat="1" applyFont="1" applyFill="1" applyBorder="1"/>
    <xf numFmtId="0" fontId="74" fillId="0" borderId="22" xfId="0" applyFont="1" applyBorder="1" applyAlignment="1">
      <alignment horizontal="center" wrapText="1"/>
    </xf>
    <xf numFmtId="0" fontId="100" fillId="0" borderId="0" xfId="17654" applyFont="1"/>
    <xf numFmtId="0" fontId="107" fillId="0" borderId="0" xfId="17654" applyFont="1"/>
    <xf numFmtId="169" fontId="109" fillId="71" borderId="0" xfId="17654" applyNumberFormat="1" applyFont="1" applyFill="1"/>
    <xf numFmtId="3" fontId="74" fillId="0" borderId="23" xfId="0" applyNumberFormat="1" applyFont="1" applyBorder="1" applyAlignment="1">
      <alignment horizontal="center"/>
    </xf>
    <xf numFmtId="168" fontId="72" fillId="36" borderId="149" xfId="0" applyNumberFormat="1" applyFont="1" applyFill="1" applyBorder="1"/>
    <xf numFmtId="0" fontId="113" fillId="0" borderId="0" xfId="663" applyFont="1"/>
    <xf numFmtId="0" fontId="112" fillId="0" borderId="15" xfId="0" applyFont="1" applyBorder="1"/>
    <xf numFmtId="0" fontId="112" fillId="0" borderId="0" xfId="0" applyFont="1"/>
    <xf numFmtId="0" fontId="72" fillId="0" borderId="0" xfId="663" applyFont="1"/>
    <xf numFmtId="0" fontId="71" fillId="0" borderId="0" xfId="0" applyFont="1" applyAlignment="1">
      <alignment vertical="center" wrapText="1"/>
    </xf>
    <xf numFmtId="0" fontId="75" fillId="0" borderId="0" xfId="530" applyFont="1" applyAlignment="1">
      <alignment horizontal="right"/>
    </xf>
    <xf numFmtId="0" fontId="78" fillId="0" borderId="0" xfId="0" applyFont="1"/>
    <xf numFmtId="0" fontId="74" fillId="0" borderId="0" xfId="0" applyFont="1" applyAlignment="1">
      <alignment horizontal="left" wrapText="1"/>
    </xf>
    <xf numFmtId="0" fontId="72" fillId="0" borderId="0" xfId="0" applyFont="1" applyAlignment="1">
      <alignment wrapText="1"/>
    </xf>
    <xf numFmtId="49" fontId="75" fillId="0" borderId="0" xfId="0" applyNumberFormat="1" applyFont="1" applyAlignment="1">
      <alignment horizontal="left"/>
    </xf>
    <xf numFmtId="0" fontId="76" fillId="0" borderId="0" xfId="0" applyFont="1"/>
    <xf numFmtId="3" fontId="78" fillId="0" borderId="0" xfId="0" applyNumberFormat="1" applyFont="1"/>
    <xf numFmtId="0" fontId="75" fillId="0" borderId="0" xfId="0" applyFont="1" applyAlignment="1">
      <alignment horizontal="left" vertical="center"/>
    </xf>
    <xf numFmtId="49" fontId="74" fillId="0" borderId="0" xfId="0" applyNumberFormat="1" applyFont="1"/>
    <xf numFmtId="0" fontId="116" fillId="0" borderId="0" xfId="0" applyFont="1"/>
    <xf numFmtId="49" fontId="75" fillId="0" borderId="0" xfId="0" applyNumberFormat="1" applyFont="1"/>
    <xf numFmtId="49" fontId="78" fillId="0" borderId="0" xfId="0" applyNumberFormat="1" applyFont="1"/>
    <xf numFmtId="0" fontId="76" fillId="0" borderId="0" xfId="0" quotePrefix="1" applyFont="1"/>
    <xf numFmtId="165" fontId="78" fillId="0" borderId="0" xfId="0" applyNumberFormat="1" applyFont="1"/>
    <xf numFmtId="43" fontId="78" fillId="0" borderId="0" xfId="0" applyNumberFormat="1" applyFont="1"/>
    <xf numFmtId="0" fontId="72" fillId="0" borderId="116" xfId="0" applyFont="1" applyBorder="1"/>
    <xf numFmtId="0" fontId="74" fillId="0" borderId="117" xfId="0" applyFont="1" applyBorder="1" applyAlignment="1">
      <alignment horizontal="center"/>
    </xf>
    <xf numFmtId="0" fontId="72" fillId="0" borderId="118" xfId="0" applyFont="1" applyBorder="1"/>
    <xf numFmtId="0" fontId="72" fillId="0" borderId="119" xfId="0" applyFont="1" applyBorder="1"/>
    <xf numFmtId="49" fontId="75" fillId="0" borderId="120" xfId="0" applyNumberFormat="1" applyFont="1" applyBorder="1" applyAlignment="1">
      <alignment horizontal="center"/>
    </xf>
    <xf numFmtId="0" fontId="75" fillId="0" borderId="10" xfId="0" applyFont="1" applyBorder="1" applyAlignment="1">
      <alignment horizontal="center"/>
    </xf>
    <xf numFmtId="0" fontId="75" fillId="0" borderId="115" xfId="0" applyFont="1" applyBorder="1" applyAlignment="1">
      <alignment horizontal="center"/>
    </xf>
    <xf numFmtId="0" fontId="75" fillId="0" borderId="44" xfId="0" applyFont="1" applyBorder="1" applyAlignment="1">
      <alignment horizontal="center"/>
    </xf>
    <xf numFmtId="0" fontId="74" fillId="0" borderId="120" xfId="0" applyFont="1" applyBorder="1" applyAlignment="1">
      <alignment horizontal="center"/>
    </xf>
    <xf numFmtId="0" fontId="75" fillId="0" borderId="121" xfId="0" applyFont="1" applyBorder="1" applyAlignment="1">
      <alignment horizontal="center"/>
    </xf>
    <xf numFmtId="37" fontId="72" fillId="0" borderId="122" xfId="0" applyNumberFormat="1" applyFont="1" applyBorder="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3" xfId="3292" applyNumberFormat="1" applyFont="1" applyBorder="1" applyAlignment="1" applyProtection="1">
      <alignment horizontal="right"/>
    </xf>
    <xf numFmtId="0" fontId="72" fillId="0" borderId="120" xfId="0" applyFont="1" applyBorder="1"/>
    <xf numFmtId="3" fontId="78" fillId="0" borderId="115" xfId="181" applyNumberFormat="1" applyFont="1" applyBorder="1" applyProtection="1"/>
    <xf numFmtId="0" fontId="74" fillId="0" borderId="124" xfId="0" applyFont="1" applyBorder="1"/>
    <xf numFmtId="3" fontId="75" fillId="0" borderId="90" xfId="181" applyNumberFormat="1" applyFont="1" applyFill="1" applyBorder="1" applyAlignment="1" applyProtection="1"/>
    <xf numFmtId="3" fontId="75" fillId="0" borderId="91" xfId="181" applyNumberFormat="1" applyFont="1" applyBorder="1" applyProtection="1"/>
    <xf numFmtId="10" fontId="75" fillId="0" borderId="89" xfId="3292" quotePrefix="1" applyNumberFormat="1" applyFont="1" applyFill="1" applyBorder="1" applyAlignment="1" applyProtection="1">
      <alignment horizontal="right"/>
    </xf>
    <xf numFmtId="167" fontId="75" fillId="0" borderId="125" xfId="3292" applyNumberFormat="1" applyFont="1" applyBorder="1" applyAlignment="1" applyProtection="1">
      <alignment horizontal="right"/>
    </xf>
    <xf numFmtId="9" fontId="78" fillId="0" borderId="0" xfId="3292" applyFont="1" applyProtection="1"/>
    <xf numFmtId="4" fontId="78" fillId="0" borderId="0" xfId="3292" quotePrefix="1" applyNumberFormat="1" applyFont="1" applyFill="1" applyBorder="1" applyAlignment="1" applyProtection="1">
      <alignment horizontal="right"/>
    </xf>
    <xf numFmtId="49" fontId="75" fillId="0" borderId="126" xfId="0" applyNumberFormat="1" applyFont="1" applyBorder="1" applyAlignment="1">
      <alignment horizontal="center"/>
    </xf>
    <xf numFmtId="0" fontId="75" fillId="0" borderId="24" xfId="0" applyFont="1" applyBorder="1" applyAlignment="1">
      <alignment horizontal="center"/>
    </xf>
    <xf numFmtId="0" fontId="75" fillId="0" borderId="25" xfId="0" applyFont="1" applyBorder="1" applyAlignment="1">
      <alignment horizontal="center"/>
    </xf>
    <xf numFmtId="0" fontId="75" fillId="0" borderId="127" xfId="0" applyFont="1" applyBorder="1" applyAlignment="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28" xfId="3292" applyNumberFormat="1" applyFont="1" applyBorder="1" applyAlignment="1" applyProtection="1">
      <alignment horizontal="right"/>
    </xf>
    <xf numFmtId="0" fontId="118" fillId="0" borderId="0" xfId="0" applyFont="1"/>
    <xf numFmtId="0" fontId="119" fillId="0" borderId="0" xfId="0" applyFont="1"/>
    <xf numFmtId="0" fontId="120" fillId="0" borderId="0" xfId="0" applyFont="1"/>
    <xf numFmtId="49" fontId="75" fillId="0" borderId="0" xfId="0" applyNumberFormat="1" applyFont="1" applyAlignment="1">
      <alignment vertical="top"/>
    </xf>
    <xf numFmtId="37" fontId="78" fillId="24" borderId="0" xfId="0" quotePrefix="1" applyNumberFormat="1" applyFont="1" applyFill="1" applyAlignment="1">
      <alignment horizontal="right"/>
    </xf>
    <xf numFmtId="0" fontId="75" fillId="0" borderId="103" xfId="0" applyFont="1" applyBorder="1" applyAlignment="1">
      <alignment horizontal="center"/>
    </xf>
    <xf numFmtId="0" fontId="75" fillId="0" borderId="36" xfId="0" applyFont="1" applyBorder="1" applyAlignment="1">
      <alignment horizontal="center" wrapText="1"/>
    </xf>
    <xf numFmtId="37" fontId="78" fillId="0" borderId="104" xfId="0" applyNumberFormat="1" applyFont="1" applyBorder="1"/>
    <xf numFmtId="0" fontId="75" fillId="0" borderId="105" xfId="0" applyFont="1" applyBorder="1"/>
    <xf numFmtId="37" fontId="78" fillId="24" borderId="37" xfId="0" applyNumberFormat="1" applyFont="1" applyFill="1" applyBorder="1" applyAlignment="1">
      <alignment horizontal="right"/>
    </xf>
    <xf numFmtId="164" fontId="72" fillId="0" borderId="0" xfId="0" applyNumberFormat="1" applyFont="1"/>
    <xf numFmtId="0" fontId="121" fillId="0" borderId="0" xfId="0" applyFont="1"/>
    <xf numFmtId="0" fontId="73" fillId="0" borderId="0" xfId="0" applyFont="1"/>
    <xf numFmtId="49" fontId="74" fillId="0" borderId="0" xfId="0" applyNumberFormat="1" applyFont="1" applyAlignment="1">
      <alignment horizontal="left" vertical="top"/>
    </xf>
    <xf numFmtId="49" fontId="74" fillId="0" borderId="0" xfId="0" applyNumberFormat="1" applyFont="1" applyAlignment="1">
      <alignment horizontal="left"/>
    </xf>
    <xf numFmtId="49" fontId="72" fillId="0" borderId="0" xfId="0" applyNumberFormat="1" applyFont="1"/>
    <xf numFmtId="0" fontId="78" fillId="24" borderId="0" xfId="0" applyFont="1" applyFill="1"/>
    <xf numFmtId="49" fontId="74" fillId="0" borderId="0" xfId="0" applyNumberFormat="1" applyFont="1" applyAlignment="1">
      <alignment vertical="top"/>
    </xf>
    <xf numFmtId="37" fontId="72" fillId="0" borderId="0" xfId="0" applyNumberFormat="1" applyFont="1"/>
    <xf numFmtId="37" fontId="71" fillId="0" borderId="62" xfId="0" applyNumberFormat="1" applyFont="1" applyBorder="1"/>
    <xf numFmtId="0" fontId="74" fillId="0" borderId="0" xfId="0" applyFont="1" applyAlignment="1">
      <alignment vertical="top"/>
    </xf>
    <xf numFmtId="4" fontId="71" fillId="0" borderId="62" xfId="0" quotePrefix="1" applyNumberFormat="1" applyFont="1" applyBorder="1" applyAlignment="1">
      <alignment horizontal="center"/>
    </xf>
    <xf numFmtId="0" fontId="122" fillId="0" borderId="0" xfId="0" applyFont="1"/>
    <xf numFmtId="4" fontId="71" fillId="0" borderId="62" xfId="0" applyNumberFormat="1" applyFont="1" applyBorder="1" applyAlignment="1">
      <alignment horizontal="center"/>
    </xf>
    <xf numFmtId="4" fontId="71" fillId="0" borderId="0" xfId="0" applyNumberFormat="1" applyFont="1" applyAlignment="1">
      <alignment horizontal="center"/>
    </xf>
    <xf numFmtId="0" fontId="71" fillId="0" borderId="62" xfId="0" quotePrefix="1" applyFont="1" applyBorder="1" applyAlignment="1">
      <alignment horizontal="center"/>
    </xf>
    <xf numFmtId="0" fontId="72" fillId="0" borderId="0" xfId="0" applyFont="1" applyAlignment="1" applyProtection="1">
      <alignment vertical="top"/>
      <protection locked="0"/>
    </xf>
    <xf numFmtId="168" fontId="72" fillId="0" borderId="0" xfId="0" applyNumberFormat="1" applyFont="1"/>
    <xf numFmtId="37" fontId="72" fillId="0" borderId="0" xfId="181" applyNumberFormat="1" applyFont="1" applyBorder="1" applyProtection="1"/>
    <xf numFmtId="37" fontId="72" fillId="0" borderId="0" xfId="181" applyNumberFormat="1" applyFont="1" applyProtection="1"/>
    <xf numFmtId="3" fontId="72" fillId="0" borderId="0" xfId="181" applyNumberFormat="1" applyFont="1" applyProtection="1"/>
    <xf numFmtId="5" fontId="72" fillId="0" borderId="0" xfId="0" applyNumberFormat="1" applyFont="1" applyAlignment="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xf numFmtId="0" fontId="74" fillId="0" borderId="0" xfId="0" applyFont="1" applyAlignment="1">
      <alignment horizontal="right"/>
    </xf>
    <xf numFmtId="0" fontId="124" fillId="0" borderId="0" xfId="0" applyFont="1"/>
    <xf numFmtId="0" fontId="125" fillId="0" borderId="0" xfId="0" applyFont="1"/>
    <xf numFmtId="0" fontId="108" fillId="0" borderId="0" xfId="0" applyFont="1"/>
    <xf numFmtId="0" fontId="128" fillId="0" borderId="0" xfId="0" applyFont="1" applyAlignment="1">
      <alignment horizontal="left" wrapText="1"/>
    </xf>
    <xf numFmtId="0" fontId="131" fillId="0" borderId="0" xfId="0" applyFont="1"/>
    <xf numFmtId="37" fontId="100" fillId="0" borderId="0" xfId="0" applyNumberFormat="1" applyFont="1"/>
    <xf numFmtId="37" fontId="100" fillId="0" borderId="10" xfId="0" applyNumberFormat="1" applyFont="1" applyBorder="1"/>
    <xf numFmtId="37" fontId="100" fillId="0" borderId="11" xfId="0" applyNumberFormat="1" applyFont="1" applyBorder="1"/>
    <xf numFmtId="49" fontId="100" fillId="0" borderId="10" xfId="0" applyNumberFormat="1" applyFont="1" applyBorder="1" applyAlignment="1">
      <alignment horizontal="right"/>
    </xf>
    <xf numFmtId="168" fontId="100" fillId="24" borderId="11" xfId="0" applyNumberFormat="1" applyFont="1" applyFill="1" applyBorder="1"/>
    <xf numFmtId="37" fontId="100" fillId="0" borderId="10" xfId="0" applyNumberFormat="1" applyFont="1" applyBorder="1" applyAlignment="1">
      <alignment horizontal="right"/>
    </xf>
    <xf numFmtId="0" fontId="100" fillId="0" borderId="0" xfId="0" applyFont="1" applyAlignment="1">
      <alignment vertical="center"/>
    </xf>
    <xf numFmtId="3" fontId="100" fillId="24" borderId="11" xfId="181" applyNumberFormat="1" applyFont="1" applyFill="1" applyBorder="1" applyAlignment="1" applyProtection="1">
      <alignment horizontal="right"/>
    </xf>
    <xf numFmtId="5" fontId="130" fillId="24" borderId="11" xfId="0" applyNumberFormat="1" applyFont="1" applyFill="1" applyBorder="1" applyAlignment="1">
      <alignment horizontal="right"/>
    </xf>
    <xf numFmtId="5" fontId="100" fillId="0" borderId="11" xfId="0" applyNumberFormat="1" applyFont="1" applyBorder="1" applyAlignment="1">
      <alignment horizontal="right"/>
    </xf>
    <xf numFmtId="37" fontId="100" fillId="24" borderId="11" xfId="0" applyNumberFormat="1" applyFont="1" applyFill="1" applyBorder="1" applyAlignment="1">
      <alignment horizontal="right"/>
    </xf>
    <xf numFmtId="37" fontId="129" fillId="24" borderId="11" xfId="0" applyNumberFormat="1" applyFont="1" applyFill="1" applyBorder="1" applyAlignment="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lignment horizontal="right"/>
    </xf>
    <xf numFmtId="37" fontId="132" fillId="0" borderId="0" xfId="0" applyNumberFormat="1" applyFont="1"/>
    <xf numFmtId="37" fontId="100" fillId="0" borderId="10" xfId="0" quotePrefix="1" applyNumberFormat="1" applyFont="1" applyBorder="1" applyAlignment="1">
      <alignment horizontal="right"/>
    </xf>
    <xf numFmtId="164" fontId="100" fillId="0" borderId="10" xfId="0" applyNumberFormat="1" applyFont="1" applyBorder="1" applyAlignment="1">
      <alignment horizontal="right"/>
    </xf>
    <xf numFmtId="37" fontId="100" fillId="24" borderId="10" xfId="0" applyNumberFormat="1" applyFont="1" applyFill="1" applyBorder="1" applyAlignment="1">
      <alignment horizontal="right"/>
    </xf>
    <xf numFmtId="37" fontId="129" fillId="0" borderId="10" xfId="0" applyNumberFormat="1" applyFont="1" applyBorder="1" applyAlignment="1">
      <alignment horizontal="right"/>
    </xf>
    <xf numFmtId="5" fontId="100" fillId="0" borderId="0" xfId="0" applyNumberFormat="1" applyFont="1"/>
    <xf numFmtId="37" fontId="100" fillId="0" borderId="11" xfId="0" applyNumberFormat="1" applyFont="1" applyBorder="1" applyAlignment="1">
      <alignment horizontal="right"/>
    </xf>
    <xf numFmtId="37" fontId="129" fillId="24" borderId="10" xfId="0" applyNumberFormat="1" applyFont="1" applyFill="1" applyBorder="1" applyAlignment="1">
      <alignment horizontal="right"/>
    </xf>
    <xf numFmtId="0" fontId="100" fillId="0" borderId="10" xfId="0" applyFont="1" applyBorder="1" applyAlignment="1">
      <alignment horizontal="right"/>
    </xf>
    <xf numFmtId="37" fontId="133" fillId="24" borderId="10" xfId="0" applyNumberFormat="1" applyFont="1" applyFill="1" applyBorder="1" applyAlignment="1">
      <alignment horizontal="right"/>
    </xf>
    <xf numFmtId="37" fontId="129" fillId="24" borderId="10" xfId="0" applyNumberFormat="1" applyFont="1" applyFill="1" applyBorder="1"/>
    <xf numFmtId="49" fontId="100" fillId="0" borderId="10" xfId="0" quotePrefix="1" applyNumberFormat="1" applyFont="1" applyBorder="1" applyAlignment="1">
      <alignment horizontal="right"/>
    </xf>
    <xf numFmtId="37" fontId="108" fillId="0" borderId="0" xfId="0" applyNumberFormat="1" applyFont="1" applyAlignment="1">
      <alignment horizontal="fill"/>
    </xf>
    <xf numFmtId="37" fontId="130" fillId="24" borderId="10" xfId="0" applyNumberFormat="1" applyFont="1" applyFill="1" applyBorder="1" applyAlignment="1">
      <alignment horizontal="fill"/>
    </xf>
    <xf numFmtId="37" fontId="135" fillId="0" borderId="0" xfId="0" applyNumberFormat="1" applyFont="1"/>
    <xf numFmtId="37" fontId="100" fillId="25" borderId="0" xfId="0" applyNumberFormat="1" applyFont="1" applyFill="1"/>
    <xf numFmtId="37" fontId="135" fillId="25" borderId="0" xfId="0" applyNumberFormat="1" applyFont="1" applyFill="1"/>
    <xf numFmtId="0" fontId="133" fillId="0" borderId="0" xfId="0" applyFont="1"/>
    <xf numFmtId="37" fontId="100" fillId="24" borderId="10" xfId="0" applyNumberFormat="1" applyFont="1" applyFill="1" applyBorder="1"/>
    <xf numFmtId="37" fontId="136" fillId="0" borderId="0" xfId="0" applyNumberFormat="1" applyFont="1"/>
    <xf numFmtId="37" fontId="136" fillId="0" borderId="0" xfId="0" applyNumberFormat="1" applyFont="1" applyAlignment="1">
      <alignment horizontal="right"/>
    </xf>
    <xf numFmtId="37" fontId="136" fillId="24" borderId="0" xfId="0" applyNumberFormat="1" applyFont="1" applyFill="1"/>
    <xf numFmtId="0" fontId="136" fillId="0" borderId="0" xfId="0" applyFont="1"/>
    <xf numFmtId="5" fontId="130" fillId="75" borderId="11" xfId="0" applyNumberFormat="1" applyFont="1" applyFill="1" applyBorder="1" applyAlignment="1">
      <alignment horizontal="right"/>
    </xf>
    <xf numFmtId="5" fontId="130" fillId="75" borderId="10" xfId="0" applyNumberFormat="1" applyFont="1" applyFill="1" applyBorder="1" applyAlignment="1">
      <alignment horizontal="right"/>
    </xf>
    <xf numFmtId="37" fontId="108" fillId="0" borderId="11" xfId="0" applyNumberFormat="1" applyFont="1" applyBorder="1" applyAlignment="1">
      <alignment horizontal="fill"/>
    </xf>
    <xf numFmtId="0" fontId="126" fillId="0" borderId="0" xfId="0" applyFont="1"/>
    <xf numFmtId="0" fontId="109" fillId="0" borderId="0" xfId="0" applyFont="1"/>
    <xf numFmtId="0" fontId="141" fillId="0" borderId="0" xfId="0" applyFont="1"/>
    <xf numFmtId="0" fontId="105" fillId="0" borderId="0" xfId="0" applyFont="1" applyAlignment="1">
      <alignment vertical="center" wrapText="1"/>
    </xf>
    <xf numFmtId="3" fontId="129" fillId="0" borderId="0" xfId="0" applyNumberFormat="1" applyFont="1"/>
    <xf numFmtId="0" fontId="130" fillId="0" borderId="0" xfId="0" applyFont="1" applyAlignment="1">
      <alignment horizontal="left"/>
    </xf>
    <xf numFmtId="0" fontId="129" fillId="0" borderId="0" xfId="0" applyFont="1"/>
    <xf numFmtId="0" fontId="75" fillId="0" borderId="0" xfId="0" applyFont="1" applyAlignment="1">
      <alignment horizontal="center"/>
    </xf>
    <xf numFmtId="0" fontId="140" fillId="30" borderId="19" xfId="0" applyFont="1" applyFill="1" applyBorder="1" applyAlignment="1">
      <alignment horizontal="center" wrapText="1"/>
    </xf>
    <xf numFmtId="0" fontId="140" fillId="30" borderId="20" xfId="0" applyFont="1" applyFill="1" applyBorder="1" applyAlignment="1">
      <alignment horizontal="center" wrapText="1"/>
    </xf>
    <xf numFmtId="0" fontId="106" fillId="0" borderId="35" xfId="0" applyFont="1" applyBorder="1"/>
    <xf numFmtId="168" fontId="106" fillId="0" borderId="34" xfId="0" applyNumberFormat="1" applyFont="1" applyBorder="1"/>
    <xf numFmtId="37" fontId="105" fillId="26" borderId="147" xfId="0" applyNumberFormat="1" applyFont="1" applyFill="1" applyBorder="1" applyAlignment="1">
      <alignment horizontal="fill"/>
    </xf>
    <xf numFmtId="37" fontId="105" fillId="26" borderId="67" xfId="0" applyNumberFormat="1" applyFont="1" applyFill="1" applyBorder="1" applyAlignment="1">
      <alignment horizontal="fill"/>
    </xf>
    <xf numFmtId="37" fontId="105" fillId="0" borderId="0" xfId="0" applyNumberFormat="1" applyFont="1" applyAlignment="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lignment horizontal="right"/>
    </xf>
    <xf numFmtId="165" fontId="106" fillId="35" borderId="19" xfId="181" applyNumberFormat="1" applyFont="1" applyFill="1" applyBorder="1" applyProtection="1"/>
    <xf numFmtId="0" fontId="106" fillId="0" borderId="56" xfId="0" applyFont="1" applyBorder="1"/>
    <xf numFmtId="0" fontId="106" fillId="0" borderId="34" xfId="0" applyFont="1" applyBorder="1" applyAlignment="1">
      <alignment horizontal="center"/>
    </xf>
    <xf numFmtId="37" fontId="75" fillId="25" borderId="0" xfId="0" applyNumberFormat="1" applyFont="1" applyFill="1" applyAlignment="1">
      <alignment horizontal="fill"/>
    </xf>
    <xf numFmtId="165" fontId="75" fillId="25" borderId="0" xfId="181" applyNumberFormat="1" applyFont="1" applyFill="1" applyBorder="1" applyAlignment="1" applyProtection="1">
      <alignment horizontal="fill"/>
    </xf>
    <xf numFmtId="37" fontId="140" fillId="0" borderId="0" xfId="0" applyNumberFormat="1" applyFont="1" applyAlignment="1">
      <alignment horizontal="fill"/>
    </xf>
    <xf numFmtId="0" fontId="72" fillId="0" borderId="0" xfId="0" applyFont="1" applyAlignment="1">
      <alignment horizontal="right"/>
    </xf>
    <xf numFmtId="37" fontId="105" fillId="0" borderId="0" xfId="0" applyNumberFormat="1" applyFont="1" applyAlignment="1">
      <alignment horizontal="left"/>
    </xf>
    <xf numFmtId="37" fontId="106" fillId="0" borderId="0" xfId="0" applyNumberFormat="1" applyFont="1"/>
    <xf numFmtId="168" fontId="105" fillId="0" borderId="0" xfId="378" applyNumberFormat="1" applyFont="1" applyFill="1" applyBorder="1" applyProtection="1"/>
    <xf numFmtId="5" fontId="142" fillId="32" borderId="0" xfId="0" applyNumberFormat="1" applyFont="1" applyFill="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Font="1"/>
    <xf numFmtId="37" fontId="143" fillId="30" borderId="19" xfId="0" applyNumberFormat="1" applyFont="1" applyFill="1" applyBorder="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4" xfId="0" applyFont="1" applyBorder="1"/>
    <xf numFmtId="0" fontId="106" fillId="76" borderId="34" xfId="0" applyFont="1" applyFill="1" applyBorder="1"/>
    <xf numFmtId="37" fontId="104" fillId="30" borderId="29" xfId="0" applyNumberFormat="1" applyFont="1" applyFill="1" applyBorder="1"/>
    <xf numFmtId="37" fontId="143" fillId="30" borderId="29" xfId="0" applyNumberFormat="1" applyFont="1" applyFill="1" applyBorder="1"/>
    <xf numFmtId="168" fontId="104" fillId="30" borderId="19" xfId="378" applyNumberFormat="1" applyFont="1" applyFill="1" applyBorder="1" applyProtection="1"/>
    <xf numFmtId="37" fontId="143" fillId="77" borderId="19" xfId="0" applyNumberFormat="1" applyFont="1" applyFill="1" applyBorder="1" applyAlignment="1">
      <alignment horizontal="right"/>
    </xf>
    <xf numFmtId="37" fontId="104" fillId="30" borderId="47" xfId="0" applyNumberFormat="1" applyFont="1" applyFill="1" applyBorder="1"/>
    <xf numFmtId="37" fontId="143" fillId="30" borderId="47" xfId="0" applyNumberFormat="1" applyFont="1" applyFill="1" applyBorder="1"/>
    <xf numFmtId="168" fontId="104" fillId="30" borderId="47" xfId="378" applyNumberFormat="1" applyFont="1" applyFill="1" applyBorder="1" applyProtection="1"/>
    <xf numFmtId="37" fontId="104" fillId="74" borderId="19" xfId="0" applyNumberFormat="1" applyFont="1" applyFill="1" applyBorder="1" applyAlignment="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1" xfId="0" applyNumberFormat="1" applyFont="1" applyFill="1" applyBorder="1" applyAlignment="1">
      <alignment horizontal="fill"/>
    </xf>
    <xf numFmtId="37" fontId="104" fillId="74" borderId="82" xfId="0" applyNumberFormat="1" applyFont="1" applyFill="1" applyBorder="1" applyAlignment="1">
      <alignment horizontal="fill"/>
    </xf>
    <xf numFmtId="0" fontId="74" fillId="0" borderId="0" xfId="663" applyFont="1" applyAlignment="1">
      <alignment horizontal="center"/>
    </xf>
    <xf numFmtId="0" fontId="124" fillId="0" borderId="0" xfId="663" applyFont="1"/>
    <xf numFmtId="0" fontId="109" fillId="0" borderId="0" xfId="663" applyFont="1"/>
    <xf numFmtId="44" fontId="109" fillId="0" borderId="0" xfId="378" applyFont="1" applyFill="1" applyBorder="1" applyAlignment="1" applyProtection="1">
      <alignment horizontal="right"/>
    </xf>
    <xf numFmtId="0" fontId="109" fillId="0" borderId="0" xfId="663" applyFont="1" applyAlignment="1">
      <alignment horizontal="left"/>
    </xf>
    <xf numFmtId="39" fontId="124" fillId="0" borderId="0" xfId="663" applyNumberFormat="1" applyFont="1" applyAlignment="1">
      <alignment wrapText="1"/>
    </xf>
    <xf numFmtId="0" fontId="124" fillId="0" borderId="0" xfId="663" applyFont="1" applyAlignment="1">
      <alignment wrapText="1"/>
    </xf>
    <xf numFmtId="0" fontId="124" fillId="0" borderId="0" xfId="663" applyFont="1" applyAlignment="1">
      <alignment horizontal="left"/>
    </xf>
    <xf numFmtId="44" fontId="109" fillId="0" borderId="0" xfId="378" applyFont="1" applyFill="1" applyBorder="1" applyProtection="1"/>
    <xf numFmtId="0" fontId="104" fillId="0" borderId="0" xfId="0" applyFont="1"/>
    <xf numFmtId="0" fontId="143" fillId="0" borderId="0" xfId="0" applyFont="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0" xfId="0" applyFont="1" applyFill="1" applyBorder="1" applyAlignment="1">
      <alignment horizontal="center" wrapText="1"/>
    </xf>
    <xf numFmtId="0" fontId="74" fillId="30" borderId="20" xfId="0" applyFont="1" applyFill="1" applyBorder="1" applyAlignment="1">
      <alignment horizontal="center" wrapText="1"/>
    </xf>
    <xf numFmtId="0" fontId="72" fillId="74" borderId="100" xfId="530" applyFont="1" applyFill="1" applyBorder="1"/>
    <xf numFmtId="0" fontId="72" fillId="74" borderId="33" xfId="530" applyFont="1" applyFill="1" applyBorder="1"/>
    <xf numFmtId="4" fontId="72" fillId="74" borderId="100" xfId="530" applyNumberFormat="1" applyFont="1" applyFill="1" applyBorder="1"/>
    <xf numFmtId="3" fontId="72" fillId="74" borderId="100" xfId="530" applyNumberFormat="1" applyFont="1" applyFill="1" applyBorder="1"/>
    <xf numFmtId="0" fontId="72" fillId="0" borderId="100" xfId="0" applyFont="1" applyBorder="1"/>
    <xf numFmtId="0" fontId="74" fillId="0" borderId="100" xfId="0" applyFont="1" applyBorder="1"/>
    <xf numFmtId="3" fontId="74" fillId="0" borderId="100" xfId="0" applyNumberFormat="1" applyFont="1" applyBorder="1"/>
    <xf numFmtId="4" fontId="74" fillId="0" borderId="100" xfId="0" applyNumberFormat="1" applyFont="1" applyBorder="1"/>
    <xf numFmtId="168" fontId="74" fillId="0" borderId="100" xfId="0" applyNumberFormat="1" applyFont="1" applyBorder="1"/>
    <xf numFmtId="0" fontId="74" fillId="30" borderId="19" xfId="0" applyFont="1" applyFill="1" applyBorder="1" applyAlignment="1">
      <alignment horizontal="center" wrapText="1"/>
    </xf>
    <xf numFmtId="3" fontId="72" fillId="0" borderId="0" xfId="181" applyNumberFormat="1" applyFont="1" applyBorder="1" applyProtection="1"/>
    <xf numFmtId="0" fontId="72" fillId="74" borderId="19" xfId="530" applyFont="1" applyFill="1" applyBorder="1"/>
    <xf numFmtId="4" fontId="72" fillId="74" borderId="19" xfId="530" applyNumberFormat="1" applyFont="1" applyFill="1" applyBorder="1"/>
    <xf numFmtId="3" fontId="72" fillId="74" borderId="19" xfId="530" applyNumberFormat="1" applyFont="1" applyFill="1" applyBorder="1"/>
    <xf numFmtId="3" fontId="74" fillId="0" borderId="0" xfId="0" applyNumberFormat="1" applyFont="1"/>
    <xf numFmtId="0" fontId="74" fillId="0" borderId="23" xfId="0" applyFont="1" applyBorder="1"/>
    <xf numFmtId="3" fontId="74" fillId="0" borderId="23" xfId="0" applyNumberFormat="1" applyFont="1" applyBorder="1"/>
    <xf numFmtId="168" fontId="74" fillId="0" borderId="19" xfId="0" applyNumberFormat="1" applyFont="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xf numFmtId="0" fontId="74" fillId="72" borderId="23" xfId="0" applyFont="1" applyFill="1" applyBorder="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7" xfId="0" applyFont="1" applyFill="1" applyBorder="1" applyAlignment="1">
      <alignment horizontal="center" wrapText="1"/>
    </xf>
    <xf numFmtId="0" fontId="72" fillId="0" borderId="23" xfId="0"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2" xfId="0" applyFont="1" applyBorder="1"/>
    <xf numFmtId="0" fontId="72" fillId="0" borderId="0" xfId="0" applyFont="1" applyAlignment="1">
      <alignment vertical="top"/>
    </xf>
    <xf numFmtId="0" fontId="106" fillId="0" borderId="0" xfId="0" applyFont="1" applyAlignment="1">
      <alignment horizontal="centerContinuous"/>
    </xf>
    <xf numFmtId="0" fontId="105" fillId="0" borderId="0" xfId="181" applyNumberFormat="1" applyFont="1" applyBorder="1" applyAlignment="1" applyProtection="1"/>
    <xf numFmtId="10" fontId="106" fillId="0" borderId="0" xfId="0" applyNumberFormat="1" applyFont="1"/>
    <xf numFmtId="5" fontId="106" fillId="0" borderId="0" xfId="0" applyNumberFormat="1" applyFont="1"/>
    <xf numFmtId="0" fontId="104" fillId="0" borderId="0" xfId="0" applyFont="1" applyAlignment="1">
      <alignment horizontal="right"/>
    </xf>
    <xf numFmtId="0" fontId="140" fillId="0" borderId="0" xfId="0" applyFont="1" applyAlignment="1">
      <alignment horizontal="right"/>
    </xf>
    <xf numFmtId="0" fontId="104" fillId="0" borderId="0" xfId="0" applyFont="1" applyAlignment="1">
      <alignment horizontal="left"/>
    </xf>
    <xf numFmtId="0" fontId="74" fillId="0" borderId="22" xfId="0" applyFont="1" applyBorder="1" applyAlignment="1">
      <alignment horizontal="center"/>
    </xf>
    <xf numFmtId="4" fontId="72" fillId="0" borderId="16" xfId="181" applyNumberFormat="1" applyFont="1" applyBorder="1" applyProtection="1"/>
    <xf numFmtId="4" fontId="72" fillId="0" borderId="23" xfId="181" applyNumberFormat="1" applyFont="1" applyBorder="1" applyProtection="1"/>
    <xf numFmtId="4" fontId="72" fillId="30" borderId="82" xfId="181" applyNumberFormat="1" applyFont="1" applyFill="1" applyBorder="1" applyProtection="1"/>
    <xf numFmtId="4" fontId="72" fillId="0" borderId="29" xfId="181" applyNumberFormat="1" applyFont="1" applyBorder="1" applyProtection="1"/>
    <xf numFmtId="0" fontId="74" fillId="30" borderId="81" xfId="0" applyFont="1" applyFill="1" applyBorder="1"/>
    <xf numFmtId="4" fontId="72" fillId="0" borderId="34" xfId="181" applyNumberFormat="1" applyFont="1" applyBorder="1" applyProtection="1"/>
    <xf numFmtId="4" fontId="72" fillId="0" borderId="0" xfId="0" applyNumberFormat="1" applyFont="1"/>
    <xf numFmtId="4" fontId="78" fillId="0" borderId="34" xfId="0" applyNumberFormat="1" applyFont="1" applyBorder="1"/>
    <xf numFmtId="4" fontId="72" fillId="0" borderId="34" xfId="181" applyNumberFormat="1" applyFont="1" applyFill="1" applyBorder="1" applyProtection="1"/>
    <xf numFmtId="0" fontId="74" fillId="30" borderId="82" xfId="0" applyFont="1" applyFill="1" applyBorder="1"/>
    <xf numFmtId="0" fontId="74" fillId="0" borderId="17" xfId="0" applyFont="1" applyBorder="1" applyAlignment="1">
      <alignment horizontal="center"/>
    </xf>
    <xf numFmtId="4" fontId="149" fillId="0" borderId="34" xfId="0" applyNumberFormat="1" applyFont="1" applyBorder="1"/>
    <xf numFmtId="4" fontId="72" fillId="0" borderId="23" xfId="181" applyNumberFormat="1" applyFont="1" applyFill="1" applyBorder="1" applyProtection="1"/>
    <xf numFmtId="4" fontId="74" fillId="0" borderId="0" xfId="0" applyNumberFormat="1" applyFont="1"/>
    <xf numFmtId="10" fontId="72" fillId="0" borderId="0" xfId="0" applyNumberFormat="1" applyFont="1"/>
    <xf numFmtId="168" fontId="74" fillId="30" borderId="83" xfId="0" applyNumberFormat="1" applyFont="1" applyFill="1" applyBorder="1"/>
    <xf numFmtId="0" fontId="74" fillId="30" borderId="82" xfId="0" applyFont="1" applyFill="1" applyBorder="1" applyAlignment="1">
      <alignment horizontal="center"/>
    </xf>
    <xf numFmtId="168" fontId="74" fillId="30" borderId="82" xfId="0" applyNumberFormat="1" applyFont="1" applyFill="1" applyBorder="1"/>
    <xf numFmtId="168" fontId="74" fillId="30" borderId="19" xfId="0" applyNumberFormat="1" applyFont="1" applyFill="1" applyBorder="1"/>
    <xf numFmtId="0" fontId="74" fillId="0" borderId="159" xfId="0" applyFont="1" applyBorder="1"/>
    <xf numFmtId="4" fontId="74" fillId="30" borderId="19" xfId="0" applyNumberFormat="1" applyFont="1" applyFill="1" applyBorder="1"/>
    <xf numFmtId="4" fontId="72" fillId="0" borderId="56"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6"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0" xfId="181" applyNumberFormat="1" applyFont="1" applyBorder="1" applyProtection="1"/>
    <xf numFmtId="0" fontId="74" fillId="72" borderId="29" xfId="0" applyFont="1" applyFill="1" applyBorder="1"/>
    <xf numFmtId="0" fontId="74" fillId="72" borderId="19" xfId="0" applyFont="1" applyFill="1" applyBorder="1"/>
    <xf numFmtId="0" fontId="100" fillId="0" borderId="29" xfId="0" applyFont="1" applyBorder="1"/>
    <xf numFmtId="168" fontId="150" fillId="0" borderId="16" xfId="0" applyNumberFormat="1" applyFont="1" applyBorder="1"/>
    <xf numFmtId="3" fontId="150" fillId="0" borderId="16" xfId="0" applyNumberFormat="1" applyFont="1" applyBorder="1"/>
    <xf numFmtId="0" fontId="100" fillId="30" borderId="81" xfId="0" applyFont="1" applyFill="1" applyBorder="1"/>
    <xf numFmtId="0" fontId="100" fillId="30" borderId="19" xfId="0" applyFont="1" applyFill="1" applyBorder="1"/>
    <xf numFmtId="0" fontId="100" fillId="30" borderId="82" xfId="0" applyFont="1" applyFill="1" applyBorder="1"/>
    <xf numFmtId="0" fontId="105" fillId="0" borderId="0" xfId="0" applyFont="1"/>
    <xf numFmtId="166" fontId="105" fillId="0" borderId="0" xfId="0" applyNumberFormat="1" applyFont="1"/>
    <xf numFmtId="166" fontId="105" fillId="0" borderId="101" xfId="0" applyNumberFormat="1" applyFont="1" applyBorder="1"/>
    <xf numFmtId="3" fontId="72" fillId="78" borderId="43" xfId="0" applyNumberFormat="1" applyFont="1" applyFill="1" applyBorder="1"/>
    <xf numFmtId="0" fontId="72" fillId="0" borderId="155" xfId="0" applyFont="1" applyBorder="1"/>
    <xf numFmtId="0" fontId="105" fillId="0" borderId="23" xfId="0" applyFont="1" applyBorder="1"/>
    <xf numFmtId="166" fontId="105" fillId="32" borderId="81"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Border="1" applyAlignment="1">
      <alignment horizontal="left" wrapText="1"/>
    </xf>
    <xf numFmtId="0" fontId="151" fillId="0" borderId="162" xfId="0" applyFont="1" applyBorder="1" applyAlignment="1">
      <alignment vertical="center"/>
    </xf>
    <xf numFmtId="0" fontId="151" fillId="0" borderId="161" xfId="0" applyFont="1" applyBorder="1" applyAlignment="1">
      <alignment vertical="center"/>
    </xf>
    <xf numFmtId="0" fontId="105" fillId="0" borderId="38" xfId="0" applyFont="1" applyBorder="1"/>
    <xf numFmtId="10" fontId="75" fillId="36" borderId="67" xfId="495" applyNumberFormat="1" applyFont="1" applyFill="1" applyBorder="1" applyAlignment="1">
      <alignment horizontal="center"/>
    </xf>
    <xf numFmtId="0" fontId="71" fillId="0" borderId="19" xfId="0" applyFont="1" applyBorder="1" applyAlignment="1">
      <alignment wrapText="1"/>
    </xf>
    <xf numFmtId="168" fontId="105" fillId="0" borderId="0" xfId="0" applyNumberFormat="1" applyFont="1"/>
    <xf numFmtId="166" fontId="72" fillId="36" borderId="56" xfId="0" applyNumberFormat="1" applyFont="1" applyFill="1" applyBorder="1"/>
    <xf numFmtId="166" fontId="105" fillId="36" borderId="82"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47"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168" fontId="105" fillId="36" borderId="154" xfId="0" applyNumberFormat="1" applyFont="1" applyFill="1" applyBorder="1"/>
    <xf numFmtId="166" fontId="105" fillId="32" borderId="19" xfId="0" applyNumberFormat="1" applyFont="1" applyFill="1" applyBorder="1"/>
    <xf numFmtId="166" fontId="105" fillId="32" borderId="63" xfId="0" applyNumberFormat="1" applyFont="1" applyFill="1" applyBorder="1"/>
    <xf numFmtId="166" fontId="105" fillId="32" borderId="83" xfId="0" applyNumberFormat="1" applyFont="1" applyFill="1" applyBorder="1"/>
    <xf numFmtId="166" fontId="105" fillId="32" borderId="13" xfId="0" applyNumberFormat="1" applyFont="1" applyFill="1" applyBorder="1"/>
    <xf numFmtId="166" fontId="105" fillId="32" borderId="146" xfId="0" applyNumberFormat="1" applyFont="1" applyFill="1" applyBorder="1"/>
    <xf numFmtId="0" fontId="151" fillId="0" borderId="163" xfId="0" applyFont="1" applyBorder="1" applyAlignment="1">
      <alignment vertical="center"/>
    </xf>
    <xf numFmtId="4" fontId="78" fillId="0" borderId="23" xfId="181" applyNumberFormat="1" applyFont="1" applyBorder="1" applyProtection="1"/>
    <xf numFmtId="0" fontId="72" fillId="0" borderId="17" xfId="0" applyFont="1" applyBorder="1"/>
    <xf numFmtId="165" fontId="72" fillId="0" borderId="0" xfId="181" applyNumberFormat="1" applyFont="1"/>
    <xf numFmtId="165" fontId="72" fillId="0" borderId="0" xfId="0" applyNumberFormat="1" applyFont="1"/>
    <xf numFmtId="168" fontId="72" fillId="0" borderId="68" xfId="0" applyNumberFormat="1" applyFont="1" applyBorder="1"/>
    <xf numFmtId="168" fontId="72" fillId="0" borderId="36" xfId="0" applyNumberFormat="1" applyFont="1" applyBorder="1"/>
    <xf numFmtId="168" fontId="105" fillId="0" borderId="37" xfId="0" applyNumberFormat="1" applyFont="1" applyBorder="1"/>
    <xf numFmtId="168" fontId="105" fillId="0" borderId="46" xfId="0" applyNumberFormat="1" applyFont="1" applyBorder="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xf numFmtId="0" fontId="100" fillId="0" borderId="15" xfId="0" applyFont="1" applyBorder="1" applyAlignment="1">
      <alignment horizontal="center"/>
    </xf>
    <xf numFmtId="0" fontId="108" fillId="29" borderId="19" xfId="0" applyFont="1" applyFill="1" applyBorder="1"/>
    <xf numFmtId="0" fontId="108" fillId="0" borderId="19" xfId="0" applyFont="1" applyBorder="1"/>
    <xf numFmtId="0" fontId="108" fillId="0" borderId="21" xfId="0" applyFont="1" applyBorder="1"/>
    <xf numFmtId="0" fontId="108" fillId="0" borderId="23" xfId="0" applyFont="1" applyBorder="1"/>
    <xf numFmtId="168" fontId="108" fillId="0" borderId="22" xfId="0" applyNumberFormat="1" applyFont="1" applyBorder="1"/>
    <xf numFmtId="3" fontId="125" fillId="0" borderId="0" xfId="0" applyNumberFormat="1" applyFont="1"/>
    <xf numFmtId="3" fontId="105" fillId="0" borderId="23" xfId="0" applyNumberFormat="1" applyFont="1" applyBorder="1" applyAlignment="1">
      <alignment horizontal="right" wrapText="1"/>
    </xf>
    <xf numFmtId="3" fontId="105" fillId="36" borderId="23" xfId="0" applyNumberFormat="1" applyFont="1" applyFill="1" applyBorder="1" applyAlignment="1">
      <alignment horizontal="right" wrapText="1"/>
    </xf>
    <xf numFmtId="168" fontId="105" fillId="32" borderId="152" xfId="0" applyNumberFormat="1" applyFont="1" applyFill="1" applyBorder="1"/>
    <xf numFmtId="168" fontId="105" fillId="32" borderId="153" xfId="0" applyNumberFormat="1" applyFont="1" applyFill="1" applyBorder="1"/>
    <xf numFmtId="165" fontId="105" fillId="0" borderId="0" xfId="181" applyNumberFormat="1" applyFont="1" applyFill="1" applyBorder="1"/>
    <xf numFmtId="0" fontId="76" fillId="0" borderId="0" xfId="0" applyFont="1" applyAlignment="1">
      <alignment horizontal="left"/>
    </xf>
    <xf numFmtId="165" fontId="71" fillId="0" borderId="0" xfId="181" applyNumberFormat="1" applyFont="1" applyFill="1"/>
    <xf numFmtId="3" fontId="77" fillId="0" borderId="0" xfId="0" applyNumberFormat="1" applyFont="1"/>
    <xf numFmtId="49" fontId="75" fillId="0" borderId="0" xfId="0" applyNumberFormat="1" applyFont="1" applyAlignment="1">
      <alignment horizontal="left" vertical="top"/>
    </xf>
    <xf numFmtId="0" fontId="155" fillId="0" borderId="0" xfId="0" applyFont="1"/>
    <xf numFmtId="4" fontId="156" fillId="32" borderId="34" xfId="0" applyNumberFormat="1" applyFont="1" applyFill="1" applyBorder="1" applyProtection="1">
      <protection locked="0"/>
    </xf>
    <xf numFmtId="0" fontId="72" fillId="30" borderId="19" xfId="0" applyFont="1" applyFill="1" applyBorder="1"/>
    <xf numFmtId="0" fontId="72" fillId="30" borderId="82" xfId="0" applyFont="1" applyFill="1" applyBorder="1"/>
    <xf numFmtId="3" fontId="157" fillId="32" borderId="66" xfId="0" applyNumberFormat="1" applyFont="1" applyFill="1" applyBorder="1" applyProtection="1">
      <protection locked="0"/>
    </xf>
    <xf numFmtId="3" fontId="157" fillId="32" borderId="65"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48" xfId="0" applyNumberFormat="1" applyFont="1" applyFill="1" applyBorder="1" applyProtection="1">
      <protection locked="0"/>
    </xf>
    <xf numFmtId="168" fontId="157" fillId="32" borderId="0" xfId="0" applyNumberFormat="1" applyFont="1" applyFill="1" applyProtection="1">
      <protection locked="0"/>
    </xf>
    <xf numFmtId="168" fontId="157" fillId="32" borderId="29" xfId="0" applyNumberFormat="1" applyFont="1" applyFill="1" applyBorder="1" applyProtection="1">
      <protection locked="0"/>
    </xf>
    <xf numFmtId="3" fontId="157" fillId="32" borderId="0" xfId="0" applyNumberFormat="1" applyFont="1" applyFill="1" applyProtection="1">
      <protection locked="0"/>
    </xf>
    <xf numFmtId="3" fontId="157" fillId="32" borderId="47"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Alignment="1" applyProtection="1">
      <alignment horizontal="left" vertical="top" wrapText="1"/>
      <protection locked="0"/>
    </xf>
    <xf numFmtId="0" fontId="161" fillId="0" borderId="0" xfId="0" applyFont="1"/>
    <xf numFmtId="0" fontId="74" fillId="0" borderId="159" xfId="0" applyFont="1" applyBorder="1" applyAlignment="1">
      <alignment horizontal="center"/>
    </xf>
    <xf numFmtId="0" fontId="154" fillId="0" borderId="0" xfId="0" applyFont="1"/>
    <xf numFmtId="0" fontId="74" fillId="0" borderId="0" xfId="0" applyFont="1" applyAlignment="1">
      <alignment horizontal="left" vertical="top"/>
    </xf>
    <xf numFmtId="166" fontId="72" fillId="32" borderId="51" xfId="0" applyNumberFormat="1" applyFont="1" applyFill="1" applyBorder="1"/>
    <xf numFmtId="166" fontId="72" fillId="32" borderId="50" xfId="0" applyNumberFormat="1" applyFont="1" applyFill="1" applyBorder="1"/>
    <xf numFmtId="171" fontId="72" fillId="32" borderId="144" xfId="182" applyNumberFormat="1" applyFont="1" applyFill="1" applyBorder="1"/>
    <xf numFmtId="171" fontId="72" fillId="32" borderId="51" xfId="182" applyNumberFormat="1" applyFont="1" applyFill="1" applyBorder="1"/>
    <xf numFmtId="171" fontId="72" fillId="32" borderId="50" xfId="182" applyNumberFormat="1" applyFont="1" applyFill="1" applyBorder="1"/>
    <xf numFmtId="171" fontId="72" fillId="32" borderId="0" xfId="182" applyNumberFormat="1" applyFont="1" applyFill="1"/>
    <xf numFmtId="169" fontId="78" fillId="32" borderId="29" xfId="17654" applyNumberFormat="1" applyFont="1" applyFill="1" applyBorder="1"/>
    <xf numFmtId="166" fontId="72" fillId="32" borderId="34" xfId="182" applyNumberFormat="1" applyFont="1" applyFill="1" applyBorder="1"/>
    <xf numFmtId="166" fontId="78" fillId="32" borderId="34" xfId="17654" applyNumberFormat="1" applyFont="1" applyFill="1" applyBorder="1"/>
    <xf numFmtId="170" fontId="74" fillId="32" borderId="0" xfId="181" applyNumberFormat="1" applyFont="1" applyFill="1" applyBorder="1"/>
    <xf numFmtId="0" fontId="164" fillId="0" borderId="0" xfId="0" applyFont="1"/>
    <xf numFmtId="0" fontId="164" fillId="32" borderId="0" xfId="0" applyFont="1" applyFill="1"/>
    <xf numFmtId="0" fontId="72" fillId="32" borderId="0" xfId="0" applyFont="1" applyFill="1"/>
    <xf numFmtId="3" fontId="72" fillId="32" borderId="23" xfId="0" applyNumberFormat="1" applyFont="1" applyFill="1" applyBorder="1"/>
    <xf numFmtId="168" fontId="105" fillId="32" borderId="23" xfId="0" applyNumberFormat="1" applyFont="1" applyFill="1" applyBorder="1"/>
    <xf numFmtId="0" fontId="74" fillId="0" borderId="0" xfId="17654" applyFont="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0" fontId="154" fillId="38" borderId="0" xfId="49346" applyFont="1" applyFill="1" applyAlignment="1">
      <alignment horizontal="center" wrapText="1"/>
    </xf>
    <xf numFmtId="0" fontId="104" fillId="0" borderId="0" xfId="0" applyFont="1" applyAlignment="1">
      <alignment horizontal="center" wrapText="1"/>
    </xf>
    <xf numFmtId="0" fontId="126" fillId="74" borderId="83" xfId="0" applyFont="1" applyFill="1" applyBorder="1"/>
    <xf numFmtId="0" fontId="126" fillId="74" borderId="81" xfId="0" applyFont="1" applyFill="1" applyBorder="1"/>
    <xf numFmtId="0" fontId="100" fillId="0" borderId="147" xfId="0" applyFont="1" applyBorder="1" applyAlignment="1">
      <alignment horizontal="center"/>
    </xf>
    <xf numFmtId="0" fontId="108" fillId="29" borderId="81" xfId="0" applyFont="1" applyFill="1" applyBorder="1"/>
    <xf numFmtId="0" fontId="108" fillId="29" borderId="83" xfId="0" applyFont="1" applyFill="1" applyBorder="1"/>
    <xf numFmtId="0" fontId="108" fillId="29" borderId="82" xfId="0" applyFont="1" applyFill="1" applyBorder="1"/>
    <xf numFmtId="0" fontId="108" fillId="0" borderId="81" xfId="0" applyFont="1" applyBorder="1"/>
    <xf numFmtId="168" fontId="108" fillId="0" borderId="82" xfId="0" applyNumberFormat="1" applyFont="1" applyBorder="1"/>
    <xf numFmtId="0" fontId="104" fillId="0" borderId="0" xfId="0" applyFont="1" applyAlignment="1">
      <alignment wrapText="1"/>
    </xf>
    <xf numFmtId="0" fontId="104" fillId="0" borderId="0" xfId="0" applyFont="1" applyAlignment="1">
      <alignment horizontal="center"/>
    </xf>
    <xf numFmtId="0" fontId="154" fillId="0" borderId="0" xfId="49346" applyFont="1" applyAlignment="1">
      <alignment wrapText="1"/>
    </xf>
    <xf numFmtId="37" fontId="100" fillId="0" borderId="165" xfId="0" applyNumberFormat="1" applyFont="1" applyBorder="1"/>
    <xf numFmtId="37" fontId="108" fillId="0" borderId="165" xfId="0" applyNumberFormat="1" applyFont="1" applyBorder="1"/>
    <xf numFmtId="37" fontId="129" fillId="0" borderId="165" xfId="0" applyNumberFormat="1" applyFont="1" applyBorder="1"/>
    <xf numFmtId="37" fontId="129" fillId="0" borderId="0" xfId="0" applyNumberFormat="1" applyFont="1"/>
    <xf numFmtId="37" fontId="100" fillId="24" borderId="165" xfId="0" applyNumberFormat="1" applyFont="1" applyFill="1" applyBorder="1"/>
    <xf numFmtId="37" fontId="100" fillId="24" borderId="0" xfId="0" applyNumberFormat="1" applyFont="1" applyFill="1"/>
    <xf numFmtId="37" fontId="100" fillId="0" borderId="0" xfId="0" applyNumberFormat="1" applyFont="1" applyAlignment="1">
      <alignment horizontal="right"/>
    </xf>
    <xf numFmtId="37" fontId="133" fillId="24" borderId="115" xfId="0" applyNumberFormat="1" applyFont="1" applyFill="1" applyBorder="1" applyAlignment="1">
      <alignment horizontal="right"/>
    </xf>
    <xf numFmtId="0" fontId="100" fillId="0" borderId="165" xfId="0" applyFont="1" applyBorder="1"/>
    <xf numFmtId="37" fontId="134" fillId="0" borderId="0" xfId="0" applyNumberFormat="1" applyFont="1"/>
    <xf numFmtId="37" fontId="108" fillId="0" borderId="165" xfId="0" applyNumberFormat="1" applyFont="1" applyBorder="1" applyAlignment="1">
      <alignment horizontal="fill"/>
    </xf>
    <xf numFmtId="37" fontId="100" fillId="25" borderId="165" xfId="0" applyNumberFormat="1" applyFont="1" applyFill="1" applyBorder="1"/>
    <xf numFmtId="0" fontId="108" fillId="0" borderId="165" xfId="0" applyFont="1" applyBorder="1"/>
    <xf numFmtId="37" fontId="108" fillId="0" borderId="166" xfId="0" applyNumberFormat="1" applyFont="1" applyBorder="1"/>
    <xf numFmtId="37" fontId="100" fillId="0" borderId="62" xfId="0" applyNumberFormat="1" applyFont="1" applyBorder="1"/>
    <xf numFmtId="37" fontId="100" fillId="0" borderId="62" xfId="0" applyNumberFormat="1" applyFont="1" applyBorder="1" applyAlignment="1">
      <alignment horizontal="right"/>
    </xf>
    <xf numFmtId="5" fontId="108" fillId="75" borderId="167" xfId="0" applyNumberFormat="1" applyFont="1" applyFill="1" applyBorder="1"/>
    <xf numFmtId="37" fontId="108" fillId="0" borderId="169" xfId="0" applyNumberFormat="1" applyFont="1" applyBorder="1"/>
    <xf numFmtId="37" fontId="108" fillId="0" borderId="168" xfId="0" applyNumberFormat="1" applyFont="1" applyBorder="1"/>
    <xf numFmtId="37" fontId="108" fillId="0" borderId="168" xfId="0" applyNumberFormat="1" applyFont="1" applyBorder="1" applyAlignment="1">
      <alignment horizontal="center" wrapText="1"/>
    </xf>
    <xf numFmtId="37" fontId="108" fillId="0" borderId="164" xfId="0" applyNumberFormat="1" applyFont="1" applyBorder="1" applyAlignment="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Border="1" applyAlignment="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1" xfId="0" applyNumberFormat="1" applyFont="1" applyBorder="1" applyAlignment="1">
      <alignment horizontal="right"/>
    </xf>
    <xf numFmtId="5" fontId="130" fillId="75" borderId="167" xfId="0" applyNumberFormat="1" applyFont="1" applyFill="1" applyBorder="1"/>
    <xf numFmtId="37" fontId="108" fillId="0" borderId="172" xfId="0" applyNumberFormat="1" applyFont="1" applyBorder="1"/>
    <xf numFmtId="37" fontId="100" fillId="0" borderId="173" xfId="0" applyNumberFormat="1" applyFont="1" applyBorder="1"/>
    <xf numFmtId="37" fontId="100" fillId="0" borderId="174" xfId="0" applyNumberFormat="1" applyFont="1" applyBorder="1" applyAlignment="1">
      <alignment horizontal="right"/>
    </xf>
    <xf numFmtId="5" fontId="108" fillId="75" borderId="174" xfId="0" applyNumberFormat="1" applyFont="1" applyFill="1" applyBorder="1"/>
    <xf numFmtId="5" fontId="130" fillId="75" borderId="175" xfId="0" applyNumberFormat="1" applyFont="1" applyFill="1" applyBorder="1" applyAlignment="1">
      <alignment horizontal="right"/>
    </xf>
    <xf numFmtId="0" fontId="135" fillId="0" borderId="0" xfId="0" applyFont="1"/>
    <xf numFmtId="0" fontId="100" fillId="0" borderId="62" xfId="0" applyFont="1" applyBorder="1"/>
    <xf numFmtId="37" fontId="108" fillId="30" borderId="169" xfId="0" applyNumberFormat="1" applyFont="1" applyFill="1" applyBorder="1"/>
    <xf numFmtId="37" fontId="100" fillId="30" borderId="168" xfId="0" applyNumberFormat="1" applyFont="1" applyFill="1" applyBorder="1"/>
    <xf numFmtId="37" fontId="100" fillId="30" borderId="170" xfId="0" applyNumberFormat="1" applyFont="1" applyFill="1" applyBorder="1"/>
    <xf numFmtId="37" fontId="100" fillId="30" borderId="164" xfId="0" applyNumberFormat="1" applyFont="1" applyFill="1" applyBorder="1"/>
    <xf numFmtId="0" fontId="167" fillId="0" borderId="0" xfId="0" applyFont="1" applyAlignment="1">
      <alignment vertical="top" wrapText="1"/>
    </xf>
    <xf numFmtId="0" fontId="74" fillId="0" borderId="47" xfId="0" applyFont="1" applyBorder="1" applyAlignment="1">
      <alignment horizontal="center"/>
    </xf>
    <xf numFmtId="0" fontId="74" fillId="30" borderId="47" xfId="0" applyFont="1" applyFill="1" applyBorder="1"/>
    <xf numFmtId="0" fontId="74" fillId="72" borderId="47" xfId="0" applyFont="1" applyFill="1" applyBorder="1"/>
    <xf numFmtId="4" fontId="149" fillId="0" borderId="47" xfId="0" applyNumberFormat="1" applyFont="1" applyBorder="1"/>
    <xf numFmtId="0" fontId="72" fillId="0" borderId="176" xfId="0" applyFont="1" applyBorder="1"/>
    <xf numFmtId="0" fontId="72" fillId="0" borderId="176" xfId="0" applyFont="1" applyBorder="1" applyAlignment="1">
      <alignment horizontal="center"/>
    </xf>
    <xf numFmtId="3" fontId="156" fillId="32" borderId="176" xfId="17654" applyNumberFormat="1" applyFont="1" applyFill="1" applyBorder="1" applyAlignment="1" applyProtection="1">
      <alignment horizontal="right"/>
      <protection locked="0"/>
    </xf>
    <xf numFmtId="4" fontId="72" fillId="0" borderId="176" xfId="0" applyNumberFormat="1" applyFont="1" applyBorder="1"/>
    <xf numFmtId="168" fontId="72" fillId="0" borderId="176" xfId="0" applyNumberFormat="1" applyFont="1" applyBorder="1"/>
    <xf numFmtId="3" fontId="74" fillId="0" borderId="83" xfId="0" applyNumberFormat="1" applyFont="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67" xfId="0" applyNumberFormat="1" applyFont="1" applyBorder="1"/>
    <xf numFmtId="0" fontId="72" fillId="73" borderId="81" xfId="0" applyFont="1" applyFill="1" applyBorder="1"/>
    <xf numFmtId="0" fontId="72" fillId="73" borderId="82" xfId="0" applyFont="1" applyFill="1" applyBorder="1"/>
    <xf numFmtId="0" fontId="72" fillId="30" borderId="81" xfId="530" applyFont="1" applyFill="1" applyBorder="1"/>
    <xf numFmtId="0" fontId="72" fillId="30" borderId="82" xfId="530" applyFont="1" applyFill="1" applyBorder="1"/>
    <xf numFmtId="0" fontId="74" fillId="29" borderId="81" xfId="0" applyFont="1" applyFill="1" applyBorder="1"/>
    <xf numFmtId="0" fontId="74" fillId="29" borderId="82" xfId="0" applyFont="1" applyFill="1" applyBorder="1"/>
    <xf numFmtId="168" fontId="157" fillId="32" borderId="47" xfId="0" applyNumberFormat="1" applyFont="1" applyFill="1" applyBorder="1" applyProtection="1">
      <protection locked="0"/>
    </xf>
    <xf numFmtId="0" fontId="100" fillId="0" borderId="47" xfId="0" applyFont="1" applyBorder="1"/>
    <xf numFmtId="0" fontId="108" fillId="0" borderId="47" xfId="0" applyFont="1" applyBorder="1"/>
    <xf numFmtId="0" fontId="140" fillId="30" borderId="82" xfId="0" applyFont="1" applyFill="1" applyBorder="1" applyAlignment="1">
      <alignment horizontal="center" wrapText="1"/>
    </xf>
    <xf numFmtId="0" fontId="106" fillId="0" borderId="56" xfId="0" applyFont="1" applyBorder="1" applyAlignment="1">
      <alignment horizontal="center"/>
    </xf>
    <xf numFmtId="37" fontId="143" fillId="77" borderId="47" xfId="0" applyNumberFormat="1" applyFont="1" applyFill="1" applyBorder="1" applyAlignment="1">
      <alignment horizontal="right"/>
    </xf>
    <xf numFmtId="37" fontId="105" fillId="26" borderId="47" xfId="0" applyNumberFormat="1" applyFont="1" applyFill="1" applyBorder="1" applyAlignment="1">
      <alignment horizontal="fill"/>
    </xf>
    <xf numFmtId="165" fontId="105" fillId="26" borderId="47" xfId="181" applyNumberFormat="1" applyFont="1" applyFill="1" applyBorder="1" applyAlignment="1" applyProtection="1">
      <alignment horizontal="fill"/>
    </xf>
    <xf numFmtId="0" fontId="74" fillId="0" borderId="178" xfId="0" applyFont="1" applyBorder="1" applyAlignment="1">
      <alignment horizontal="center"/>
    </xf>
    <xf numFmtId="166" fontId="72" fillId="32" borderId="179" xfId="0" applyNumberFormat="1" applyFont="1" applyFill="1" applyBorder="1"/>
    <xf numFmtId="166" fontId="72" fillId="36" borderId="178" xfId="0" applyNumberFormat="1" applyFont="1" applyFill="1" applyBorder="1"/>
    <xf numFmtId="4" fontId="72" fillId="0" borderId="178" xfId="181" applyNumberFormat="1" applyFont="1" applyBorder="1" applyProtection="1"/>
    <xf numFmtId="37" fontId="100" fillId="0" borderId="180" xfId="0" applyNumberFormat="1" applyFont="1" applyBorder="1"/>
    <xf numFmtId="37" fontId="100" fillId="0" borderId="181" xfId="0" applyNumberFormat="1" applyFont="1" applyBorder="1" applyAlignment="1">
      <alignment horizontal="right"/>
    </xf>
    <xf numFmtId="37" fontId="100" fillId="0" borderId="182" xfId="0" applyNumberFormat="1" applyFont="1" applyBorder="1"/>
    <xf numFmtId="0" fontId="100" fillId="0" borderId="180" xfId="0" applyFont="1" applyBorder="1"/>
    <xf numFmtId="0" fontId="100" fillId="0" borderId="181" xfId="0" applyFont="1" applyBorder="1" applyAlignment="1">
      <alignment horizontal="right"/>
    </xf>
    <xf numFmtId="37" fontId="108" fillId="0" borderId="183" xfId="0" applyNumberFormat="1" applyFont="1" applyBorder="1" applyAlignment="1">
      <alignment horizontal="fill"/>
    </xf>
    <xf numFmtId="37" fontId="108" fillId="24" borderId="183" xfId="0" applyNumberFormat="1" applyFont="1" applyFill="1" applyBorder="1" applyAlignment="1">
      <alignment horizontal="fill"/>
    </xf>
    <xf numFmtId="37" fontId="108" fillId="24" borderId="184" xfId="0" applyNumberFormat="1" applyFont="1" applyFill="1" applyBorder="1" applyAlignment="1">
      <alignment horizontal="fill"/>
    </xf>
    <xf numFmtId="170" fontId="74" fillId="32" borderId="180" xfId="181" applyNumberFormat="1" applyFont="1" applyFill="1" applyBorder="1"/>
    <xf numFmtId="170" fontId="74" fillId="0" borderId="180" xfId="181" applyNumberFormat="1" applyFont="1" applyFill="1" applyBorder="1"/>
    <xf numFmtId="0" fontId="74" fillId="0" borderId="180" xfId="0" applyFont="1" applyBorder="1" applyAlignment="1">
      <alignment horizontal="center" wrapText="1"/>
    </xf>
    <xf numFmtId="3" fontId="160" fillId="32" borderId="180" xfId="182" applyNumberFormat="1" applyFont="1" applyFill="1" applyBorder="1" applyProtection="1">
      <protection locked="0"/>
    </xf>
    <xf numFmtId="5" fontId="72" fillId="0" borderId="180" xfId="181" applyNumberFormat="1" applyFont="1" applyFill="1" applyBorder="1" applyProtection="1"/>
    <xf numFmtId="5" fontId="72" fillId="0" borderId="180" xfId="181" applyNumberFormat="1" applyFont="1" applyBorder="1" applyProtection="1"/>
    <xf numFmtId="5" fontId="72" fillId="0" borderId="180" xfId="181" quotePrefix="1" applyNumberFormat="1" applyFont="1" applyFill="1" applyBorder="1" applyProtection="1"/>
    <xf numFmtId="5" fontId="72" fillId="0" borderId="180" xfId="0" applyNumberFormat="1" applyFont="1" applyBorder="1"/>
    <xf numFmtId="10" fontId="74" fillId="0" borderId="180" xfId="3292" applyNumberFormat="1" applyFont="1" applyBorder="1" applyProtection="1"/>
    <xf numFmtId="0" fontId="74" fillId="0" borderId="180" xfId="0" applyFont="1" applyBorder="1"/>
    <xf numFmtId="165" fontId="72" fillId="0" borderId="180" xfId="192" applyNumberFormat="1" applyFont="1" applyBorder="1" applyProtection="1"/>
    <xf numFmtId="37" fontId="100" fillId="0" borderId="183" xfId="0" applyNumberFormat="1" applyFont="1" applyBorder="1" applyAlignment="1">
      <alignment horizontal="right"/>
    </xf>
    <xf numFmtId="0" fontId="77" fillId="0" borderId="0" xfId="0" applyFont="1"/>
    <xf numFmtId="0" fontId="169" fillId="0" borderId="0" xfId="0" applyFont="1"/>
    <xf numFmtId="0" fontId="19" fillId="31" borderId="0" xfId="0" applyFont="1" applyFill="1"/>
    <xf numFmtId="37" fontId="19" fillId="31" borderId="0" xfId="0" applyNumberFormat="1" applyFont="1" applyFill="1"/>
    <xf numFmtId="37" fontId="19" fillId="31" borderId="0" xfId="0" applyNumberFormat="1" applyFont="1" applyFill="1" applyAlignment="1">
      <alignment horizontal="center"/>
    </xf>
    <xf numFmtId="0" fontId="170" fillId="31" borderId="0" xfId="0" applyFont="1" applyFill="1" applyAlignment="1">
      <alignment horizontal="center"/>
    </xf>
    <xf numFmtId="4" fontId="19" fillId="31" borderId="0" xfId="0" applyNumberFormat="1" applyFont="1" applyFill="1"/>
    <xf numFmtId="0" fontId="74" fillId="0" borderId="187" xfId="0" applyFont="1" applyBorder="1" applyAlignment="1">
      <alignment horizontal="center"/>
    </xf>
    <xf numFmtId="166" fontId="72" fillId="70" borderId="185" xfId="0" applyNumberFormat="1" applyFont="1" applyFill="1" applyBorder="1"/>
    <xf numFmtId="166" fontId="72" fillId="32" borderId="185" xfId="0" applyNumberFormat="1" applyFont="1" applyFill="1" applyBorder="1"/>
    <xf numFmtId="166" fontId="78" fillId="32" borderId="187" xfId="17654" applyNumberFormat="1" applyFont="1" applyFill="1" applyBorder="1"/>
    <xf numFmtId="4" fontId="156" fillId="32" borderId="187" xfId="0" applyNumberFormat="1" applyFont="1" applyFill="1" applyBorder="1" applyProtection="1">
      <protection locked="0"/>
    </xf>
    <xf numFmtId="0" fontId="72" fillId="0" borderId="187" xfId="0" applyFont="1" applyBorder="1"/>
    <xf numFmtId="0" fontId="72" fillId="0" borderId="187" xfId="0" applyFont="1" applyBorder="1" applyAlignment="1">
      <alignment horizontal="center"/>
    </xf>
    <xf numFmtId="4" fontId="72" fillId="0" borderId="187" xfId="0" applyNumberFormat="1" applyFont="1" applyBorder="1"/>
    <xf numFmtId="3" fontId="72" fillId="0" borderId="187" xfId="0" applyNumberFormat="1" applyFont="1" applyBorder="1"/>
    <xf numFmtId="0" fontId="156" fillId="32" borderId="187" xfId="0" applyFont="1" applyFill="1" applyBorder="1" applyProtection="1">
      <protection locked="0"/>
    </xf>
    <xf numFmtId="3" fontId="156" fillId="32" borderId="187" xfId="0" applyNumberFormat="1" applyFont="1" applyFill="1" applyBorder="1" applyAlignment="1" applyProtection="1">
      <alignment horizontal="right"/>
      <protection locked="0"/>
    </xf>
    <xf numFmtId="0" fontId="100" fillId="0" borderId="186" xfId="0" applyFont="1" applyBorder="1"/>
    <xf numFmtId="37" fontId="100" fillId="0" borderId="190" xfId="0" applyNumberFormat="1" applyFont="1" applyBorder="1"/>
    <xf numFmtId="37" fontId="100" fillId="30" borderId="186" xfId="0" applyNumberFormat="1" applyFont="1" applyFill="1" applyBorder="1"/>
    <xf numFmtId="0" fontId="106" fillId="0" borderId="186"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193" xfId="181" applyNumberFormat="1" applyFont="1" applyBorder="1" applyProtection="1"/>
    <xf numFmtId="0" fontId="105" fillId="0" borderId="0" xfId="49346" applyFont="1" applyAlignment="1">
      <alignment wrapText="1"/>
    </xf>
    <xf numFmtId="166" fontId="72" fillId="32" borderId="194" xfId="0" applyNumberFormat="1" applyFont="1" applyFill="1" applyBorder="1"/>
    <xf numFmtId="171" fontId="72" fillId="32" borderId="194" xfId="182" applyNumberFormat="1" applyFont="1" applyFill="1" applyBorder="1"/>
    <xf numFmtId="37" fontId="157" fillId="33" borderId="195" xfId="0" applyNumberFormat="1" applyFont="1" applyFill="1" applyBorder="1" applyProtection="1">
      <protection locked="0"/>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xf numFmtId="166" fontId="72" fillId="70" borderId="203" xfId="0" applyNumberFormat="1" applyFont="1" applyFill="1" applyBorder="1"/>
    <xf numFmtId="166" fontId="72" fillId="36" borderId="196" xfId="0" applyNumberFormat="1" applyFont="1" applyFill="1" applyBorder="1"/>
    <xf numFmtId="166" fontId="72" fillId="32" borderId="203" xfId="0" applyNumberFormat="1" applyFont="1" applyFill="1" applyBorder="1"/>
    <xf numFmtId="171" fontId="72" fillId="32" borderId="203" xfId="182" applyNumberFormat="1" applyFont="1" applyFill="1" applyBorder="1"/>
    <xf numFmtId="166" fontId="72" fillId="36" borderId="204" xfId="0" applyNumberFormat="1" applyFont="1" applyFill="1" applyBorder="1"/>
    <xf numFmtId="0" fontId="100" fillId="0" borderId="204" xfId="0" applyFont="1" applyBorder="1" applyAlignment="1">
      <alignment horizontal="center"/>
    </xf>
    <xf numFmtId="37" fontId="100" fillId="75" borderId="201" xfId="0" applyNumberFormat="1" applyFont="1" applyFill="1" applyBorder="1" applyAlignment="1">
      <alignment horizontal="right"/>
    </xf>
    <xf numFmtId="37" fontId="100" fillId="0" borderId="192" xfId="0" applyNumberFormat="1" applyFont="1" applyBorder="1" applyAlignment="1">
      <alignment horizontal="right"/>
    </xf>
    <xf numFmtId="37" fontId="129" fillId="24" borderId="192" xfId="0" applyNumberFormat="1" applyFont="1" applyFill="1" applyBorder="1"/>
    <xf numFmtId="5" fontId="108" fillId="75" borderId="211" xfId="0" applyNumberFormat="1" applyFont="1" applyFill="1" applyBorder="1"/>
    <xf numFmtId="0" fontId="72" fillId="32" borderId="215" xfId="495" applyFont="1" applyFill="1" applyBorder="1" applyAlignment="1">
      <alignment horizontal="center" wrapText="1"/>
    </xf>
    <xf numFmtId="3" fontId="72" fillId="32" borderId="216" xfId="181" applyNumberFormat="1" applyFont="1" applyFill="1" applyBorder="1"/>
    <xf numFmtId="3" fontId="72" fillId="36" borderId="216" xfId="0" applyNumberFormat="1" applyFont="1" applyFill="1" applyBorder="1" applyAlignment="1">
      <alignment horizontal="right"/>
    </xf>
    <xf numFmtId="0" fontId="72" fillId="32" borderId="216" xfId="495" applyFont="1" applyFill="1" applyBorder="1" applyAlignment="1">
      <alignment horizontal="center" wrapText="1"/>
    </xf>
    <xf numFmtId="0" fontId="72" fillId="0" borderId="219" xfId="0" applyFont="1" applyBorder="1"/>
    <xf numFmtId="0" fontId="72" fillId="0" borderId="220" xfId="0" applyFont="1" applyBorder="1"/>
    <xf numFmtId="0" fontId="72" fillId="78" borderId="220" xfId="0" applyFont="1" applyFill="1" applyBorder="1"/>
    <xf numFmtId="3" fontId="74" fillId="0" borderId="218" xfId="0" applyNumberFormat="1" applyFont="1" applyBorder="1" applyAlignment="1">
      <alignment horizontal="center"/>
    </xf>
    <xf numFmtId="166" fontId="72" fillId="36" borderId="221" xfId="0" applyNumberFormat="1" applyFont="1" applyFill="1" applyBorder="1"/>
    <xf numFmtId="166" fontId="72" fillId="36" borderId="215" xfId="0" applyNumberFormat="1" applyFont="1" applyFill="1" applyBorder="1"/>
    <xf numFmtId="0" fontId="72" fillId="0" borderId="215" xfId="0" applyFont="1" applyBorder="1"/>
    <xf numFmtId="171" fontId="72" fillId="32" borderId="200" xfId="182" applyNumberFormat="1" applyFont="1" applyFill="1" applyBorder="1"/>
    <xf numFmtId="166" fontId="72" fillId="36" borderId="216" xfId="0" applyNumberFormat="1" applyFont="1" applyFill="1" applyBorder="1"/>
    <xf numFmtId="169" fontId="78" fillId="32" borderId="216" xfId="17654" applyNumberFormat="1" applyFont="1" applyFill="1" applyBorder="1"/>
    <xf numFmtId="166" fontId="72" fillId="32" borderId="216" xfId="182" applyNumberFormat="1" applyFont="1" applyFill="1" applyBorder="1"/>
    <xf numFmtId="166" fontId="78" fillId="32" borderId="216" xfId="17654" applyNumberFormat="1" applyFont="1" applyFill="1" applyBorder="1"/>
    <xf numFmtId="0" fontId="72" fillId="0" borderId="216" xfId="0" applyFont="1" applyBorder="1"/>
    <xf numFmtId="0" fontId="72" fillId="0" borderId="218" xfId="0" applyFont="1" applyBorder="1"/>
    <xf numFmtId="166" fontId="72" fillId="36" borderId="223" xfId="0" applyNumberFormat="1" applyFont="1" applyFill="1" applyBorder="1"/>
    <xf numFmtId="171" fontId="72" fillId="32" borderId="224" xfId="182" applyNumberFormat="1" applyFont="1" applyFill="1" applyBorder="1"/>
    <xf numFmtId="171" fontId="72" fillId="32" borderId="225" xfId="182" applyNumberFormat="1" applyFont="1" applyFill="1" applyBorder="1"/>
    <xf numFmtId="166" fontId="72" fillId="36" borderId="218" xfId="0" applyNumberFormat="1" applyFont="1" applyFill="1" applyBorder="1"/>
    <xf numFmtId="171" fontId="72" fillId="32" borderId="222" xfId="182" applyNumberFormat="1" applyFont="1" applyFill="1" applyBorder="1"/>
    <xf numFmtId="166" fontId="72" fillId="36" borderId="226" xfId="0" applyNumberFormat="1" applyFont="1" applyFill="1" applyBorder="1"/>
    <xf numFmtId="166" fontId="72" fillId="32" borderId="218" xfId="182" applyNumberFormat="1" applyFont="1" applyFill="1" applyBorder="1"/>
    <xf numFmtId="0" fontId="76" fillId="0" borderId="227" xfId="0" quotePrefix="1" applyFont="1" applyBorder="1" applyAlignment="1">
      <alignment horizontal="left"/>
    </xf>
    <xf numFmtId="3" fontId="78" fillId="0" borderId="228" xfId="181" quotePrefix="1" applyNumberFormat="1" applyFont="1" applyFill="1" applyBorder="1" applyAlignment="1" applyProtection="1"/>
    <xf numFmtId="10" fontId="78" fillId="0" borderId="229" xfId="3292" quotePrefix="1" applyNumberFormat="1" applyFont="1" applyFill="1" applyBorder="1" applyAlignment="1" applyProtection="1">
      <alignment horizontal="right"/>
    </xf>
    <xf numFmtId="167" fontId="78" fillId="0" borderId="230" xfId="3292" applyNumberFormat="1" applyFont="1" applyBorder="1" applyAlignment="1" applyProtection="1">
      <alignment horizontal="right"/>
    </xf>
    <xf numFmtId="0" fontId="72" fillId="0" borderId="231" xfId="0" applyFont="1" applyBorder="1"/>
    <xf numFmtId="3" fontId="78" fillId="0" borderId="232" xfId="181" applyNumberFormat="1" applyFont="1" applyFill="1" applyBorder="1" applyAlignment="1" applyProtection="1"/>
    <xf numFmtId="3" fontId="78" fillId="0" borderId="233" xfId="181" applyNumberFormat="1" applyFont="1" applyBorder="1" applyProtection="1"/>
    <xf numFmtId="0" fontId="72" fillId="0" borderId="234" xfId="0" applyFont="1" applyBorder="1"/>
    <xf numFmtId="3" fontId="78" fillId="0" borderId="235" xfId="181" applyNumberFormat="1" applyFont="1" applyFill="1" applyBorder="1" applyAlignment="1" applyProtection="1"/>
    <xf numFmtId="3" fontId="78" fillId="0" borderId="236" xfId="181" applyNumberFormat="1" applyFont="1" applyBorder="1" applyProtection="1"/>
    <xf numFmtId="10" fontId="78" fillId="0" borderId="237" xfId="3292" quotePrefix="1" applyNumberFormat="1" applyFont="1" applyFill="1" applyBorder="1" applyAlignment="1" applyProtection="1">
      <alignment horizontal="right"/>
    </xf>
    <xf numFmtId="167" fontId="78" fillId="0" borderId="238" xfId="3292" applyNumberFormat="1" applyFont="1" applyBorder="1" applyAlignment="1" applyProtection="1">
      <alignment horizontal="right"/>
    </xf>
    <xf numFmtId="3" fontId="78" fillId="0" borderId="239" xfId="181" applyNumberFormat="1" applyFont="1" applyBorder="1" applyAlignment="1" applyProtection="1"/>
    <xf numFmtId="10" fontId="78" fillId="0" borderId="233" xfId="3292" quotePrefix="1" applyNumberFormat="1" applyFont="1" applyFill="1" applyBorder="1" applyAlignment="1" applyProtection="1">
      <alignment horizontal="right"/>
    </xf>
    <xf numFmtId="167" fontId="78" fillId="0" borderId="240" xfId="3292" applyNumberFormat="1" applyFont="1" applyBorder="1" applyAlignment="1" applyProtection="1">
      <alignment horizontal="right"/>
    </xf>
    <xf numFmtId="3" fontId="78" fillId="0" borderId="241" xfId="181" applyNumberFormat="1" applyFont="1" applyBorder="1" applyAlignment="1" applyProtection="1"/>
    <xf numFmtId="3" fontId="78" fillId="0" borderId="241" xfId="181" applyNumberFormat="1" applyFont="1" applyBorder="1" applyProtection="1"/>
    <xf numFmtId="3" fontId="78" fillId="0" borderId="242" xfId="181" applyNumberFormat="1" applyFont="1" applyBorder="1" applyAlignment="1" applyProtection="1"/>
    <xf numFmtId="3" fontId="78" fillId="0" borderId="242" xfId="181" applyNumberFormat="1" applyFont="1" applyBorder="1" applyProtection="1"/>
    <xf numFmtId="10" fontId="78" fillId="0" borderId="236" xfId="3292" quotePrefix="1" applyNumberFormat="1" applyFont="1" applyFill="1" applyBorder="1" applyAlignment="1" applyProtection="1">
      <alignment horizontal="right"/>
    </xf>
    <xf numFmtId="167" fontId="78" fillId="0" borderId="243" xfId="3292" applyNumberFormat="1" applyFont="1" applyBorder="1" applyAlignment="1" applyProtection="1">
      <alignment horizontal="right"/>
    </xf>
    <xf numFmtId="0" fontId="76" fillId="0" borderId="227" xfId="0" applyFont="1" applyBorder="1"/>
    <xf numFmtId="0" fontId="76" fillId="0" borderId="244" xfId="0" applyFont="1" applyBorder="1"/>
    <xf numFmtId="37" fontId="78" fillId="0" borderId="245" xfId="0" applyNumberFormat="1" applyFont="1" applyBorder="1" applyAlignment="1">
      <alignment horizontal="left"/>
    </xf>
    <xf numFmtId="3" fontId="78" fillId="0" borderId="246" xfId="181" applyNumberFormat="1" applyFont="1" applyBorder="1" applyAlignment="1" applyProtection="1">
      <alignment horizontal="right"/>
    </xf>
    <xf numFmtId="37" fontId="78" fillId="0" borderId="245" xfId="0" applyNumberFormat="1" applyFont="1" applyBorder="1"/>
    <xf numFmtId="0" fontId="71" fillId="0" borderId="227" xfId="0" applyFont="1" applyBorder="1"/>
    <xf numFmtId="0" fontId="74" fillId="0" borderId="227" xfId="0" applyFont="1" applyBorder="1"/>
    <xf numFmtId="37" fontId="78" fillId="0" borderId="227" xfId="0" quotePrefix="1" applyNumberFormat="1" applyFont="1" applyBorder="1"/>
    <xf numFmtId="37" fontId="74" fillId="0" borderId="227" xfId="0" applyNumberFormat="1" applyFont="1" applyBorder="1"/>
    <xf numFmtId="37" fontId="72" fillId="0" borderId="247" xfId="0" applyNumberFormat="1" applyFont="1" applyBorder="1"/>
    <xf numFmtId="37" fontId="74" fillId="0" borderId="244" xfId="0" applyNumberFormat="1" applyFont="1" applyBorder="1"/>
    <xf numFmtId="4" fontId="156" fillId="32" borderId="215" xfId="0" applyNumberFormat="1" applyFont="1" applyFill="1" applyBorder="1" applyProtection="1">
      <protection locked="0"/>
    </xf>
    <xf numFmtId="4" fontId="72" fillId="0" borderId="215" xfId="181" applyNumberFormat="1" applyFont="1" applyBorder="1" applyProtection="1"/>
    <xf numFmtId="4" fontId="72" fillId="0" borderId="223" xfId="181" applyNumberFormat="1" applyFont="1" applyBorder="1" applyProtection="1"/>
    <xf numFmtId="4" fontId="156" fillId="32" borderId="218" xfId="0" applyNumberFormat="1" applyFont="1" applyFill="1" applyBorder="1" applyProtection="1">
      <protection locked="0"/>
    </xf>
    <xf numFmtId="4" fontId="72" fillId="0" borderId="218" xfId="181" applyNumberFormat="1" applyFont="1" applyBorder="1" applyProtection="1"/>
    <xf numFmtId="4" fontId="78" fillId="0" borderId="216" xfId="0" applyNumberFormat="1" applyFont="1" applyBorder="1"/>
    <xf numFmtId="4" fontId="149" fillId="0" borderId="216" xfId="0" applyNumberFormat="1" applyFont="1" applyBorder="1"/>
    <xf numFmtId="4" fontId="72" fillId="0" borderId="215" xfId="181" applyNumberFormat="1" applyFont="1" applyFill="1" applyBorder="1" applyProtection="1"/>
    <xf numFmtId="4" fontId="149" fillId="0" borderId="218" xfId="0" applyNumberFormat="1" applyFont="1" applyBorder="1"/>
    <xf numFmtId="4" fontId="72" fillId="0" borderId="223" xfId="181" applyNumberFormat="1" applyFont="1" applyFill="1" applyBorder="1" applyProtection="1"/>
    <xf numFmtId="4" fontId="72" fillId="0" borderId="218" xfId="181" applyNumberFormat="1" applyFont="1" applyFill="1" applyBorder="1" applyProtection="1"/>
    <xf numFmtId="3" fontId="156" fillId="32" borderId="248" xfId="0" applyNumberFormat="1" applyFont="1" applyFill="1" applyBorder="1" applyAlignment="1" applyProtection="1">
      <alignment horizontal="right"/>
      <protection locked="0"/>
    </xf>
    <xf numFmtId="0" fontId="72" fillId="0" borderId="248" xfId="0" applyFont="1" applyBorder="1"/>
    <xf numFmtId="0" fontId="72" fillId="0" borderId="248" xfId="0" applyFont="1" applyBorder="1" applyAlignment="1">
      <alignment horizontal="center"/>
    </xf>
    <xf numFmtId="4" fontId="72" fillId="0" borderId="248" xfId="0" applyNumberFormat="1" applyFont="1" applyBorder="1"/>
    <xf numFmtId="3" fontId="72" fillId="0" borderId="248" xfId="0" applyNumberFormat="1" applyFont="1" applyBorder="1"/>
    <xf numFmtId="3" fontId="156" fillId="32" borderId="249" xfId="0" applyNumberFormat="1" applyFont="1" applyFill="1" applyBorder="1" applyAlignment="1" applyProtection="1">
      <alignment horizontal="right"/>
      <protection locked="0"/>
    </xf>
    <xf numFmtId="0" fontId="72" fillId="0" borderId="250" xfId="0" applyFont="1" applyBorder="1"/>
    <xf numFmtId="0" fontId="72" fillId="0" borderId="250" xfId="0" applyFont="1" applyBorder="1" applyAlignment="1">
      <alignment horizontal="center"/>
    </xf>
    <xf numFmtId="3" fontId="156" fillId="32" borderId="250" xfId="0" applyNumberFormat="1" applyFont="1" applyFill="1" applyBorder="1" applyAlignment="1" applyProtection="1">
      <alignment horizontal="right"/>
      <protection locked="0"/>
    </xf>
    <xf numFmtId="4" fontId="72" fillId="0" borderId="250" xfId="0" applyNumberFormat="1" applyFont="1" applyBorder="1"/>
    <xf numFmtId="3" fontId="72" fillId="0" borderId="250" xfId="0" applyNumberFormat="1" applyFont="1" applyBorder="1"/>
    <xf numFmtId="0" fontId="72" fillId="0" borderId="215" xfId="0" applyFont="1" applyBorder="1" applyAlignment="1">
      <alignment horizontal="center"/>
    </xf>
    <xf numFmtId="4" fontId="72" fillId="0" borderId="215" xfId="0" applyNumberFormat="1" applyFont="1" applyBorder="1"/>
    <xf numFmtId="168" fontId="72" fillId="0" borderId="215" xfId="0" applyNumberFormat="1" applyFont="1" applyBorder="1"/>
    <xf numFmtId="0" fontId="72" fillId="0" borderId="216" xfId="0" applyFont="1" applyBorder="1" applyAlignment="1">
      <alignment horizontal="center"/>
    </xf>
    <xf numFmtId="4" fontId="72" fillId="0" borderId="216" xfId="0" applyNumberFormat="1" applyFont="1" applyBorder="1"/>
    <xf numFmtId="3" fontId="72" fillId="0" borderId="216" xfId="0" applyNumberFormat="1" applyFont="1" applyBorder="1"/>
    <xf numFmtId="0" fontId="74" fillId="0" borderId="218" xfId="0" applyFont="1" applyBorder="1"/>
    <xf numFmtId="3" fontId="74" fillId="0" borderId="218" xfId="0" applyNumberFormat="1" applyFont="1" applyBorder="1"/>
    <xf numFmtId="4" fontId="74" fillId="0" borderId="218" xfId="0" applyNumberFormat="1" applyFont="1" applyBorder="1"/>
    <xf numFmtId="168" fontId="74" fillId="0" borderId="218" xfId="0" applyNumberFormat="1" applyFont="1" applyBorder="1"/>
    <xf numFmtId="3" fontId="156" fillId="32" borderId="216" xfId="0" applyNumberFormat="1" applyFont="1" applyFill="1" applyBorder="1" applyAlignment="1" applyProtection="1">
      <alignment horizontal="right"/>
      <protection locked="0"/>
    </xf>
    <xf numFmtId="0" fontId="72" fillId="0" borderId="218" xfId="0" applyFont="1" applyBorder="1" applyAlignment="1">
      <alignment horizontal="center"/>
    </xf>
    <xf numFmtId="3" fontId="156" fillId="32" borderId="218" xfId="0" applyNumberFormat="1" applyFont="1" applyFill="1" applyBorder="1" applyAlignment="1" applyProtection="1">
      <alignment horizontal="right"/>
      <protection locked="0"/>
    </xf>
    <xf numFmtId="4" fontId="72" fillId="0" borderId="218" xfId="0" applyNumberFormat="1" applyFont="1" applyBorder="1"/>
    <xf numFmtId="3" fontId="72" fillId="0" borderId="218" xfId="0" applyNumberFormat="1" applyFont="1" applyBorder="1"/>
    <xf numFmtId="0" fontId="156" fillId="32" borderId="215" xfId="0" applyFont="1" applyFill="1" applyBorder="1" applyProtection="1">
      <protection locked="0"/>
    </xf>
    <xf numFmtId="0" fontId="156" fillId="32" borderId="216" xfId="0" applyFont="1" applyFill="1" applyBorder="1" applyProtection="1">
      <protection locked="0"/>
    </xf>
    <xf numFmtId="0" fontId="100" fillId="0" borderId="216" xfId="0" applyFont="1" applyBorder="1"/>
    <xf numFmtId="0" fontId="100" fillId="0" borderId="216" xfId="0" applyFont="1" applyBorder="1" applyAlignment="1">
      <alignment horizontal="center"/>
    </xf>
    <xf numFmtId="0" fontId="108" fillId="0" borderId="218" xfId="0" applyFont="1" applyBorder="1"/>
    <xf numFmtId="168" fontId="108" fillId="0" borderId="218" xfId="0" applyNumberFormat="1" applyFont="1" applyBorder="1"/>
    <xf numFmtId="3" fontId="157" fillId="32" borderId="216" xfId="0" applyNumberFormat="1" applyFont="1" applyFill="1" applyBorder="1" applyProtection="1">
      <protection locked="0"/>
    </xf>
    <xf numFmtId="168" fontId="130" fillId="75" borderId="251" xfId="0" applyNumberFormat="1" applyFont="1" applyFill="1" applyBorder="1" applyAlignment="1">
      <alignment horizontal="right"/>
    </xf>
    <xf numFmtId="5" fontId="130" fillId="75" borderId="251" xfId="0" applyNumberFormat="1" applyFont="1" applyFill="1" applyBorder="1" applyAlignment="1">
      <alignment horizontal="right"/>
    </xf>
    <xf numFmtId="5" fontId="130" fillId="30" borderId="252" xfId="0" quotePrefix="1" applyNumberFormat="1" applyFont="1" applyFill="1" applyBorder="1" applyAlignment="1">
      <alignment horizontal="right"/>
    </xf>
    <xf numFmtId="37" fontId="100" fillId="24" borderId="253" xfId="0" applyNumberFormat="1" applyFont="1" applyFill="1" applyBorder="1" applyAlignment="1">
      <alignment horizontal="right"/>
    </xf>
    <xf numFmtId="5" fontId="130" fillId="75" borderId="252" xfId="0" applyNumberFormat="1" applyFont="1" applyFill="1" applyBorder="1" applyAlignment="1">
      <alignment horizontal="right"/>
    </xf>
    <xf numFmtId="37" fontId="100" fillId="30" borderId="200" xfId="0" applyNumberFormat="1" applyFont="1" applyFill="1" applyBorder="1" applyAlignment="1">
      <alignment horizontal="right"/>
    </xf>
    <xf numFmtId="37" fontId="100" fillId="0" borderId="254" xfId="0" applyNumberFormat="1" applyFont="1" applyBorder="1"/>
    <xf numFmtId="37" fontId="100" fillId="24" borderId="200" xfId="0" applyNumberFormat="1" applyFont="1" applyFill="1" applyBorder="1" applyAlignment="1">
      <alignment horizontal="right"/>
    </xf>
    <xf numFmtId="37" fontId="100" fillId="24" borderId="255" xfId="0" applyNumberFormat="1" applyFont="1" applyFill="1" applyBorder="1" applyAlignment="1">
      <alignment horizontal="right"/>
    </xf>
    <xf numFmtId="5" fontId="130" fillId="75" borderId="239" xfId="0" applyNumberFormat="1" applyFont="1" applyFill="1" applyBorder="1" applyAlignment="1">
      <alignment horizontal="right"/>
    </xf>
    <xf numFmtId="37" fontId="129" fillId="75" borderId="200" xfId="0" applyNumberFormat="1" applyFont="1" applyFill="1" applyBorder="1" applyAlignment="1">
      <alignment horizontal="right"/>
    </xf>
    <xf numFmtId="37" fontId="129" fillId="24" borderId="255" xfId="0" applyNumberFormat="1" applyFont="1" applyFill="1" applyBorder="1" applyAlignment="1">
      <alignment horizontal="right"/>
    </xf>
    <xf numFmtId="37" fontId="129" fillId="75" borderId="259" xfId="0" applyNumberFormat="1" applyFont="1" applyFill="1" applyBorder="1" applyAlignment="1">
      <alignment horizontal="right"/>
    </xf>
    <xf numFmtId="37" fontId="108" fillId="0" borderId="260" xfId="0" applyNumberFormat="1" applyFont="1" applyBorder="1"/>
    <xf numFmtId="37" fontId="100" fillId="0" borderId="227" xfId="0" applyNumberFormat="1" applyFont="1" applyBorder="1"/>
    <xf numFmtId="37" fontId="100" fillId="0" borderId="239" xfId="0" applyNumberFormat="1" applyFont="1" applyBorder="1" applyAlignment="1">
      <alignment horizontal="right"/>
    </xf>
    <xf numFmtId="37" fontId="108" fillId="0" borderId="254" xfId="0" applyNumberFormat="1" applyFont="1" applyBorder="1"/>
    <xf numFmtId="5" fontId="157" fillId="33" borderId="239" xfId="0" applyNumberFormat="1" applyFont="1" applyFill="1" applyBorder="1" applyAlignment="1" applyProtection="1">
      <alignment horizontal="right"/>
      <protection locked="0"/>
    </xf>
    <xf numFmtId="37" fontId="129" fillId="75" borderId="212" xfId="0" applyNumberFormat="1" applyFont="1" applyFill="1" applyBorder="1"/>
    <xf numFmtId="37" fontId="129" fillId="24" borderId="255" xfId="0" applyNumberFormat="1" applyFont="1" applyFill="1" applyBorder="1"/>
    <xf numFmtId="37" fontId="108" fillId="30" borderId="261" xfId="0" applyNumberFormat="1" applyFont="1" applyFill="1" applyBorder="1"/>
    <xf numFmtId="37" fontId="129" fillId="75" borderId="259" xfId="0" applyNumberFormat="1" applyFont="1" applyFill="1" applyBorder="1"/>
    <xf numFmtId="37" fontId="100" fillId="75" borderId="259" xfId="0" applyNumberFormat="1" applyFont="1" applyFill="1" applyBorder="1"/>
    <xf numFmtId="37" fontId="100" fillId="0" borderId="255" xfId="0" applyNumberFormat="1" applyFont="1" applyBorder="1"/>
    <xf numFmtId="0" fontId="100" fillId="0" borderId="209" xfId="0" applyFont="1" applyBorder="1"/>
    <xf numFmtId="0" fontId="100" fillId="0" borderId="210" xfId="0" applyFont="1" applyBorder="1"/>
    <xf numFmtId="0" fontId="100" fillId="0" borderId="206" xfId="0" applyFont="1" applyBorder="1" applyAlignment="1">
      <alignment horizontal="right"/>
    </xf>
    <xf numFmtId="37" fontId="100" fillId="24" borderId="208" xfId="0" applyNumberFormat="1" applyFont="1" applyFill="1" applyBorder="1"/>
    <xf numFmtId="37" fontId="100" fillId="75" borderId="265" xfId="0" applyNumberFormat="1" applyFont="1" applyFill="1" applyBorder="1"/>
    <xf numFmtId="37" fontId="100" fillId="24" borderId="255" xfId="0" applyNumberFormat="1" applyFont="1" applyFill="1" applyBorder="1"/>
    <xf numFmtId="5" fontId="108" fillId="75" borderId="208" xfId="0" applyNumberFormat="1" applyFont="1" applyFill="1" applyBorder="1"/>
    <xf numFmtId="0" fontId="106" fillId="0" borderId="266" xfId="0" applyFont="1" applyBorder="1"/>
    <xf numFmtId="0" fontId="106" fillId="0" borderId="267" xfId="0" applyFont="1" applyBorder="1"/>
    <xf numFmtId="0" fontId="106" fillId="0" borderId="267" xfId="0" applyFont="1" applyBorder="1" applyAlignment="1">
      <alignment horizontal="center"/>
    </xf>
    <xf numFmtId="3" fontId="158" fillId="32" borderId="268" xfId="0" applyNumberFormat="1" applyFont="1" applyFill="1" applyBorder="1" applyProtection="1">
      <protection locked="0"/>
    </xf>
    <xf numFmtId="3" fontId="106" fillId="0" borderId="268" xfId="0" applyNumberFormat="1" applyFont="1" applyBorder="1"/>
    <xf numFmtId="0" fontId="106" fillId="0" borderId="269" xfId="0" applyFont="1" applyBorder="1"/>
    <xf numFmtId="0" fontId="106" fillId="0" borderId="270" xfId="0" applyFont="1" applyBorder="1"/>
    <xf numFmtId="0" fontId="106" fillId="0" borderId="270" xfId="0" applyFont="1" applyBorder="1" applyAlignment="1">
      <alignment horizontal="center"/>
    </xf>
    <xf numFmtId="3" fontId="158" fillId="32" borderId="271" xfId="0" applyNumberFormat="1" applyFont="1" applyFill="1" applyBorder="1" applyProtection="1">
      <protection locked="0"/>
    </xf>
    <xf numFmtId="3" fontId="106" fillId="0" borderId="271" xfId="0" applyNumberFormat="1" applyFont="1" applyBorder="1"/>
    <xf numFmtId="0" fontId="106" fillId="0" borderId="268" xfId="0" applyFont="1" applyBorder="1" applyAlignment="1">
      <alignment horizontal="center"/>
    </xf>
    <xf numFmtId="0" fontId="106" fillId="0" borderId="271" xfId="0" applyFont="1" applyBorder="1" applyAlignment="1">
      <alignment horizontal="center"/>
    </xf>
    <xf numFmtId="0" fontId="106" fillId="76" borderId="268" xfId="0" applyFont="1" applyFill="1" applyBorder="1"/>
    <xf numFmtId="0" fontId="106" fillId="0" borderId="272" xfId="0" applyFont="1" applyBorder="1"/>
    <xf numFmtId="0" fontId="106" fillId="76" borderId="271" xfId="0" applyFont="1" applyFill="1" applyBorder="1"/>
    <xf numFmtId="0" fontId="145" fillId="0" borderId="259" xfId="663" applyFont="1" applyBorder="1" applyAlignment="1">
      <alignment horizontal="center" wrapText="1"/>
    </xf>
    <xf numFmtId="0" fontId="145" fillId="0" borderId="273" xfId="663" applyFont="1" applyBorder="1" applyAlignment="1">
      <alignment horizontal="center" wrapText="1"/>
    </xf>
    <xf numFmtId="9" fontId="126" fillId="0" borderId="259" xfId="663" applyNumberFormat="1" applyFont="1" applyBorder="1" applyAlignment="1">
      <alignment horizontal="center" wrapText="1"/>
    </xf>
    <xf numFmtId="9" fontId="145" fillId="0" borderId="273" xfId="663" applyNumberFormat="1" applyFont="1" applyBorder="1" applyAlignment="1">
      <alignment horizontal="center" wrapText="1"/>
    </xf>
    <xf numFmtId="0" fontId="124" fillId="0" borderId="275" xfId="663" applyFont="1" applyBorder="1"/>
    <xf numFmtId="44" fontId="109" fillId="0" borderId="274" xfId="378" applyFont="1" applyFill="1" applyBorder="1" applyProtection="1"/>
    <xf numFmtId="44" fontId="109" fillId="0" borderId="276" xfId="378" applyFont="1" applyFill="1" applyBorder="1" applyProtection="1"/>
    <xf numFmtId="0" fontId="109" fillId="0" borderId="275" xfId="663" applyFont="1" applyBorder="1"/>
    <xf numFmtId="44" fontId="109" fillId="0" borderId="259" xfId="378" applyFont="1" applyFill="1" applyBorder="1" applyProtection="1"/>
    <xf numFmtId="44" fontId="109" fillId="0" borderId="273" xfId="378" applyFont="1" applyFill="1" applyBorder="1" applyProtection="1"/>
    <xf numFmtId="0" fontId="109" fillId="0" borderId="275" xfId="663" applyFont="1" applyBorder="1" applyAlignment="1">
      <alignment horizontal="left"/>
    </xf>
    <xf numFmtId="0" fontId="109" fillId="0" borderId="277" xfId="663" applyFont="1" applyBorder="1"/>
    <xf numFmtId="0" fontId="124" fillId="0" borderId="259" xfId="663" applyFont="1" applyBorder="1"/>
    <xf numFmtId="0" fontId="124" fillId="0" borderId="273" xfId="663" applyFont="1" applyBorder="1"/>
    <xf numFmtId="0" fontId="145" fillId="0" borderId="274" xfId="663" applyFont="1" applyBorder="1" applyAlignment="1">
      <alignment horizontal="center" wrapText="1"/>
    </xf>
    <xf numFmtId="0" fontId="145" fillId="0" borderId="276" xfId="663" applyFont="1" applyBorder="1" applyAlignment="1">
      <alignment horizontal="center" wrapText="1"/>
    </xf>
    <xf numFmtId="0" fontId="124" fillId="0" borderId="277" xfId="663" applyFont="1" applyBorder="1"/>
    <xf numFmtId="0" fontId="109" fillId="0" borderId="277" xfId="663" applyFont="1" applyBorder="1" applyAlignment="1">
      <alignment horizontal="left"/>
    </xf>
    <xf numFmtId="0" fontId="109" fillId="0" borderId="278" xfId="663" applyFont="1" applyBorder="1"/>
    <xf numFmtId="44" fontId="109" fillId="0" borderId="279" xfId="378" applyFont="1" applyFill="1" applyBorder="1" applyProtection="1"/>
    <xf numFmtId="44" fontId="109" fillId="0" borderId="280" xfId="378" applyFont="1" applyFill="1" applyBorder="1" applyProtection="1"/>
    <xf numFmtId="0" fontId="145" fillId="0" borderId="281" xfId="663" applyFont="1" applyBorder="1" applyAlignment="1">
      <alignment horizontal="center" wrapText="1"/>
    </xf>
    <xf numFmtId="9" fontId="145" fillId="0" borderId="281" xfId="663" applyNumberFormat="1" applyFont="1" applyBorder="1" applyAlignment="1">
      <alignment horizontal="center" wrapText="1"/>
    </xf>
    <xf numFmtId="0" fontId="124" fillId="0" borderId="282" xfId="663" applyFont="1" applyBorder="1"/>
    <xf numFmtId="44" fontId="109" fillId="0" borderId="281" xfId="378" applyFont="1" applyFill="1" applyBorder="1" applyProtection="1"/>
    <xf numFmtId="0" fontId="109" fillId="0" borderId="282" xfId="663" applyFont="1" applyBorder="1"/>
    <xf numFmtId="0" fontId="109" fillId="0" borderId="282" xfId="663" applyFont="1" applyBorder="1" applyAlignment="1">
      <alignment horizontal="left"/>
    </xf>
    <xf numFmtId="0" fontId="124" fillId="0" borderId="281" xfId="663" applyFont="1" applyBorder="1"/>
    <xf numFmtId="44" fontId="109" fillId="0" borderId="259" xfId="378" applyFont="1" applyFill="1" applyBorder="1" applyAlignment="1" applyProtection="1">
      <alignment horizontal="right"/>
    </xf>
    <xf numFmtId="44" fontId="109" fillId="0" borderId="281" xfId="378" applyFont="1" applyFill="1" applyBorder="1" applyAlignment="1" applyProtection="1">
      <alignment horizontal="right"/>
    </xf>
    <xf numFmtId="0" fontId="109" fillId="0" borderId="283" xfId="663" applyFont="1" applyBorder="1"/>
    <xf numFmtId="44" fontId="109" fillId="0" borderId="284" xfId="378" applyFont="1" applyFill="1" applyBorder="1" applyAlignment="1" applyProtection="1">
      <alignment horizontal="right"/>
    </xf>
    <xf numFmtId="44" fontId="109" fillId="0" borderId="285" xfId="378" applyFont="1" applyFill="1" applyBorder="1" applyAlignment="1" applyProtection="1">
      <alignment horizontal="right"/>
    </xf>
    <xf numFmtId="44" fontId="109" fillId="0" borderId="259" xfId="378" quotePrefix="1" applyFont="1" applyFill="1" applyBorder="1" applyProtection="1"/>
    <xf numFmtId="44" fontId="109" fillId="0" borderId="284" xfId="378" applyFont="1" applyFill="1" applyBorder="1" applyProtection="1"/>
    <xf numFmtId="44" fontId="109" fillId="0" borderId="284" xfId="378" quotePrefix="1" applyFont="1" applyFill="1" applyBorder="1" applyProtection="1"/>
    <xf numFmtId="44" fontId="109" fillId="0" borderId="285" xfId="378" applyFont="1" applyFill="1" applyBorder="1" applyProtection="1"/>
    <xf numFmtId="44" fontId="109" fillId="0" borderId="281" xfId="378" quotePrefix="1" applyFont="1" applyFill="1" applyBorder="1" applyProtection="1"/>
    <xf numFmtId="0" fontId="78" fillId="27" borderId="286" xfId="663" applyFont="1" applyFill="1" applyBorder="1" applyAlignment="1">
      <alignment wrapText="1"/>
    </xf>
    <xf numFmtId="9" fontId="72" fillId="27" borderId="287" xfId="663" applyNumberFormat="1" applyFont="1" applyFill="1" applyBorder="1" applyAlignment="1">
      <alignment horizontal="center"/>
    </xf>
    <xf numFmtId="0" fontId="72" fillId="27" borderId="288" xfId="663" applyFont="1" applyFill="1" applyBorder="1"/>
    <xf numFmtId="0" fontId="78" fillId="28" borderId="286" xfId="663" applyFont="1" applyFill="1" applyBorder="1" applyAlignment="1">
      <alignment wrapText="1"/>
    </xf>
    <xf numFmtId="9" fontId="72" fillId="28" borderId="287" xfId="663" applyNumberFormat="1" applyFont="1" applyFill="1" applyBorder="1" applyAlignment="1">
      <alignment horizontal="center"/>
    </xf>
    <xf numFmtId="0" fontId="72" fillId="28" borderId="288" xfId="663" applyFont="1" applyFill="1" applyBorder="1"/>
    <xf numFmtId="0" fontId="78" fillId="27" borderId="286" xfId="663" applyFont="1" applyFill="1" applyBorder="1"/>
    <xf numFmtId="0" fontId="72" fillId="27" borderId="288" xfId="663" applyFont="1" applyFill="1" applyBorder="1" applyAlignment="1">
      <alignment wrapText="1"/>
    </xf>
    <xf numFmtId="0" fontId="72" fillId="28" borderId="288" xfId="663" applyFont="1" applyFill="1" applyBorder="1" applyAlignment="1">
      <alignment horizontal="left"/>
    </xf>
    <xf numFmtId="0" fontId="78" fillId="28" borderId="291" xfId="663" applyFont="1" applyFill="1" applyBorder="1" applyAlignment="1">
      <alignment wrapText="1"/>
    </xf>
    <xf numFmtId="9" fontId="72" fillId="28" borderId="292" xfId="663" applyNumberFormat="1" applyFont="1" applyFill="1" applyBorder="1" applyAlignment="1">
      <alignment horizontal="center"/>
    </xf>
    <xf numFmtId="0" fontId="72" fillId="28" borderId="293" xfId="663" applyFont="1" applyFill="1" applyBorder="1"/>
    <xf numFmtId="0" fontId="19" fillId="31" borderId="0" xfId="0" applyFont="1" applyFill="1" applyAlignment="1">
      <alignment horizontal="left"/>
    </xf>
    <xf numFmtId="0" fontId="72" fillId="0" borderId="0" xfId="0" applyFont="1" applyAlignment="1">
      <alignment horizontal="left"/>
    </xf>
    <xf numFmtId="0" fontId="74" fillId="0" borderId="0" xfId="0" applyFont="1" applyAlignment="1">
      <alignment horizontal="left" vertical="top" wrapText="1"/>
    </xf>
    <xf numFmtId="0" fontId="78" fillId="0" borderId="0" xfId="0" applyFont="1" applyAlignment="1">
      <alignment horizontal="left"/>
    </xf>
    <xf numFmtId="0" fontId="71" fillId="32" borderId="45" xfId="530" applyFont="1" applyFill="1" applyBorder="1" applyAlignment="1" applyProtection="1">
      <alignment horizontal="center"/>
      <protection locked="0"/>
    </xf>
    <xf numFmtId="49" fontId="75" fillId="0" borderId="0" xfId="0" applyNumberFormat="1" applyFont="1" applyAlignment="1">
      <alignment horizontal="left" vertical="top" wrapText="1"/>
    </xf>
    <xf numFmtId="0" fontId="75" fillId="0" borderId="0" xfId="0" applyFont="1" applyAlignment="1">
      <alignment horizontal="left"/>
    </xf>
    <xf numFmtId="0" fontId="74" fillId="30" borderId="156" xfId="0" applyFont="1" applyFill="1" applyBorder="1" applyAlignment="1">
      <alignment horizontal="left"/>
    </xf>
    <xf numFmtId="0" fontId="74" fillId="30" borderId="157" xfId="0" applyFont="1" applyFill="1" applyBorder="1" applyAlignment="1">
      <alignment horizontal="left"/>
    </xf>
    <xf numFmtId="0" fontId="74" fillId="30" borderId="158" xfId="0" applyFont="1" applyFill="1" applyBorder="1" applyAlignment="1">
      <alignment horizontal="left"/>
    </xf>
    <xf numFmtId="0" fontId="74" fillId="30" borderId="38" xfId="0" applyFont="1" applyFill="1" applyBorder="1" applyAlignment="1">
      <alignment horizontal="left"/>
    </xf>
    <xf numFmtId="0" fontId="74" fillId="30" borderId="52" xfId="0" applyFont="1" applyFill="1" applyBorder="1" applyAlignment="1">
      <alignment horizontal="left"/>
    </xf>
    <xf numFmtId="0" fontId="74" fillId="30" borderId="61" xfId="0" applyFont="1" applyFill="1" applyBorder="1" applyAlignment="1">
      <alignment horizontal="left"/>
    </xf>
    <xf numFmtId="10" fontId="73" fillId="32" borderId="0" xfId="0" quotePrefix="1" applyNumberFormat="1" applyFont="1" applyFill="1" applyAlignment="1">
      <alignment horizontal="center"/>
    </xf>
    <xf numFmtId="0" fontId="75" fillId="0" borderId="0" xfId="0" applyFont="1" applyAlignment="1">
      <alignment horizontal="left" vertical="top" wrapText="1"/>
    </xf>
    <xf numFmtId="0" fontId="72" fillId="0" borderId="0" xfId="0" applyFont="1" applyAlignment="1">
      <alignment horizontal="left" wrapText="1"/>
    </xf>
    <xf numFmtId="10" fontId="74" fillId="0" borderId="0" xfId="0" quotePrefix="1" applyNumberFormat="1" applyFont="1" applyAlignment="1">
      <alignment horizontal="center"/>
    </xf>
    <xf numFmtId="10" fontId="74" fillId="0" borderId="0" xfId="0" applyNumberFormat="1" applyFont="1" applyAlignment="1">
      <alignment horizontal="center"/>
    </xf>
    <xf numFmtId="0" fontId="104" fillId="0" borderId="180" xfId="0" applyFont="1" applyBorder="1" applyAlignment="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Border="1" applyAlignment="1">
      <alignment horizontal="center"/>
    </xf>
    <xf numFmtId="0" fontId="105" fillId="0" borderId="0" xfId="0" applyFont="1" applyAlignment="1">
      <alignment horizontal="center"/>
    </xf>
    <xf numFmtId="0" fontId="74" fillId="30" borderId="81" xfId="0" applyFont="1" applyFill="1" applyBorder="1" applyAlignment="1">
      <alignment horizontal="center" wrapText="1"/>
    </xf>
    <xf numFmtId="0" fontId="74" fillId="30" borderId="82" xfId="0" applyFont="1" applyFill="1" applyBorder="1" applyAlignment="1">
      <alignment horizontal="center" wrapText="1"/>
    </xf>
    <xf numFmtId="0" fontId="149" fillId="0" borderId="0" xfId="0" applyFont="1" applyAlignment="1">
      <alignment horizontal="left" vertical="top" wrapText="1"/>
    </xf>
    <xf numFmtId="0" fontId="124" fillId="0" borderId="147" xfId="0" applyFont="1" applyBorder="1" applyAlignment="1" applyProtection="1">
      <alignment horizontal="left" vertical="top" wrapText="1"/>
      <protection locked="0"/>
    </xf>
    <xf numFmtId="0" fontId="124" fillId="0" borderId="101" xfId="0" applyFont="1" applyBorder="1" applyAlignment="1" applyProtection="1">
      <alignment horizontal="left" vertical="top" wrapText="1"/>
      <protection locked="0"/>
    </xf>
    <xf numFmtId="0" fontId="124" fillId="0" borderId="67"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37" fontId="100" fillId="0" borderId="0" xfId="0" applyNumberFormat="1" applyFont="1" applyAlignment="1">
      <alignment horizontal="left"/>
    </xf>
    <xf numFmtId="0" fontId="100" fillId="0" borderId="0" xfId="0" applyFont="1" applyAlignment="1">
      <alignment horizontal="left" vertical="top"/>
    </xf>
    <xf numFmtId="37" fontId="108" fillId="30" borderId="207" xfId="0" applyNumberFormat="1" applyFont="1" applyFill="1" applyBorder="1" applyAlignment="1">
      <alignment horizontal="left"/>
    </xf>
    <xf numFmtId="37" fontId="108" fillId="30" borderId="186" xfId="0" applyNumberFormat="1" applyFont="1" applyFill="1" applyBorder="1" applyAlignment="1">
      <alignment horizontal="left"/>
    </xf>
    <xf numFmtId="37" fontId="108" fillId="30" borderId="200" xfId="0" applyNumberFormat="1" applyFont="1" applyFill="1" applyBorder="1" applyAlignment="1">
      <alignment horizontal="left"/>
    </xf>
    <xf numFmtId="37" fontId="108" fillId="30" borderId="256" xfId="0" applyNumberFormat="1" applyFont="1" applyFill="1" applyBorder="1" applyAlignment="1">
      <alignment horizontal="left"/>
    </xf>
    <xf numFmtId="37" fontId="108" fillId="30" borderId="257" xfId="0" applyNumberFormat="1" applyFont="1" applyFill="1" applyBorder="1" applyAlignment="1">
      <alignment horizontal="left"/>
    </xf>
    <xf numFmtId="37" fontId="108" fillId="30" borderId="258" xfId="0" applyNumberFormat="1" applyFont="1" applyFill="1" applyBorder="1" applyAlignment="1">
      <alignment horizontal="left"/>
    </xf>
    <xf numFmtId="37" fontId="108" fillId="30" borderId="169" xfId="0" applyNumberFormat="1" applyFont="1" applyFill="1" applyBorder="1" applyAlignment="1">
      <alignment horizontal="left"/>
    </xf>
    <xf numFmtId="37" fontId="108" fillId="30" borderId="168" xfId="0" applyNumberFormat="1" applyFont="1" applyFill="1" applyBorder="1" applyAlignment="1">
      <alignment horizontal="left"/>
    </xf>
    <xf numFmtId="37" fontId="108" fillId="30" borderId="170" xfId="0" applyNumberFormat="1" applyFont="1" applyFill="1" applyBorder="1" applyAlignment="1">
      <alignment horizontal="left"/>
    </xf>
    <xf numFmtId="37" fontId="108" fillId="30" borderId="262" xfId="0" applyNumberFormat="1" applyFont="1" applyFill="1" applyBorder="1" applyAlignment="1">
      <alignment horizontal="left"/>
    </xf>
    <xf numFmtId="37" fontId="108" fillId="30" borderId="263" xfId="0" applyNumberFormat="1" applyFont="1" applyFill="1" applyBorder="1" applyAlignment="1">
      <alignment horizontal="left"/>
    </xf>
    <xf numFmtId="37" fontId="108" fillId="30" borderId="264" xfId="0" applyNumberFormat="1" applyFont="1" applyFill="1" applyBorder="1" applyAlignment="1">
      <alignment horizontal="left"/>
    </xf>
    <xf numFmtId="0" fontId="137" fillId="32" borderId="17" xfId="0" applyFont="1" applyFill="1" applyBorder="1" applyAlignment="1">
      <alignment horizontal="left"/>
    </xf>
    <xf numFmtId="37" fontId="104" fillId="30" borderId="81" xfId="0" applyNumberFormat="1" applyFont="1" applyFill="1" applyBorder="1" applyAlignment="1">
      <alignment horizontal="left"/>
    </xf>
    <xf numFmtId="37" fontId="104" fillId="30" borderId="83" xfId="0" applyNumberFormat="1" applyFont="1" applyFill="1" applyBorder="1" applyAlignment="1">
      <alignment horizontal="left"/>
    </xf>
    <xf numFmtId="0" fontId="104" fillId="0" borderId="81" xfId="0" applyFont="1" applyBorder="1" applyAlignment="1">
      <alignment horizontal="center"/>
    </xf>
    <xf numFmtId="0" fontId="104" fillId="0" borderId="83" xfId="0" applyFont="1" applyBorder="1" applyAlignment="1">
      <alignment horizontal="center"/>
    </xf>
    <xf numFmtId="0" fontId="104" fillId="0" borderId="82" xfId="0" applyFont="1" applyBorder="1" applyAlignment="1">
      <alignment horizontal="center"/>
    </xf>
    <xf numFmtId="37" fontId="104" fillId="30" borderId="82" xfId="0" applyNumberFormat="1" applyFont="1" applyFill="1" applyBorder="1" applyAlignment="1">
      <alignment horizontal="left"/>
    </xf>
    <xf numFmtId="37" fontId="141" fillId="30" borderId="81" xfId="0" applyNumberFormat="1" applyFont="1" applyFill="1" applyBorder="1" applyAlignment="1">
      <alignment horizontal="left"/>
    </xf>
    <xf numFmtId="37" fontId="141" fillId="30" borderId="82" xfId="0" applyNumberFormat="1" applyFont="1" applyFill="1" applyBorder="1" applyAlignment="1">
      <alignment horizontal="left"/>
    </xf>
    <xf numFmtId="0" fontId="148" fillId="32" borderId="81" xfId="0" applyFont="1" applyFill="1" applyBorder="1" applyAlignment="1">
      <alignment horizontal="left" vertical="top"/>
    </xf>
    <xf numFmtId="0" fontId="148" fillId="32" borderId="82" xfId="0" applyFont="1" applyFill="1" applyBorder="1" applyAlignment="1">
      <alignment horizontal="left" vertical="top"/>
    </xf>
    <xf numFmtId="0" fontId="140" fillId="0" borderId="0" xfId="0" applyFont="1" applyAlignment="1">
      <alignment horizontal="center"/>
    </xf>
    <xf numFmtId="0" fontId="126" fillId="0" borderId="58" xfId="0" applyFont="1" applyBorder="1" applyAlignment="1">
      <alignment wrapText="1"/>
    </xf>
    <xf numFmtId="0" fontId="126" fillId="0" borderId="57" xfId="0" applyFont="1" applyBorder="1" applyAlignment="1">
      <alignment wrapText="1"/>
    </xf>
    <xf numFmtId="0" fontId="126" fillId="0" borderId="202" xfId="0" applyFont="1" applyBorder="1" applyAlignment="1">
      <alignment wrapText="1"/>
    </xf>
    <xf numFmtId="0" fontId="126" fillId="0" borderId="177" xfId="0" applyFont="1" applyBorder="1" applyAlignment="1">
      <alignment horizontal="center"/>
    </xf>
    <xf numFmtId="0" fontId="126" fillId="0" borderId="274" xfId="0" applyFont="1" applyBorder="1" applyAlignment="1">
      <alignment horizontal="center"/>
    </xf>
    <xf numFmtId="0" fontId="126" fillId="0" borderId="147" xfId="0" applyFont="1" applyBorder="1" applyAlignment="1">
      <alignment wrapText="1"/>
    </xf>
    <xf numFmtId="0" fontId="126" fillId="0" borderId="15" xfId="0" applyFont="1" applyBorder="1" applyAlignment="1">
      <alignment wrapText="1"/>
    </xf>
    <xf numFmtId="0" fontId="126" fillId="0" borderId="205" xfId="0" applyFont="1" applyBorder="1" applyAlignment="1">
      <alignment wrapText="1"/>
    </xf>
    <xf numFmtId="0" fontId="126" fillId="0" borderId="188" xfId="0" applyFont="1" applyBorder="1" applyAlignment="1">
      <alignment wrapText="1"/>
    </xf>
    <xf numFmtId="0" fontId="124" fillId="0" borderId="0" xfId="663" applyFont="1" applyAlignment="1">
      <alignment horizontal="left" wrapText="1"/>
    </xf>
    <xf numFmtId="0" fontId="125" fillId="0" borderId="189" xfId="0" applyFont="1" applyBorder="1" applyAlignment="1">
      <alignment wrapText="1"/>
    </xf>
    <xf numFmtId="0" fontId="125" fillId="0" borderId="57" xfId="0" applyFont="1" applyBorder="1" applyAlignment="1">
      <alignment wrapText="1"/>
    </xf>
    <xf numFmtId="0" fontId="125" fillId="0" borderId="202" xfId="0" applyFont="1" applyBorder="1" applyAlignment="1">
      <alignment wrapText="1"/>
    </xf>
    <xf numFmtId="0" fontId="124" fillId="0" borderId="0" xfId="0" applyFont="1" applyAlignment="1">
      <alignment wrapText="1"/>
    </xf>
    <xf numFmtId="0" fontId="147" fillId="0" borderId="0" xfId="0" applyFont="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197" xfId="0" applyFont="1" applyBorder="1" applyAlignment="1">
      <alignment wrapText="1"/>
    </xf>
    <xf numFmtId="0" fontId="126" fillId="0" borderId="191" xfId="0" applyFont="1" applyBorder="1" applyAlignment="1">
      <alignment wrapText="1"/>
    </xf>
    <xf numFmtId="0" fontId="124" fillId="0" borderId="58" xfId="0" applyFont="1" applyBorder="1" applyAlignment="1">
      <alignment wrapText="1"/>
    </xf>
    <xf numFmtId="0" fontId="124" fillId="0" borderId="57" xfId="0" applyFont="1" applyBorder="1" applyAlignment="1">
      <alignment wrapText="1"/>
    </xf>
    <xf numFmtId="0" fontId="124" fillId="0" borderId="202"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Alignment="1">
      <alignment horizontal="centerContinuous" vertical="top" wrapText="1"/>
    </xf>
    <xf numFmtId="0" fontId="71" fillId="0" borderId="0" xfId="0" applyFont="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lignment horizontal="centerContinuous" vertical="top" wrapText="1"/>
    </xf>
    <xf numFmtId="0" fontId="75" fillId="0" borderId="0" xfId="0" applyFont="1" applyAlignment="1">
      <alignment horizontal="centerContinuous" vertical="top" wrapText="1"/>
    </xf>
    <xf numFmtId="0" fontId="71" fillId="0" borderId="0" xfId="0" applyFont="1" applyAlignment="1">
      <alignment horizontal="centerContinuous" wrapText="1"/>
    </xf>
    <xf numFmtId="0" fontId="72" fillId="0" borderId="0" xfId="0" applyFont="1" applyAlignment="1">
      <alignment horizontal="centerContinuous" wrapText="1"/>
    </xf>
    <xf numFmtId="0" fontId="104" fillId="0" borderId="0" xfId="0" applyFont="1" applyAlignment="1">
      <alignment horizontal="centerContinuous"/>
    </xf>
    <xf numFmtId="37" fontId="74" fillId="0" borderId="0" xfId="0" applyNumberFormat="1" applyFont="1" applyAlignment="1">
      <alignment horizontal="center"/>
    </xf>
    <xf numFmtId="0" fontId="143" fillId="0" borderId="0" xfId="0" applyFont="1" applyAlignment="1">
      <alignment horizontal="centerContinuous"/>
    </xf>
    <xf numFmtId="0" fontId="104" fillId="0" borderId="17" xfId="0" applyFont="1" applyBorder="1" applyAlignment="1">
      <alignment horizontal="centerContinuous"/>
    </xf>
    <xf numFmtId="4" fontId="100" fillId="0" borderId="0" xfId="0" applyNumberFormat="1" applyFont="1" applyAlignment="1">
      <alignment horizontal="centerContinuous" wrapText="1"/>
    </xf>
    <xf numFmtId="0" fontId="106" fillId="0" borderId="0" xfId="0" applyFont="1" applyAlignment="1">
      <alignment horizontal="center"/>
    </xf>
    <xf numFmtId="0" fontId="105" fillId="0" borderId="0" xfId="0" applyFont="1" applyAlignment="1">
      <alignment horizontal="centerContinuous"/>
    </xf>
    <xf numFmtId="0" fontId="105" fillId="0" borderId="17" xfId="0" applyFont="1" applyBorder="1" applyAlignment="1">
      <alignment horizontal="centerContinuous"/>
    </xf>
    <xf numFmtId="0" fontId="74" fillId="30" borderId="81" xfId="0" applyFont="1" applyFill="1" applyBorder="1" applyAlignment="1">
      <alignment horizontal="centerContinuous" wrapText="1"/>
    </xf>
    <xf numFmtId="0" fontId="74" fillId="30" borderId="82"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lignment horizontal="centerContinuous"/>
    </xf>
    <xf numFmtId="37" fontId="104" fillId="0" borderId="0" xfId="0" applyNumberFormat="1" applyFont="1" applyAlignment="1">
      <alignment horizontal="centerContinuous"/>
    </xf>
    <xf numFmtId="49" fontId="104" fillId="0" borderId="0" xfId="0" applyNumberFormat="1" applyFont="1" applyAlignment="1">
      <alignment horizontal="centerContinuous"/>
    </xf>
    <xf numFmtId="37" fontId="130" fillId="0" borderId="0" xfId="0" applyNumberFormat="1" applyFont="1" applyAlignment="1">
      <alignment horizontal="centerContinuous"/>
    </xf>
    <xf numFmtId="0" fontId="137" fillId="32" borderId="0" xfId="0" applyFont="1" applyFill="1" applyAlignment="1">
      <alignment horizontal="centerContinuous" wrapText="1"/>
    </xf>
    <xf numFmtId="0" fontId="104" fillId="0" borderId="17" xfId="0" applyFont="1" applyBorder="1" applyAlignment="1">
      <alignment horizontal="centerContinuous" vertical="center"/>
    </xf>
    <xf numFmtId="0" fontId="140" fillId="0" borderId="0" xfId="0" applyFont="1" applyAlignment="1">
      <alignment horizontal="centerContinuous"/>
    </xf>
    <xf numFmtId="37" fontId="105" fillId="32" borderId="0" xfId="0" applyNumberFormat="1" applyFont="1" applyFill="1" applyAlignment="1">
      <alignment horizontal="centerContinuous" wrapText="1"/>
    </xf>
    <xf numFmtId="37" fontId="127" fillId="32" borderId="0" xfId="0" applyNumberFormat="1" applyFont="1" applyFill="1" applyAlignment="1">
      <alignment horizontal="centerContinuous"/>
    </xf>
    <xf numFmtId="0" fontId="124" fillId="0" borderId="0" xfId="663" applyFont="1" applyAlignment="1">
      <alignment horizontal="center"/>
    </xf>
    <xf numFmtId="44" fontId="124" fillId="0" borderId="0" xfId="663" applyNumberFormat="1" applyFont="1" applyAlignment="1">
      <alignment horizontal="center"/>
    </xf>
    <xf numFmtId="39" fontId="124" fillId="0" borderId="0" xfId="663" applyNumberFormat="1" applyFont="1" applyAlignment="1">
      <alignment horizontal="center" wrapText="1"/>
    </xf>
    <xf numFmtId="0" fontId="71" fillId="0" borderId="81" xfId="0" applyFont="1" applyBorder="1" applyAlignment="1">
      <alignment horizontal="left" vertical="top" wrapText="1"/>
    </xf>
    <xf numFmtId="0" fontId="71" fillId="0" borderId="83" xfId="0" applyFont="1" applyBorder="1" applyAlignment="1">
      <alignment horizontal="left" vertical="top" wrapText="1"/>
    </xf>
    <xf numFmtId="0" fontId="71" fillId="0" borderId="82" xfId="0" applyFont="1" applyBorder="1" applyAlignment="1">
      <alignment horizontal="left" vertical="top" wrapText="1"/>
    </xf>
    <xf numFmtId="0" fontId="71" fillId="0" borderId="0" xfId="530" applyFont="1" applyAlignment="1" applyProtection="1">
      <alignment horizontal="center"/>
      <protection locked="0"/>
    </xf>
    <xf numFmtId="5" fontId="72" fillId="32" borderId="297" xfId="181" applyNumberFormat="1" applyFont="1" applyFill="1" applyBorder="1" applyAlignment="1">
      <alignment horizontal="right"/>
    </xf>
    <xf numFmtId="5" fontId="168" fillId="32" borderId="212" xfId="49334" applyNumberFormat="1" applyFont="1" applyFill="1" applyBorder="1" applyAlignment="1">
      <alignment horizontal="right"/>
    </xf>
    <xf numFmtId="165" fontId="72" fillId="32" borderId="282" xfId="181" applyNumberFormat="1" applyFont="1" applyFill="1" applyBorder="1" applyAlignment="1">
      <alignment horizontal="right"/>
    </xf>
    <xf numFmtId="165" fontId="168" fillId="32" borderId="213" xfId="49334" applyNumberFormat="1" applyFont="1" applyFill="1" applyBorder="1" applyAlignment="1">
      <alignment horizontal="right"/>
    </xf>
    <xf numFmtId="0" fontId="72" fillId="79" borderId="43" xfId="0" applyFont="1" applyFill="1" applyBorder="1"/>
    <xf numFmtId="0" fontId="72" fillId="79" borderId="214" xfId="0" applyFont="1" applyFill="1" applyBorder="1"/>
    <xf numFmtId="0" fontId="72" fillId="79" borderId="217" xfId="0" applyFont="1" applyFill="1" applyBorder="1"/>
    <xf numFmtId="0" fontId="72" fillId="79" borderId="186" xfId="0" applyFont="1" applyFill="1" applyBorder="1"/>
    <xf numFmtId="166" fontId="72" fillId="36" borderId="84" xfId="0" applyNumberFormat="1" applyFont="1" applyFill="1" applyBorder="1"/>
    <xf numFmtId="166" fontId="72" fillId="36" borderId="186" xfId="0" applyNumberFormat="1" applyFont="1" applyFill="1" applyBorder="1"/>
    <xf numFmtId="166" fontId="72" fillId="36" borderId="182"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88" xfId="0" applyFont="1" applyFill="1" applyBorder="1" applyAlignment="1">
      <alignment horizontal="center"/>
    </xf>
    <xf numFmtId="0" fontId="74" fillId="35" borderId="57" xfId="0" applyFont="1" applyFill="1" applyBorder="1" applyAlignment="1">
      <alignment horizontal="center"/>
    </xf>
    <xf numFmtId="0" fontId="74" fillId="35" borderId="145" xfId="0" applyFont="1" applyFill="1" applyBorder="1" applyAlignment="1">
      <alignment horizontal="center" wrapText="1"/>
    </xf>
    <xf numFmtId="0" fontId="74" fillId="35" borderId="189" xfId="0" applyFont="1" applyFill="1" applyBorder="1" applyAlignment="1">
      <alignment horizontal="center"/>
    </xf>
    <xf numFmtId="0" fontId="74" fillId="35" borderId="142" xfId="0" applyFont="1" applyFill="1" applyBorder="1" applyAlignment="1">
      <alignment horizontal="center" wrapText="1"/>
    </xf>
    <xf numFmtId="0" fontId="74" fillId="35" borderId="11" xfId="0" applyFont="1" applyFill="1" applyBorder="1" applyAlignment="1">
      <alignment horizontal="center"/>
    </xf>
    <xf numFmtId="0" fontId="74" fillId="35" borderId="102" xfId="0" applyFont="1" applyFill="1" applyBorder="1" applyAlignment="1">
      <alignment horizontal="center"/>
    </xf>
    <xf numFmtId="0" fontId="74" fillId="35" borderId="143" xfId="0" applyFont="1" applyFill="1" applyBorder="1" applyAlignment="1">
      <alignment horizontal="center" wrapText="1"/>
    </xf>
    <xf numFmtId="0" fontId="74" fillId="35" borderId="64" xfId="0" applyFont="1" applyFill="1" applyBorder="1" applyAlignment="1">
      <alignment horizontal="center" wrapText="1"/>
    </xf>
    <xf numFmtId="0" fontId="74" fillId="35" borderId="81" xfId="0" applyFont="1" applyFill="1" applyBorder="1" applyAlignment="1">
      <alignment horizontal="center" wrapText="1"/>
    </xf>
    <xf numFmtId="0" fontId="74" fillId="35" borderId="19" xfId="0" applyFont="1" applyFill="1" applyBorder="1" applyAlignment="1">
      <alignment horizontal="center" wrapText="1"/>
    </xf>
    <xf numFmtId="4" fontId="161" fillId="32" borderId="294" xfId="0" applyNumberFormat="1" applyFont="1" applyFill="1" applyBorder="1" applyProtection="1">
      <protection locked="0"/>
    </xf>
    <xf numFmtId="4" fontId="161" fillId="32" borderId="295" xfId="0" applyNumberFormat="1" applyFont="1" applyFill="1" applyBorder="1" applyProtection="1">
      <protection locked="0"/>
    </xf>
    <xf numFmtId="4" fontId="161" fillId="32" borderId="296" xfId="0" applyNumberFormat="1" applyFont="1" applyFill="1" applyBorder="1" applyProtection="1">
      <protection locked="0"/>
    </xf>
    <xf numFmtId="0" fontId="175" fillId="72" borderId="23" xfId="0" applyFont="1" applyFill="1" applyBorder="1"/>
    <xf numFmtId="4" fontId="161" fillId="32" borderId="188"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16" xfId="0" applyNumberFormat="1" applyFont="1" applyFill="1" applyBorder="1" applyAlignment="1" applyProtection="1">
      <alignment horizontal="right"/>
      <protection locked="0"/>
    </xf>
    <xf numFmtId="168" fontId="156" fillId="32" borderId="215"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6" xfId="0" applyFont="1" applyFill="1" applyBorder="1" applyAlignment="1" applyProtection="1">
      <alignment horizontal="center"/>
      <protection locked="0"/>
    </xf>
    <xf numFmtId="0" fontId="162" fillId="32" borderId="266" xfId="0" applyFont="1" applyFill="1" applyBorder="1" applyAlignment="1" applyProtection="1">
      <alignment horizontal="center"/>
      <protection locked="0"/>
    </xf>
    <xf numFmtId="0" fontId="162" fillId="32" borderId="267" xfId="0" applyFont="1" applyFill="1" applyBorder="1" applyAlignment="1" applyProtection="1">
      <alignment horizontal="center"/>
      <protection locked="0"/>
    </xf>
    <xf numFmtId="0" fontId="162" fillId="32" borderId="269" xfId="0" applyFont="1" applyFill="1" applyBorder="1" applyAlignment="1" applyProtection="1">
      <alignment horizontal="center"/>
      <protection locked="0"/>
    </xf>
    <xf numFmtId="0" fontId="162" fillId="32" borderId="270" xfId="0" applyFont="1" applyFill="1" applyBorder="1" applyAlignment="1" applyProtection="1">
      <alignment horizontal="center"/>
      <protection locked="0"/>
    </xf>
    <xf numFmtId="0" fontId="162" fillId="32" borderId="188" xfId="0" applyFont="1" applyFill="1" applyBorder="1" applyAlignment="1" applyProtection="1">
      <alignment horizontal="center"/>
      <protection locked="0"/>
    </xf>
    <xf numFmtId="0" fontId="162" fillId="32" borderId="178" xfId="0" applyFont="1" applyFill="1" applyBorder="1" applyAlignment="1" applyProtection="1">
      <alignment horizontal="center"/>
      <protection locked="0"/>
    </xf>
    <xf numFmtId="0" fontId="72" fillId="29" borderId="81" xfId="0" applyFont="1" applyFill="1" applyBorder="1"/>
    <xf numFmtId="0" fontId="72" fillId="29" borderId="82" xfId="0" applyFont="1" applyFill="1" applyBorder="1"/>
    <xf numFmtId="0" fontId="72" fillId="34" borderId="81" xfId="0" applyFont="1" applyFill="1" applyBorder="1"/>
    <xf numFmtId="0" fontId="72" fillId="34" borderId="82" xfId="0" applyFont="1" applyFill="1" applyBorder="1"/>
    <xf numFmtId="0" fontId="72" fillId="34" borderId="81" xfId="0" applyFont="1" applyFill="1" applyBorder="1" applyAlignment="1">
      <alignment horizontal="center"/>
    </xf>
    <xf numFmtId="0" fontId="72" fillId="34" borderId="82" xfId="0" applyFont="1" applyFill="1" applyBorder="1" applyAlignment="1">
      <alignment horizontal="center"/>
    </xf>
    <xf numFmtId="0" fontId="108" fillId="74" borderId="19" xfId="0" applyFont="1" applyFill="1" applyBorder="1"/>
    <xf numFmtId="0" fontId="108" fillId="74" borderId="82" xfId="0" applyFont="1" applyFill="1" applyBorder="1"/>
    <xf numFmtId="0" fontId="104" fillId="30" borderId="81" xfId="0" applyFont="1" applyFill="1" applyBorder="1" applyAlignment="1">
      <alignment horizontal="centerContinuous"/>
    </xf>
    <xf numFmtId="0" fontId="104" fillId="30" borderId="82" xfId="0" applyFont="1" applyFill="1" applyBorder="1" applyAlignment="1">
      <alignment horizontal="centerContinuous"/>
    </xf>
    <xf numFmtId="37" fontId="104" fillId="30" borderId="81" xfId="0" applyNumberFormat="1" applyFont="1" applyFill="1" applyBorder="1" applyAlignment="1">
      <alignment horizontal="centerContinuous"/>
    </xf>
    <xf numFmtId="37" fontId="104" fillId="30" borderId="82" xfId="0" applyNumberFormat="1" applyFont="1" applyFill="1" applyBorder="1" applyAlignment="1">
      <alignment horizontal="centerContinuous"/>
    </xf>
    <xf numFmtId="0" fontId="163" fillId="0" borderId="266" xfId="0" applyFont="1" applyBorder="1"/>
    <xf numFmtId="0" fontId="126" fillId="0" borderId="198" xfId="0" applyFont="1" applyBorder="1" applyAlignment="1">
      <alignment horizontal="centerContinuous" wrapText="1"/>
    </xf>
    <xf numFmtId="0" fontId="126" fillId="0" borderId="180" xfId="0" applyFont="1" applyBorder="1" applyAlignment="1">
      <alignment horizontal="centerContinuous" wrapText="1"/>
    </xf>
    <xf numFmtId="0" fontId="126" fillId="0" borderId="199" xfId="0" applyFont="1" applyBorder="1" applyAlignment="1">
      <alignment horizontal="centerContinuous" wrapText="1"/>
    </xf>
    <xf numFmtId="0" fontId="126" fillId="0" borderId="53" xfId="0" applyFont="1" applyBorder="1" applyAlignment="1">
      <alignment horizontal="centerContinuous" wrapText="1"/>
    </xf>
    <xf numFmtId="0" fontId="126" fillId="0" borderId="54" xfId="0" applyFont="1" applyBorder="1" applyAlignment="1">
      <alignment horizontal="centerContinuous" wrapText="1"/>
    </xf>
    <xf numFmtId="0" fontId="126" fillId="0" borderId="55" xfId="0" applyFont="1" applyBorder="1" applyAlignment="1">
      <alignment horizontal="centerContinuous" wrapText="1"/>
    </xf>
    <xf numFmtId="0" fontId="126" fillId="0" borderId="51" xfId="0" applyFont="1" applyBorder="1" applyAlignment="1">
      <alignment horizontal="centerContinuous" wrapText="1"/>
    </xf>
    <xf numFmtId="0" fontId="126" fillId="0" borderId="84" xfId="0" applyFont="1" applyBorder="1" applyAlignment="1">
      <alignment horizontal="centerContinuous" wrapText="1"/>
    </xf>
    <xf numFmtId="0" fontId="126" fillId="0" borderId="56" xfId="0" applyFont="1" applyBorder="1" applyAlignment="1">
      <alignment horizontal="centerContinuous" wrapText="1"/>
    </xf>
    <xf numFmtId="0" fontId="126" fillId="0" borderId="193" xfId="0" applyFont="1" applyBorder="1" applyAlignment="1">
      <alignment horizontal="centerContinuous" wrapText="1"/>
    </xf>
    <xf numFmtId="0" fontId="140" fillId="0" borderId="59" xfId="663" applyFont="1" applyBorder="1" applyAlignment="1">
      <alignment horizontal="centerContinuous"/>
    </xf>
    <xf numFmtId="0" fontId="140" fillId="0" borderId="60" xfId="663" applyFont="1" applyBorder="1" applyAlignment="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Border="1" applyAlignment="1">
      <alignment horizontal="right"/>
    </xf>
    <xf numFmtId="0" fontId="75" fillId="0" borderId="289" xfId="663" applyFont="1" applyBorder="1" applyAlignment="1">
      <alignment horizontal="centerContinuous"/>
    </xf>
    <xf numFmtId="0" fontId="75" fillId="0" borderId="263" xfId="663" applyFont="1" applyBorder="1" applyAlignment="1">
      <alignment horizontal="centerContinuous"/>
    </xf>
    <xf numFmtId="0" fontId="75" fillId="0" borderId="290" xfId="663" applyFont="1" applyBorder="1" applyAlignment="1">
      <alignment horizontal="centerContinuous"/>
    </xf>
    <xf numFmtId="0" fontId="75" fillId="0" borderId="40" xfId="663" applyFont="1" applyBorder="1" applyAlignment="1">
      <alignment horizontal="centerContinuous"/>
    </xf>
    <xf numFmtId="9" fontId="72" fillId="0" borderId="263" xfId="663" applyNumberFormat="1" applyFont="1" applyBorder="1" applyAlignment="1">
      <alignment horizontal="centerContinuous"/>
    </xf>
    <xf numFmtId="0" fontId="72" fillId="0" borderId="290" xfId="663" applyFont="1" applyBorder="1" applyAlignment="1">
      <alignment horizontal="centerContinuous"/>
    </xf>
    <xf numFmtId="0" fontId="75" fillId="0" borderId="114" xfId="663" applyFont="1" applyBorder="1" applyAlignment="1">
      <alignment horizontal="centerContinuous"/>
    </xf>
    <xf numFmtId="0" fontId="125" fillId="0" borderId="0" xfId="0" applyFont="1" applyAlignment="1">
      <alignment horizontal="centerContinuous"/>
    </xf>
    <xf numFmtId="0" fontId="106" fillId="0" borderId="295" xfId="0" applyFont="1" applyBorder="1" applyAlignment="1">
      <alignment horizontal="center"/>
    </xf>
    <xf numFmtId="3" fontId="158" fillId="32" borderId="295" xfId="0" applyNumberFormat="1" applyFont="1" applyFill="1" applyBorder="1" applyProtection="1">
      <protection locked="0"/>
    </xf>
    <xf numFmtId="3" fontId="106" fillId="0" borderId="295" xfId="0" applyNumberFormat="1" applyFont="1" applyBorder="1"/>
    <xf numFmtId="37" fontId="106" fillId="0" borderId="165" xfId="0" applyNumberFormat="1" applyFont="1" applyBorder="1"/>
    <xf numFmtId="0" fontId="72" fillId="32" borderId="295" xfId="495" applyFont="1" applyFill="1" applyBorder="1" applyAlignment="1">
      <alignment horizontal="center" wrapText="1"/>
    </xf>
    <xf numFmtId="3" fontId="72" fillId="32" borderId="295" xfId="181" applyNumberFormat="1" applyFont="1" applyFill="1" applyBorder="1"/>
    <xf numFmtId="0" fontId="129" fillId="79" borderId="0" xfId="526" applyFont="1" applyFill="1" applyAlignment="1">
      <alignment horizontal="left" wrapText="1"/>
    </xf>
    <xf numFmtId="0" fontId="79" fillId="31" borderId="0" xfId="0" applyFont="1" applyFill="1" applyAlignment="1">
      <alignment horizontal="left"/>
    </xf>
    <xf numFmtId="49" fontId="71" fillId="0" borderId="81" xfId="0" applyNumberFormat="1" applyFont="1" applyBorder="1" applyAlignment="1">
      <alignment horizontal="left"/>
    </xf>
    <xf numFmtId="49" fontId="71" fillId="0" borderId="83" xfId="0" applyNumberFormat="1" applyFont="1" applyBorder="1" applyAlignment="1">
      <alignment horizontal="left"/>
    </xf>
    <xf numFmtId="49" fontId="71" fillId="0" borderId="82" xfId="0" applyNumberFormat="1" applyFont="1" applyBorder="1" applyAlignment="1">
      <alignment horizontal="left"/>
    </xf>
    <xf numFmtId="0" fontId="74" fillId="0" borderId="83" xfId="0" applyFont="1" applyBorder="1" applyAlignment="1">
      <alignment horizontal="center"/>
    </xf>
    <xf numFmtId="0" fontId="74" fillId="0" borderId="82" xfId="0" applyFont="1" applyBorder="1" applyAlignment="1">
      <alignment horizontal="center"/>
    </xf>
    <xf numFmtId="0" fontId="74" fillId="0" borderId="0" xfId="17654" applyFont="1" applyAlignment="1">
      <alignment horizontal="left"/>
    </xf>
    <xf numFmtId="0" fontId="164" fillId="32" borderId="17" xfId="0" applyFont="1" applyFill="1" applyBorder="1" applyAlignment="1">
      <alignment horizontal="left"/>
    </xf>
    <xf numFmtId="0" fontId="154" fillId="32" borderId="0" xfId="17654" applyFont="1" applyFill="1" applyAlignment="1">
      <alignment horizontal="left"/>
    </xf>
    <xf numFmtId="0" fontId="74" fillId="0" borderId="48" xfId="0" applyFont="1" applyBorder="1" applyAlignment="1">
      <alignment horizontal="center"/>
    </xf>
    <xf numFmtId="0" fontId="74" fillId="0" borderId="49" xfId="0" applyFont="1" applyBorder="1" applyAlignment="1">
      <alignment horizontal="center"/>
    </xf>
    <xf numFmtId="0" fontId="74" fillId="0" borderId="50" xfId="0" applyFont="1" applyBorder="1" applyAlignment="1">
      <alignment horizontal="center"/>
    </xf>
    <xf numFmtId="0" fontId="74" fillId="0" borderId="84" xfId="0" applyFont="1" applyBorder="1" applyAlignment="1">
      <alignment horizontal="center" wrapText="1"/>
    </xf>
    <xf numFmtId="0" fontId="74" fillId="0" borderId="83" xfId="0" applyFont="1" applyBorder="1" applyAlignment="1">
      <alignment horizontal="center" wrapText="1"/>
    </xf>
    <xf numFmtId="0" fontId="74" fillId="0" borderId="51" xfId="0" applyFont="1" applyBorder="1" applyAlignment="1">
      <alignment horizontal="center"/>
    </xf>
    <xf numFmtId="0" fontId="73" fillId="0" borderId="81" xfId="0" applyFont="1" applyBorder="1" applyAlignment="1">
      <alignment horizontal="center" wrapText="1"/>
    </xf>
    <xf numFmtId="0" fontId="73" fillId="0" borderId="82" xfId="0" applyFont="1" applyBorder="1" applyAlignment="1">
      <alignment horizontal="center" wrapText="1"/>
    </xf>
    <xf numFmtId="0" fontId="71" fillId="0" borderId="81" xfId="0" applyFont="1" applyBorder="1" applyAlignment="1">
      <alignment horizontal="left"/>
    </xf>
    <xf numFmtId="0" fontId="71" fillId="0" borderId="83" xfId="0" applyFont="1" applyBorder="1" applyAlignment="1">
      <alignment horizontal="left"/>
    </xf>
    <xf numFmtId="0" fontId="71" fillId="0" borderId="82" xfId="0" applyFont="1" applyBorder="1" applyAlignment="1">
      <alignment horizontal="left"/>
    </xf>
    <xf numFmtId="0" fontId="100" fillId="0" borderId="0" xfId="0" applyFont="1" applyAlignment="1">
      <alignment horizontal="left" vertical="top" wrapText="1"/>
    </xf>
    <xf numFmtId="0" fontId="73" fillId="0" borderId="0" xfId="0" applyFont="1" applyAlignment="1">
      <alignment horizontal="left"/>
    </xf>
    <xf numFmtId="0" fontId="108" fillId="0" borderId="0" xfId="0" applyFont="1" applyAlignment="1">
      <alignment horizontal="left"/>
    </xf>
    <xf numFmtId="0" fontId="103" fillId="0" borderId="83" xfId="0" applyFont="1" applyBorder="1" applyAlignment="1">
      <alignment horizontal="center"/>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74" xfId="0" applyNumberFormat="1" applyFont="1" applyFill="1" applyBorder="1"/>
    <xf numFmtId="169" fontId="72" fillId="32" borderId="259" xfId="0" applyNumberFormat="1" applyFont="1" applyFill="1" applyBorder="1"/>
    <xf numFmtId="169" fontId="72" fillId="32" borderId="284" xfId="0" applyNumberFormat="1" applyFont="1" applyFill="1" applyBorder="1"/>
    <xf numFmtId="172" fontId="100" fillId="0" borderId="10" xfId="0" applyNumberFormat="1" applyFont="1" applyBorder="1" applyAlignment="1">
      <alignment horizontal="right"/>
    </xf>
    <xf numFmtId="0" fontId="106" fillId="0" borderId="294" xfId="0" applyFont="1" applyBorder="1" applyAlignment="1">
      <alignment horizontal="center"/>
    </xf>
    <xf numFmtId="3" fontId="158" fillId="32" borderId="294" xfId="0" applyNumberFormat="1" applyFont="1" applyFill="1" applyBorder="1" applyProtection="1">
      <protection locked="0"/>
    </xf>
    <xf numFmtId="3" fontId="106" fillId="0" borderId="294" xfId="0" applyNumberFormat="1" applyFont="1" applyBorder="1"/>
    <xf numFmtId="0" fontId="72" fillId="0" borderId="294" xfId="0" applyFont="1" applyBorder="1"/>
    <xf numFmtId="0" fontId="72" fillId="0" borderId="295" xfId="0" applyFont="1" applyBorder="1"/>
    <xf numFmtId="0" fontId="103" fillId="0" borderId="81" xfId="0" applyFont="1" applyBorder="1" applyAlignment="1">
      <alignment horizontal="centerContinuous" wrapText="1"/>
    </xf>
    <xf numFmtId="0" fontId="103" fillId="0" borderId="83" xfId="0" applyFont="1" applyBorder="1" applyAlignment="1">
      <alignment horizontal="centerContinuous" wrapText="1"/>
    </xf>
    <xf numFmtId="0" fontId="103" fillId="0" borderId="82" xfId="0" applyFont="1" applyBorder="1" applyAlignment="1">
      <alignment horizontal="centerContinuous" wrapText="1"/>
    </xf>
    <xf numFmtId="0" fontId="74" fillId="0" borderId="81" xfId="0" applyFont="1" applyBorder="1" applyAlignment="1">
      <alignment horizontal="centerContinuous" wrapText="1"/>
    </xf>
    <xf numFmtId="0" fontId="74" fillId="0" borderId="83" xfId="0" applyFont="1" applyBorder="1" applyAlignment="1">
      <alignment horizontal="centerContinuous" wrapText="1"/>
    </xf>
    <xf numFmtId="0" fontId="74" fillId="0" borderId="82" xfId="0" applyFont="1" applyBorder="1" applyAlignment="1">
      <alignment horizontal="centerContinuous" wrapText="1"/>
    </xf>
    <xf numFmtId="0" fontId="104" fillId="0" borderId="47" xfId="0" applyFont="1" applyBorder="1" applyAlignment="1">
      <alignment horizontal="center" wrapText="1"/>
    </xf>
    <xf numFmtId="0" fontId="104" fillId="0" borderId="29" xfId="0" applyFont="1" applyBorder="1" applyAlignment="1">
      <alignment horizontal="center" wrapText="1"/>
    </xf>
    <xf numFmtId="0" fontId="74" fillId="0" borderId="84" xfId="0" applyFont="1" applyBorder="1" applyAlignment="1">
      <alignment horizontal="center"/>
    </xf>
    <xf numFmtId="0" fontId="79" fillId="31" borderId="0" xfId="0" applyFont="1" applyFill="1" applyAlignment="1">
      <alignment horizontal="centerContinuous" wrapText="1"/>
    </xf>
    <xf numFmtId="0" fontId="104" fillId="0" borderId="81" xfId="0" applyFont="1" applyBorder="1" applyAlignment="1">
      <alignment horizontal="centerContinuous"/>
    </xf>
    <xf numFmtId="0" fontId="104" fillId="0" borderId="83" xfId="0" applyFont="1" applyBorder="1" applyAlignment="1">
      <alignment horizontal="centerContinuous"/>
    </xf>
    <xf numFmtId="0" fontId="104" fillId="0" borderId="82" xfId="0" applyFont="1" applyBorder="1" applyAlignment="1">
      <alignment horizontal="centerContinuous"/>
    </xf>
    <xf numFmtId="0" fontId="100" fillId="0" borderId="0" xfId="0" applyFont="1" applyAlignment="1">
      <alignment horizontal="centerContinuous" wrapText="1"/>
    </xf>
    <xf numFmtId="0" fontId="100" fillId="0" borderId="0" xfId="0" applyFont="1" applyAlignment="1">
      <alignment horizontal="centerContinuous" vertical="top" wrapText="1"/>
    </xf>
    <xf numFmtId="0" fontId="72" fillId="32" borderId="294" xfId="495" applyFont="1" applyFill="1" applyBorder="1" applyAlignment="1">
      <alignment horizontal="center" wrapText="1"/>
    </xf>
    <xf numFmtId="0" fontId="103" fillId="0" borderId="81" xfId="0" applyFont="1" applyBorder="1" applyAlignment="1">
      <alignment horizontal="centerContinuous"/>
    </xf>
    <xf numFmtId="0" fontId="103" fillId="0" borderId="83" xfId="0" applyFont="1" applyBorder="1" applyAlignment="1">
      <alignment horizontal="centerContinuous"/>
    </xf>
    <xf numFmtId="0" fontId="103" fillId="0" borderId="82" xfId="0" applyFont="1" applyBorder="1" applyAlignment="1">
      <alignment horizontal="centerContinuous"/>
    </xf>
    <xf numFmtId="166" fontId="72" fillId="71" borderId="50" xfId="0" applyNumberFormat="1" applyFont="1" applyFill="1" applyBorder="1"/>
    <xf numFmtId="3" fontId="72" fillId="0" borderId="36" xfId="0" applyNumberFormat="1" applyFont="1" applyBorder="1"/>
    <xf numFmtId="37" fontId="176" fillId="32" borderId="302" xfId="0" applyNumberFormat="1" applyFont="1" applyFill="1" applyBorder="1" applyProtection="1">
      <protection locked="0"/>
    </xf>
    <xf numFmtId="37" fontId="157" fillId="33" borderId="303" xfId="0" applyNumberFormat="1" applyFont="1" applyFill="1" applyBorder="1" applyProtection="1">
      <protection locked="0"/>
    </xf>
    <xf numFmtId="3" fontId="159" fillId="0" borderId="268" xfId="0" applyNumberFormat="1" applyFont="1" applyBorder="1"/>
    <xf numFmtId="0" fontId="106" fillId="0" borderId="266" xfId="0" applyFont="1" applyBorder="1" applyAlignment="1">
      <alignment horizontal="centerContinuous" wrapText="1"/>
    </xf>
    <xf numFmtId="0" fontId="106" fillId="0" borderId="267" xfId="0" applyFont="1" applyBorder="1" applyAlignment="1">
      <alignment horizontal="centerContinuous"/>
    </xf>
    <xf numFmtId="49" fontId="106" fillId="32" borderId="81" xfId="0" applyNumberFormat="1" applyFont="1" applyFill="1" applyBorder="1" applyAlignment="1" applyProtection="1">
      <alignment horizontal="centerContinuous" vertical="top" wrapText="1"/>
      <protection locked="0"/>
    </xf>
    <xf numFmtId="49" fontId="106" fillId="32" borderId="83" xfId="0" applyNumberFormat="1" applyFont="1" applyFill="1" applyBorder="1" applyAlignment="1" applyProtection="1">
      <alignment horizontal="centerContinuous" vertical="top" wrapText="1"/>
      <protection locked="0"/>
    </xf>
    <xf numFmtId="49" fontId="106" fillId="32" borderId="82" xfId="0" applyNumberFormat="1" applyFont="1" applyFill="1" applyBorder="1" applyAlignment="1" applyProtection="1">
      <alignment horizontal="centerContinuous" vertical="top" wrapText="1"/>
      <protection locked="0"/>
    </xf>
    <xf numFmtId="49" fontId="72" fillId="32" borderId="304" xfId="0" applyNumberFormat="1" applyFont="1" applyFill="1" applyBorder="1" applyAlignment="1" applyProtection="1">
      <alignment horizontal="centerContinuous" vertical="top" wrapText="1"/>
      <protection locked="0"/>
    </xf>
    <xf numFmtId="49" fontId="72" fillId="32" borderId="305" xfId="0" applyNumberFormat="1" applyFont="1" applyFill="1" applyBorder="1" applyAlignment="1" applyProtection="1">
      <alignment horizontal="centerContinuous" vertical="top" wrapText="1"/>
      <protection locked="0"/>
    </xf>
    <xf numFmtId="49" fontId="72" fillId="32" borderId="306" xfId="0" applyNumberFormat="1" applyFont="1" applyFill="1" applyBorder="1" applyAlignment="1" applyProtection="1">
      <alignment horizontal="centerContinuous" vertical="top" wrapText="1"/>
      <protection locked="0"/>
    </xf>
    <xf numFmtId="0" fontId="72" fillId="32" borderId="307" xfId="0" applyFont="1" applyFill="1" applyBorder="1" applyAlignment="1" applyProtection="1">
      <alignment horizontal="centerContinuous" vertical="top" wrapText="1"/>
      <protection locked="0"/>
    </xf>
    <xf numFmtId="0" fontId="72" fillId="32" borderId="308" xfId="0" applyFont="1" applyFill="1" applyBorder="1" applyAlignment="1" applyProtection="1">
      <alignment horizontal="centerContinuous" vertical="top" wrapText="1"/>
      <protection locked="0"/>
    </xf>
    <xf numFmtId="49" fontId="106" fillId="32" borderId="38" xfId="0" applyNumberFormat="1" applyFont="1" applyFill="1" applyBorder="1" applyAlignment="1" applyProtection="1">
      <alignment horizontal="centerContinuous" vertical="top" wrapText="1"/>
      <protection locked="0"/>
    </xf>
    <xf numFmtId="49" fontId="106" fillId="32" borderId="52" xfId="0" applyNumberFormat="1" applyFont="1" applyFill="1" applyBorder="1" applyAlignment="1" applyProtection="1">
      <alignment horizontal="centerContinuous" vertical="top" wrapText="1"/>
      <protection locked="0"/>
    </xf>
    <xf numFmtId="49" fontId="106" fillId="32" borderId="61" xfId="0" applyNumberFormat="1" applyFont="1" applyFill="1" applyBorder="1" applyAlignment="1" applyProtection="1">
      <alignment horizontal="centerContinuous" vertical="top" wrapText="1"/>
      <protection locked="0"/>
    </xf>
    <xf numFmtId="172" fontId="129" fillId="0" borderId="10" xfId="0" applyNumberFormat="1" applyFont="1" applyBorder="1" applyAlignment="1">
      <alignment horizontal="right"/>
    </xf>
    <xf numFmtId="0" fontId="100" fillId="25" borderId="10" xfId="0" quotePrefix="1" applyFont="1" applyFill="1" applyBorder="1" applyAlignment="1">
      <alignment horizontal="right"/>
    </xf>
    <xf numFmtId="0" fontId="100" fillId="0" borderId="10" xfId="0" quotePrefix="1" applyFont="1" applyBorder="1" applyAlignment="1">
      <alignment horizontal="right"/>
    </xf>
    <xf numFmtId="37" fontId="106" fillId="0" borderId="298" xfId="0" applyNumberFormat="1" applyFont="1" applyBorder="1"/>
    <xf numFmtId="37" fontId="106" fillId="0" borderId="299" xfId="0" applyNumberFormat="1" applyFont="1" applyBorder="1"/>
    <xf numFmtId="172" fontId="106" fillId="0" borderId="294" xfId="0" applyNumberFormat="1" applyFont="1" applyBorder="1" applyAlignment="1">
      <alignment horizontal="center"/>
    </xf>
    <xf numFmtId="37" fontId="106" fillId="0" borderId="300" xfId="0" applyNumberFormat="1" applyFont="1" applyBorder="1"/>
    <xf numFmtId="37" fontId="106" fillId="0" borderId="301" xfId="0" applyNumberFormat="1" applyFont="1" applyBorder="1"/>
    <xf numFmtId="172" fontId="106" fillId="0" borderId="295" xfId="0" applyNumberFormat="1" applyFont="1" applyBorder="1" applyAlignment="1">
      <alignment horizontal="center"/>
    </xf>
    <xf numFmtId="0" fontId="180" fillId="80" borderId="17" xfId="0" applyFont="1" applyFill="1" applyBorder="1" applyAlignment="1">
      <alignment horizontal="centerContinuous" wrapText="1"/>
    </xf>
    <xf numFmtId="0" fontId="181" fillId="80" borderId="0" xfId="0" applyFont="1" applyFill="1" applyAlignment="1">
      <alignment horizontal="centerContinuous"/>
    </xf>
    <xf numFmtId="0" fontId="104" fillId="0" borderId="19" xfId="0" applyFont="1" applyBorder="1" applyAlignment="1">
      <alignment horizontal="centerContinuous" wrapText="1"/>
    </xf>
    <xf numFmtId="5" fontId="72" fillId="32" borderId="34" xfId="181" applyNumberFormat="1" applyFont="1" applyFill="1" applyBorder="1" applyAlignment="1">
      <alignment horizontal="right"/>
    </xf>
    <xf numFmtId="165" fontId="72" fillId="32" borderId="295" xfId="181" applyNumberFormat="1" applyFont="1" applyFill="1" applyBorder="1" applyAlignment="1">
      <alignment horizontal="right"/>
    </xf>
    <xf numFmtId="165" fontId="72" fillId="32" borderId="309" xfId="181" applyNumberFormat="1" applyFont="1" applyFill="1" applyBorder="1" applyAlignment="1">
      <alignment horizontal="right"/>
    </xf>
    <xf numFmtId="0" fontId="164" fillId="0" borderId="0" xfId="0" applyFont="1" applyAlignment="1">
      <alignment horizontal="left"/>
    </xf>
    <xf numFmtId="0" fontId="182" fillId="32" borderId="17" xfId="0" applyFont="1" applyFill="1" applyBorder="1" applyAlignment="1">
      <alignment horizontal="left"/>
    </xf>
    <xf numFmtId="0" fontId="107" fillId="0" borderId="81" xfId="0" applyFont="1" applyBorder="1" applyAlignment="1">
      <alignment horizontal="center" wrapText="1"/>
    </xf>
    <xf numFmtId="5" fontId="72" fillId="32" borderId="310" xfId="181" applyNumberFormat="1" applyFont="1" applyFill="1" applyBorder="1" applyAlignment="1">
      <alignment horizontal="right"/>
    </xf>
    <xf numFmtId="169" fontId="151" fillId="0" borderId="48" xfId="0" applyNumberFormat="1" applyFont="1" applyBorder="1"/>
    <xf numFmtId="171" fontId="151" fillId="0" borderId="50" xfId="0" applyNumberFormat="1" applyFont="1" applyBorder="1"/>
    <xf numFmtId="169" fontId="151" fillId="0" borderId="282" xfId="0" applyNumberFormat="1" applyFont="1" applyBorder="1"/>
    <xf numFmtId="171" fontId="151" fillId="0" borderId="281" xfId="0" applyNumberFormat="1" applyFont="1" applyBorder="1"/>
    <xf numFmtId="169" fontId="151" fillId="0" borderId="283" xfId="0" applyNumberFormat="1" applyFont="1" applyBorder="1"/>
    <xf numFmtId="171" fontId="151" fillId="0" borderId="285" xfId="0" applyNumberFormat="1" applyFont="1" applyBorder="1"/>
    <xf numFmtId="0" fontId="74" fillId="0" borderId="29" xfId="0" applyFont="1" applyBorder="1" applyAlignment="1">
      <alignment horizontal="center" wrapText="1"/>
    </xf>
    <xf numFmtId="0" fontId="72" fillId="0" borderId="47" xfId="0" applyFont="1" applyBorder="1"/>
    <xf numFmtId="3" fontId="72" fillId="36" borderId="295" xfId="0" applyNumberFormat="1" applyFont="1" applyFill="1" applyBorder="1" applyAlignment="1">
      <alignment horizontal="right"/>
    </xf>
    <xf numFmtId="165" fontId="72" fillId="32" borderId="297" xfId="181" applyNumberFormat="1" applyFont="1" applyFill="1" applyBorder="1" applyAlignment="1">
      <alignment horizontal="right"/>
    </xf>
    <xf numFmtId="0" fontId="179" fillId="32" borderId="294" xfId="0" applyFont="1" applyFill="1" applyBorder="1" applyAlignment="1" applyProtection="1">
      <alignment horizontal="right"/>
      <protection locked="0"/>
    </xf>
    <xf numFmtId="0" fontId="179" fillId="32" borderId="295" xfId="0" applyFont="1" applyFill="1" applyBorder="1" applyAlignment="1" applyProtection="1">
      <alignment horizontal="right"/>
      <protection locked="0"/>
    </xf>
    <xf numFmtId="0" fontId="74" fillId="37" borderId="0" xfId="0" applyFont="1" applyFill="1" applyAlignment="1">
      <alignment horizontal="centerContinuous" vertical="center" wrapText="1"/>
    </xf>
    <xf numFmtId="37" fontId="183" fillId="0" borderId="245" xfId="0" applyNumberFormat="1" applyFont="1" applyBorder="1" applyAlignment="1">
      <alignment horizontal="right"/>
    </xf>
    <xf numFmtId="37" fontId="183" fillId="0" borderId="104" xfId="0" applyNumberFormat="1" applyFont="1" applyBorder="1" applyAlignment="1">
      <alignment horizontal="right"/>
    </xf>
  </cellXfs>
  <cellStyles count="49352">
    <cellStyle name="20% - Accent1 2" xfId="1" xr:uid="{00000000-0005-0000-0000-000000000000}"/>
    <cellStyle name="20% - Accent1 2 2" xfId="2" xr:uid="{00000000-0005-0000-0000-000001000000}"/>
    <cellStyle name="20% - Accent1 2 2 2" xfId="3" xr:uid="{00000000-0005-0000-0000-000002000000}"/>
    <cellStyle name="20% - Accent1 2 2 3" xfId="4" xr:uid="{00000000-0005-0000-0000-000003000000}"/>
    <cellStyle name="20% - Accent1 2 2 4" xfId="5" xr:uid="{00000000-0005-0000-0000-000004000000}"/>
    <cellStyle name="20% - Accent1 2 3" xfId="34880" xr:uid="{00000000-0005-0000-0000-000005000000}"/>
    <cellStyle name="20% - Accent1 2 4" xfId="34881" xr:uid="{00000000-0005-0000-0000-000006000000}"/>
    <cellStyle name="20% - Accent1 2 5" xfId="34882" xr:uid="{00000000-0005-0000-0000-000007000000}"/>
    <cellStyle name="20% - Accent1 3" xfId="6" xr:uid="{00000000-0005-0000-0000-000008000000}"/>
    <cellStyle name="20% - Accent1 3 2" xfId="7" xr:uid="{00000000-0005-0000-0000-000009000000}"/>
    <cellStyle name="20% - Accent1 3 3" xfId="8" xr:uid="{00000000-0005-0000-0000-00000A000000}"/>
    <cellStyle name="20% - Accent1 3 4" xfId="9" xr:uid="{00000000-0005-0000-0000-00000B000000}"/>
    <cellStyle name="20% - Accent1 4" xfId="10" xr:uid="{00000000-0005-0000-0000-00000C000000}"/>
    <cellStyle name="20% - Accent1 4 2" xfId="11" xr:uid="{00000000-0005-0000-0000-00000D000000}"/>
    <cellStyle name="20% - Accent1 4 3" xfId="12" xr:uid="{00000000-0005-0000-0000-00000E000000}"/>
    <cellStyle name="20% - Accent1 4 4" xfId="13" xr:uid="{00000000-0005-0000-0000-00000F000000}"/>
    <cellStyle name="20% - Accent1 5" xfId="34883" xr:uid="{00000000-0005-0000-0000-000010000000}"/>
    <cellStyle name="20% - Accent1 6" xfId="34879" xr:uid="{00000000-0005-0000-0000-000011000000}"/>
    <cellStyle name="20% - Accent2 2" xfId="14" xr:uid="{00000000-0005-0000-0000-000012000000}"/>
    <cellStyle name="20% - Accent2 2 2" xfId="15" xr:uid="{00000000-0005-0000-0000-000013000000}"/>
    <cellStyle name="20% - Accent2 2 2 2" xfId="16" xr:uid="{00000000-0005-0000-0000-000014000000}"/>
    <cellStyle name="20% - Accent2 2 2 3" xfId="17" xr:uid="{00000000-0005-0000-0000-000015000000}"/>
    <cellStyle name="20% - Accent2 2 2 4" xfId="18" xr:uid="{00000000-0005-0000-0000-000016000000}"/>
    <cellStyle name="20% - Accent2 2 3" xfId="34885" xr:uid="{00000000-0005-0000-0000-000017000000}"/>
    <cellStyle name="20% - Accent2 2 4" xfId="34886" xr:uid="{00000000-0005-0000-0000-000018000000}"/>
    <cellStyle name="20% - Accent2 2 5" xfId="34887" xr:uid="{00000000-0005-0000-0000-000019000000}"/>
    <cellStyle name="20% - Accent2 3" xfId="19" xr:uid="{00000000-0005-0000-0000-00001A000000}"/>
    <cellStyle name="20% - Accent2 3 2" xfId="20" xr:uid="{00000000-0005-0000-0000-00001B000000}"/>
    <cellStyle name="20% - Accent2 3 3" xfId="21" xr:uid="{00000000-0005-0000-0000-00001C000000}"/>
    <cellStyle name="20% - Accent2 3 4" xfId="22" xr:uid="{00000000-0005-0000-0000-00001D000000}"/>
    <cellStyle name="20% - Accent2 4" xfId="23" xr:uid="{00000000-0005-0000-0000-00001E000000}"/>
    <cellStyle name="20% - Accent2 4 2" xfId="24" xr:uid="{00000000-0005-0000-0000-00001F000000}"/>
    <cellStyle name="20% - Accent2 4 3" xfId="25" xr:uid="{00000000-0005-0000-0000-000020000000}"/>
    <cellStyle name="20% - Accent2 4 4" xfId="26" xr:uid="{00000000-0005-0000-0000-000021000000}"/>
    <cellStyle name="20% - Accent2 5" xfId="34888" xr:uid="{00000000-0005-0000-0000-000022000000}"/>
    <cellStyle name="20% - Accent2 6" xfId="34884" xr:uid="{00000000-0005-0000-0000-000023000000}"/>
    <cellStyle name="20% - Accent3 2" xfId="27" xr:uid="{00000000-0005-0000-0000-000024000000}"/>
    <cellStyle name="20% - Accent3 2 2" xfId="28" xr:uid="{00000000-0005-0000-0000-000025000000}"/>
    <cellStyle name="20% - Accent3 2 2 2" xfId="29" xr:uid="{00000000-0005-0000-0000-000026000000}"/>
    <cellStyle name="20% - Accent3 2 2 3" xfId="30" xr:uid="{00000000-0005-0000-0000-000027000000}"/>
    <cellStyle name="20% - Accent3 2 2 4" xfId="31" xr:uid="{00000000-0005-0000-0000-000028000000}"/>
    <cellStyle name="20% - Accent3 2 3" xfId="34890" xr:uid="{00000000-0005-0000-0000-000029000000}"/>
    <cellStyle name="20% - Accent3 2 4" xfId="34891" xr:uid="{00000000-0005-0000-0000-00002A000000}"/>
    <cellStyle name="20% - Accent3 2 5" xfId="34892" xr:uid="{00000000-0005-0000-0000-00002B000000}"/>
    <cellStyle name="20% - Accent3 3" xfId="32" xr:uid="{00000000-0005-0000-0000-00002C000000}"/>
    <cellStyle name="20% - Accent3 3 2" xfId="33" xr:uid="{00000000-0005-0000-0000-00002D000000}"/>
    <cellStyle name="20% - Accent3 3 3" xfId="34" xr:uid="{00000000-0005-0000-0000-00002E000000}"/>
    <cellStyle name="20% - Accent3 3 4" xfId="35" xr:uid="{00000000-0005-0000-0000-00002F000000}"/>
    <cellStyle name="20% - Accent3 4" xfId="36" xr:uid="{00000000-0005-0000-0000-000030000000}"/>
    <cellStyle name="20% - Accent3 4 2" xfId="37" xr:uid="{00000000-0005-0000-0000-000031000000}"/>
    <cellStyle name="20% - Accent3 4 3" xfId="38" xr:uid="{00000000-0005-0000-0000-000032000000}"/>
    <cellStyle name="20% - Accent3 4 4" xfId="39" xr:uid="{00000000-0005-0000-0000-000033000000}"/>
    <cellStyle name="20% - Accent3 5" xfId="34893" xr:uid="{00000000-0005-0000-0000-000034000000}"/>
    <cellStyle name="20% - Accent3 6" xfId="34889" xr:uid="{00000000-0005-0000-0000-000035000000}"/>
    <cellStyle name="20% - Accent4 2" xfId="40" xr:uid="{00000000-0005-0000-0000-000036000000}"/>
    <cellStyle name="20% - Accent4 2 2" xfId="41" xr:uid="{00000000-0005-0000-0000-000037000000}"/>
    <cellStyle name="20% - Accent4 2 2 2" xfId="42" xr:uid="{00000000-0005-0000-0000-000038000000}"/>
    <cellStyle name="20% - Accent4 2 2 3" xfId="43" xr:uid="{00000000-0005-0000-0000-000039000000}"/>
    <cellStyle name="20% - Accent4 2 2 4" xfId="44" xr:uid="{00000000-0005-0000-0000-00003A000000}"/>
    <cellStyle name="20% - Accent4 2 3" xfId="34895" xr:uid="{00000000-0005-0000-0000-00003B000000}"/>
    <cellStyle name="20% - Accent4 2 4" xfId="34896" xr:uid="{00000000-0005-0000-0000-00003C000000}"/>
    <cellStyle name="20% - Accent4 2 5" xfId="34897" xr:uid="{00000000-0005-0000-0000-00003D000000}"/>
    <cellStyle name="20% - Accent4 3" xfId="45" xr:uid="{00000000-0005-0000-0000-00003E000000}"/>
    <cellStyle name="20% - Accent4 3 2" xfId="46" xr:uid="{00000000-0005-0000-0000-00003F000000}"/>
    <cellStyle name="20% - Accent4 3 3" xfId="47" xr:uid="{00000000-0005-0000-0000-000040000000}"/>
    <cellStyle name="20% - Accent4 3 4" xfId="48" xr:uid="{00000000-0005-0000-0000-000041000000}"/>
    <cellStyle name="20% - Accent4 4" xfId="49" xr:uid="{00000000-0005-0000-0000-000042000000}"/>
    <cellStyle name="20% - Accent4 4 2" xfId="50" xr:uid="{00000000-0005-0000-0000-000043000000}"/>
    <cellStyle name="20% - Accent4 4 3" xfId="51" xr:uid="{00000000-0005-0000-0000-000044000000}"/>
    <cellStyle name="20% - Accent4 4 4" xfId="52" xr:uid="{00000000-0005-0000-0000-000045000000}"/>
    <cellStyle name="20% - Accent4 5" xfId="34898" xr:uid="{00000000-0005-0000-0000-000046000000}"/>
    <cellStyle name="20% - Accent4 6" xfId="34894" xr:uid="{00000000-0005-0000-0000-000047000000}"/>
    <cellStyle name="20% - Accent5 2" xfId="53" xr:uid="{00000000-0005-0000-0000-000048000000}"/>
    <cellStyle name="20% - Accent5 2 2" xfId="54" xr:uid="{00000000-0005-0000-0000-000049000000}"/>
    <cellStyle name="20% - Accent5 2 2 2" xfId="55" xr:uid="{00000000-0005-0000-0000-00004A000000}"/>
    <cellStyle name="20% - Accent5 2 2 3" xfId="56" xr:uid="{00000000-0005-0000-0000-00004B000000}"/>
    <cellStyle name="20% - Accent5 2 2 4" xfId="57" xr:uid="{00000000-0005-0000-0000-00004C000000}"/>
    <cellStyle name="20% - Accent5 2 3" xfId="34900" xr:uid="{00000000-0005-0000-0000-00004D000000}"/>
    <cellStyle name="20% - Accent5 2 4" xfId="34901" xr:uid="{00000000-0005-0000-0000-00004E000000}"/>
    <cellStyle name="20% - Accent5 2 5" xfId="34902" xr:uid="{00000000-0005-0000-0000-00004F000000}"/>
    <cellStyle name="20% - Accent5 3" xfId="58" xr:uid="{00000000-0005-0000-0000-000050000000}"/>
    <cellStyle name="20% - Accent5 3 2" xfId="59" xr:uid="{00000000-0005-0000-0000-000051000000}"/>
    <cellStyle name="20% - Accent5 3 3" xfId="60" xr:uid="{00000000-0005-0000-0000-000052000000}"/>
    <cellStyle name="20% - Accent5 3 4" xfId="61" xr:uid="{00000000-0005-0000-0000-000053000000}"/>
    <cellStyle name="20% - Accent5 4" xfId="34903" xr:uid="{00000000-0005-0000-0000-000054000000}"/>
    <cellStyle name="20% - Accent5 5" xfId="34899" xr:uid="{00000000-0005-0000-0000-000055000000}"/>
    <cellStyle name="20% - Accent6 2" xfId="62" xr:uid="{00000000-0005-0000-0000-000056000000}"/>
    <cellStyle name="20% - Accent6 2 2" xfId="63" xr:uid="{00000000-0005-0000-0000-000057000000}"/>
    <cellStyle name="20% - Accent6 2 2 2" xfId="64" xr:uid="{00000000-0005-0000-0000-000058000000}"/>
    <cellStyle name="20% - Accent6 2 2 3" xfId="65" xr:uid="{00000000-0005-0000-0000-000059000000}"/>
    <cellStyle name="20% - Accent6 2 2 4" xfId="66" xr:uid="{00000000-0005-0000-0000-00005A000000}"/>
    <cellStyle name="20% - Accent6 2 3" xfId="34905" xr:uid="{00000000-0005-0000-0000-00005B000000}"/>
    <cellStyle name="20% - Accent6 2 4" xfId="34906" xr:uid="{00000000-0005-0000-0000-00005C000000}"/>
    <cellStyle name="20% - Accent6 2 5" xfId="34907" xr:uid="{00000000-0005-0000-0000-00005D000000}"/>
    <cellStyle name="20% - Accent6 3" xfId="67" xr:uid="{00000000-0005-0000-0000-00005E000000}"/>
    <cellStyle name="20% - Accent6 3 2" xfId="68" xr:uid="{00000000-0005-0000-0000-00005F000000}"/>
    <cellStyle name="20% - Accent6 3 3" xfId="69" xr:uid="{00000000-0005-0000-0000-000060000000}"/>
    <cellStyle name="20% - Accent6 3 4" xfId="70" xr:uid="{00000000-0005-0000-0000-000061000000}"/>
    <cellStyle name="20% - Accent6 4" xfId="34908" xr:uid="{00000000-0005-0000-0000-000062000000}"/>
    <cellStyle name="20% - Accent6 5" xfId="34904" xr:uid="{00000000-0005-0000-0000-000063000000}"/>
    <cellStyle name="40% - Accent1 2" xfId="71" xr:uid="{00000000-0005-0000-0000-000064000000}"/>
    <cellStyle name="40% - Accent1 2 2" xfId="72" xr:uid="{00000000-0005-0000-0000-000065000000}"/>
    <cellStyle name="40% - Accent1 2 2 2" xfId="73" xr:uid="{00000000-0005-0000-0000-000066000000}"/>
    <cellStyle name="40% - Accent1 2 2 3" xfId="74" xr:uid="{00000000-0005-0000-0000-000067000000}"/>
    <cellStyle name="40% - Accent1 2 2 4" xfId="75" xr:uid="{00000000-0005-0000-0000-000068000000}"/>
    <cellStyle name="40% - Accent1 2 3" xfId="34910" xr:uid="{00000000-0005-0000-0000-000069000000}"/>
    <cellStyle name="40% - Accent1 2 4" xfId="34911" xr:uid="{00000000-0005-0000-0000-00006A000000}"/>
    <cellStyle name="40% - Accent1 2 5" xfId="34912" xr:uid="{00000000-0005-0000-0000-00006B000000}"/>
    <cellStyle name="40% - Accent1 3" xfId="76" xr:uid="{00000000-0005-0000-0000-00006C000000}"/>
    <cellStyle name="40% - Accent1 3 2" xfId="77" xr:uid="{00000000-0005-0000-0000-00006D000000}"/>
    <cellStyle name="40% - Accent1 3 3" xfId="78" xr:uid="{00000000-0005-0000-0000-00006E000000}"/>
    <cellStyle name="40% - Accent1 3 4" xfId="79" xr:uid="{00000000-0005-0000-0000-00006F000000}"/>
    <cellStyle name="40% - Accent1 4" xfId="80" xr:uid="{00000000-0005-0000-0000-000070000000}"/>
    <cellStyle name="40% - Accent1 4 2" xfId="81" xr:uid="{00000000-0005-0000-0000-000071000000}"/>
    <cellStyle name="40% - Accent1 4 3" xfId="82" xr:uid="{00000000-0005-0000-0000-000072000000}"/>
    <cellStyle name="40% - Accent1 4 4" xfId="83" xr:uid="{00000000-0005-0000-0000-000073000000}"/>
    <cellStyle name="40% - Accent1 5" xfId="34913" xr:uid="{00000000-0005-0000-0000-000074000000}"/>
    <cellStyle name="40% - Accent1 6" xfId="34909" xr:uid="{00000000-0005-0000-0000-000075000000}"/>
    <cellStyle name="40% - Accent2 2" xfId="84" xr:uid="{00000000-0005-0000-0000-000076000000}"/>
    <cellStyle name="40% - Accent2 2 2" xfId="85" xr:uid="{00000000-0005-0000-0000-000077000000}"/>
    <cellStyle name="40% - Accent2 2 2 2" xfId="86" xr:uid="{00000000-0005-0000-0000-000078000000}"/>
    <cellStyle name="40% - Accent2 2 2 3" xfId="87" xr:uid="{00000000-0005-0000-0000-000079000000}"/>
    <cellStyle name="40% - Accent2 2 2 4" xfId="88" xr:uid="{00000000-0005-0000-0000-00007A000000}"/>
    <cellStyle name="40% - Accent2 2 3" xfId="34915" xr:uid="{00000000-0005-0000-0000-00007B000000}"/>
    <cellStyle name="40% - Accent2 2 4" xfId="34916" xr:uid="{00000000-0005-0000-0000-00007C000000}"/>
    <cellStyle name="40% - Accent2 2 5" xfId="34917" xr:uid="{00000000-0005-0000-0000-00007D000000}"/>
    <cellStyle name="40% - Accent2 3" xfId="89" xr:uid="{00000000-0005-0000-0000-00007E000000}"/>
    <cellStyle name="40% - Accent2 3 2" xfId="90" xr:uid="{00000000-0005-0000-0000-00007F000000}"/>
    <cellStyle name="40% - Accent2 3 3" xfId="91" xr:uid="{00000000-0005-0000-0000-000080000000}"/>
    <cellStyle name="40% - Accent2 3 4" xfId="92" xr:uid="{00000000-0005-0000-0000-000081000000}"/>
    <cellStyle name="40% - Accent2 4" xfId="34918" xr:uid="{00000000-0005-0000-0000-000082000000}"/>
    <cellStyle name="40% - Accent2 5" xfId="34914" xr:uid="{00000000-0005-0000-0000-000083000000}"/>
    <cellStyle name="40% - Accent3 2" xfId="93" xr:uid="{00000000-0005-0000-0000-000084000000}"/>
    <cellStyle name="40% - Accent3 2 2" xfId="94" xr:uid="{00000000-0005-0000-0000-000085000000}"/>
    <cellStyle name="40% - Accent3 2 2 2" xfId="95" xr:uid="{00000000-0005-0000-0000-000086000000}"/>
    <cellStyle name="40% - Accent3 2 2 3" xfId="96" xr:uid="{00000000-0005-0000-0000-000087000000}"/>
    <cellStyle name="40% - Accent3 2 2 4" xfId="97" xr:uid="{00000000-0005-0000-0000-000088000000}"/>
    <cellStyle name="40% - Accent3 2 3" xfId="34920" xr:uid="{00000000-0005-0000-0000-000089000000}"/>
    <cellStyle name="40% - Accent3 2 4" xfId="34921" xr:uid="{00000000-0005-0000-0000-00008A000000}"/>
    <cellStyle name="40% - Accent3 2 5" xfId="34922" xr:uid="{00000000-0005-0000-0000-00008B000000}"/>
    <cellStyle name="40% - Accent3 3" xfId="98" xr:uid="{00000000-0005-0000-0000-00008C000000}"/>
    <cellStyle name="40% - Accent3 3 2" xfId="99" xr:uid="{00000000-0005-0000-0000-00008D000000}"/>
    <cellStyle name="40% - Accent3 3 3" xfId="100" xr:uid="{00000000-0005-0000-0000-00008E000000}"/>
    <cellStyle name="40% - Accent3 3 4" xfId="101" xr:uid="{00000000-0005-0000-0000-00008F000000}"/>
    <cellStyle name="40% - Accent3 4" xfId="102" xr:uid="{00000000-0005-0000-0000-000090000000}"/>
    <cellStyle name="40% - Accent3 4 2" xfId="103" xr:uid="{00000000-0005-0000-0000-000091000000}"/>
    <cellStyle name="40% - Accent3 4 3" xfId="104" xr:uid="{00000000-0005-0000-0000-000092000000}"/>
    <cellStyle name="40% - Accent3 4 4" xfId="105" xr:uid="{00000000-0005-0000-0000-000093000000}"/>
    <cellStyle name="40% - Accent3 5" xfId="34923" xr:uid="{00000000-0005-0000-0000-000094000000}"/>
    <cellStyle name="40% - Accent3 6" xfId="34919" xr:uid="{00000000-0005-0000-0000-000095000000}"/>
    <cellStyle name="40% - Accent4 2" xfId="106" xr:uid="{00000000-0005-0000-0000-000096000000}"/>
    <cellStyle name="40% - Accent4 2 2" xfId="107" xr:uid="{00000000-0005-0000-0000-000097000000}"/>
    <cellStyle name="40% - Accent4 2 2 2" xfId="108" xr:uid="{00000000-0005-0000-0000-000098000000}"/>
    <cellStyle name="40% - Accent4 2 2 3" xfId="109" xr:uid="{00000000-0005-0000-0000-000099000000}"/>
    <cellStyle name="40% - Accent4 2 2 4" xfId="110" xr:uid="{00000000-0005-0000-0000-00009A000000}"/>
    <cellStyle name="40% - Accent4 2 3" xfId="34925" xr:uid="{00000000-0005-0000-0000-00009B000000}"/>
    <cellStyle name="40% - Accent4 2 4" xfId="34926" xr:uid="{00000000-0005-0000-0000-00009C000000}"/>
    <cellStyle name="40% - Accent4 2 5" xfId="34927" xr:uid="{00000000-0005-0000-0000-00009D000000}"/>
    <cellStyle name="40% - Accent4 3" xfId="111" xr:uid="{00000000-0005-0000-0000-00009E000000}"/>
    <cellStyle name="40% - Accent4 3 2" xfId="112" xr:uid="{00000000-0005-0000-0000-00009F000000}"/>
    <cellStyle name="40% - Accent4 3 3" xfId="113" xr:uid="{00000000-0005-0000-0000-0000A0000000}"/>
    <cellStyle name="40% - Accent4 3 4" xfId="114" xr:uid="{00000000-0005-0000-0000-0000A1000000}"/>
    <cellStyle name="40% - Accent4 4" xfId="115" xr:uid="{00000000-0005-0000-0000-0000A2000000}"/>
    <cellStyle name="40% - Accent4 4 2" xfId="116" xr:uid="{00000000-0005-0000-0000-0000A3000000}"/>
    <cellStyle name="40% - Accent4 4 3" xfId="117" xr:uid="{00000000-0005-0000-0000-0000A4000000}"/>
    <cellStyle name="40% - Accent4 4 4" xfId="118" xr:uid="{00000000-0005-0000-0000-0000A5000000}"/>
    <cellStyle name="40% - Accent4 5" xfId="34928" xr:uid="{00000000-0005-0000-0000-0000A6000000}"/>
    <cellStyle name="40% - Accent4 6" xfId="34924" xr:uid="{00000000-0005-0000-0000-0000A7000000}"/>
    <cellStyle name="40% - Accent5 2" xfId="119" xr:uid="{00000000-0005-0000-0000-0000A8000000}"/>
    <cellStyle name="40% - Accent5 2 2" xfId="120" xr:uid="{00000000-0005-0000-0000-0000A9000000}"/>
    <cellStyle name="40% - Accent5 2 2 2" xfId="121" xr:uid="{00000000-0005-0000-0000-0000AA000000}"/>
    <cellStyle name="40% - Accent5 2 2 3" xfId="122" xr:uid="{00000000-0005-0000-0000-0000AB000000}"/>
    <cellStyle name="40% - Accent5 2 2 4" xfId="123" xr:uid="{00000000-0005-0000-0000-0000AC000000}"/>
    <cellStyle name="40% - Accent5 2 3" xfId="34930" xr:uid="{00000000-0005-0000-0000-0000AD000000}"/>
    <cellStyle name="40% - Accent5 2 4" xfId="34931" xr:uid="{00000000-0005-0000-0000-0000AE000000}"/>
    <cellStyle name="40% - Accent5 2 5" xfId="34932" xr:uid="{00000000-0005-0000-0000-0000AF000000}"/>
    <cellStyle name="40% - Accent5 3" xfId="124" xr:uid="{00000000-0005-0000-0000-0000B0000000}"/>
    <cellStyle name="40% - Accent5 3 2" xfId="125" xr:uid="{00000000-0005-0000-0000-0000B1000000}"/>
    <cellStyle name="40% - Accent5 3 3" xfId="126" xr:uid="{00000000-0005-0000-0000-0000B2000000}"/>
    <cellStyle name="40% - Accent5 3 4" xfId="127" xr:uid="{00000000-0005-0000-0000-0000B3000000}"/>
    <cellStyle name="40% - Accent5 4" xfId="34933" xr:uid="{00000000-0005-0000-0000-0000B4000000}"/>
    <cellStyle name="40% - Accent5 5" xfId="34929" xr:uid="{00000000-0005-0000-0000-0000B5000000}"/>
    <cellStyle name="40% - Accent6 2" xfId="128" xr:uid="{00000000-0005-0000-0000-0000B6000000}"/>
    <cellStyle name="40% - Accent6 2 2" xfId="129" xr:uid="{00000000-0005-0000-0000-0000B7000000}"/>
    <cellStyle name="40% - Accent6 2 2 2" xfId="130" xr:uid="{00000000-0005-0000-0000-0000B8000000}"/>
    <cellStyle name="40% - Accent6 2 2 3" xfId="131" xr:uid="{00000000-0005-0000-0000-0000B9000000}"/>
    <cellStyle name="40% - Accent6 2 2 4" xfId="132" xr:uid="{00000000-0005-0000-0000-0000BA000000}"/>
    <cellStyle name="40% - Accent6 2 3" xfId="34935" xr:uid="{00000000-0005-0000-0000-0000BB000000}"/>
    <cellStyle name="40% - Accent6 2 4" xfId="34936" xr:uid="{00000000-0005-0000-0000-0000BC000000}"/>
    <cellStyle name="40% - Accent6 2 5" xfId="34937" xr:uid="{00000000-0005-0000-0000-0000BD000000}"/>
    <cellStyle name="40% - Accent6 3" xfId="133" xr:uid="{00000000-0005-0000-0000-0000BE000000}"/>
    <cellStyle name="40% - Accent6 3 2" xfId="134" xr:uid="{00000000-0005-0000-0000-0000BF000000}"/>
    <cellStyle name="40% - Accent6 3 3" xfId="135" xr:uid="{00000000-0005-0000-0000-0000C0000000}"/>
    <cellStyle name="40% - Accent6 3 4" xfId="136" xr:uid="{00000000-0005-0000-0000-0000C1000000}"/>
    <cellStyle name="40% - Accent6 4" xfId="137" xr:uid="{00000000-0005-0000-0000-0000C2000000}"/>
    <cellStyle name="40% - Accent6 4 2" xfId="138" xr:uid="{00000000-0005-0000-0000-0000C3000000}"/>
    <cellStyle name="40% - Accent6 4 3" xfId="139" xr:uid="{00000000-0005-0000-0000-0000C4000000}"/>
    <cellStyle name="40% - Accent6 4 4" xfId="140" xr:uid="{00000000-0005-0000-0000-0000C5000000}"/>
    <cellStyle name="40% - Accent6 5" xfId="34938" xr:uid="{00000000-0005-0000-0000-0000C6000000}"/>
    <cellStyle name="40% - Accent6 6" xfId="34934" xr:uid="{00000000-0005-0000-0000-0000C7000000}"/>
    <cellStyle name="60% - Accent1 2" xfId="141" xr:uid="{00000000-0005-0000-0000-0000C8000000}"/>
    <cellStyle name="60% - Accent1 2 2" xfId="142" xr:uid="{00000000-0005-0000-0000-0000C9000000}"/>
    <cellStyle name="60% - Accent1 2 3" xfId="34940" xr:uid="{00000000-0005-0000-0000-0000CA000000}"/>
    <cellStyle name="60% - Accent1 2 4" xfId="34941" xr:uid="{00000000-0005-0000-0000-0000CB000000}"/>
    <cellStyle name="60% - Accent1 3" xfId="143" xr:uid="{00000000-0005-0000-0000-0000CC000000}"/>
    <cellStyle name="60% - Accent1 4" xfId="34939" xr:uid="{00000000-0005-0000-0000-0000CD000000}"/>
    <cellStyle name="60% - Accent2 2" xfId="144" xr:uid="{00000000-0005-0000-0000-0000CE000000}"/>
    <cellStyle name="60% - Accent2 3" xfId="145" xr:uid="{00000000-0005-0000-0000-0000CF000000}"/>
    <cellStyle name="60% - Accent2 4" xfId="34942" xr:uid="{00000000-0005-0000-0000-0000D0000000}"/>
    <cellStyle name="60% - Accent3 2" xfId="146" xr:uid="{00000000-0005-0000-0000-0000D1000000}"/>
    <cellStyle name="60% - Accent3 2 2" xfId="147" xr:uid="{00000000-0005-0000-0000-0000D2000000}"/>
    <cellStyle name="60% - Accent3 2 3" xfId="34944" xr:uid="{00000000-0005-0000-0000-0000D3000000}"/>
    <cellStyle name="60% - Accent3 2 4" xfId="34945" xr:uid="{00000000-0005-0000-0000-0000D4000000}"/>
    <cellStyle name="60% - Accent3 3" xfId="148" xr:uid="{00000000-0005-0000-0000-0000D5000000}"/>
    <cellStyle name="60% - Accent3 4" xfId="34943" xr:uid="{00000000-0005-0000-0000-0000D6000000}"/>
    <cellStyle name="60% - Accent4 2" xfId="149" xr:uid="{00000000-0005-0000-0000-0000D7000000}"/>
    <cellStyle name="60% - Accent4 2 2" xfId="150" xr:uid="{00000000-0005-0000-0000-0000D8000000}"/>
    <cellStyle name="60% - Accent4 2 3" xfId="34947" xr:uid="{00000000-0005-0000-0000-0000D9000000}"/>
    <cellStyle name="60% - Accent4 2 4" xfId="34948" xr:uid="{00000000-0005-0000-0000-0000DA000000}"/>
    <cellStyle name="60% - Accent4 3" xfId="151" xr:uid="{00000000-0005-0000-0000-0000DB000000}"/>
    <cellStyle name="60% - Accent4 4" xfId="34946" xr:uid="{00000000-0005-0000-0000-0000DC000000}"/>
    <cellStyle name="60% - Accent5 2" xfId="152" xr:uid="{00000000-0005-0000-0000-0000DD000000}"/>
    <cellStyle name="60% - Accent5 3" xfId="153" xr:uid="{00000000-0005-0000-0000-0000DE000000}"/>
    <cellStyle name="60% - Accent5 4" xfId="34949" xr:uid="{00000000-0005-0000-0000-0000DF000000}"/>
    <cellStyle name="60% - Accent6 2" xfId="154" xr:uid="{00000000-0005-0000-0000-0000E0000000}"/>
    <cellStyle name="60% - Accent6 2 2" xfId="155" xr:uid="{00000000-0005-0000-0000-0000E1000000}"/>
    <cellStyle name="60% - Accent6 2 3" xfId="34951" xr:uid="{00000000-0005-0000-0000-0000E2000000}"/>
    <cellStyle name="60% - Accent6 2 4" xfId="34952" xr:uid="{00000000-0005-0000-0000-0000E3000000}"/>
    <cellStyle name="60% - Accent6 3" xfId="156" xr:uid="{00000000-0005-0000-0000-0000E4000000}"/>
    <cellStyle name="60% - Accent6 4" xfId="34950" xr:uid="{00000000-0005-0000-0000-0000E5000000}"/>
    <cellStyle name="Accent1 2" xfId="157" xr:uid="{00000000-0005-0000-0000-0000E6000000}"/>
    <cellStyle name="Accent1 2 2" xfId="158" xr:uid="{00000000-0005-0000-0000-0000E7000000}"/>
    <cellStyle name="Accent1 2 3" xfId="34954" xr:uid="{00000000-0005-0000-0000-0000E8000000}"/>
    <cellStyle name="Accent1 2 4" xfId="34955" xr:uid="{00000000-0005-0000-0000-0000E9000000}"/>
    <cellStyle name="Accent1 3" xfId="159" xr:uid="{00000000-0005-0000-0000-0000EA000000}"/>
    <cellStyle name="Accent1 4" xfId="34953" xr:uid="{00000000-0005-0000-0000-0000EB000000}"/>
    <cellStyle name="Accent2 2" xfId="160" xr:uid="{00000000-0005-0000-0000-0000EC000000}"/>
    <cellStyle name="Accent2 2 2" xfId="161" xr:uid="{00000000-0005-0000-0000-0000ED000000}"/>
    <cellStyle name="Accent2 2 3" xfId="34957" xr:uid="{00000000-0005-0000-0000-0000EE000000}"/>
    <cellStyle name="Accent2 2 4" xfId="34958" xr:uid="{00000000-0005-0000-0000-0000EF000000}"/>
    <cellStyle name="Accent2 3" xfId="162" xr:uid="{00000000-0005-0000-0000-0000F0000000}"/>
    <cellStyle name="Accent2 4" xfId="34956" xr:uid="{00000000-0005-0000-0000-0000F1000000}"/>
    <cellStyle name="Accent3 2" xfId="163" xr:uid="{00000000-0005-0000-0000-0000F2000000}"/>
    <cellStyle name="Accent3 2 2" xfId="164" xr:uid="{00000000-0005-0000-0000-0000F3000000}"/>
    <cellStyle name="Accent3 2 3" xfId="34960" xr:uid="{00000000-0005-0000-0000-0000F4000000}"/>
    <cellStyle name="Accent3 2 4" xfId="34961" xr:uid="{00000000-0005-0000-0000-0000F5000000}"/>
    <cellStyle name="Accent3 3" xfId="165" xr:uid="{00000000-0005-0000-0000-0000F6000000}"/>
    <cellStyle name="Accent3 4" xfId="34959" xr:uid="{00000000-0005-0000-0000-0000F7000000}"/>
    <cellStyle name="Accent4 2" xfId="166" xr:uid="{00000000-0005-0000-0000-0000F8000000}"/>
    <cellStyle name="Accent4 2 2" xfId="167" xr:uid="{00000000-0005-0000-0000-0000F9000000}"/>
    <cellStyle name="Accent4 2 3" xfId="34963" xr:uid="{00000000-0005-0000-0000-0000FA000000}"/>
    <cellStyle name="Accent4 2 4" xfId="34964" xr:uid="{00000000-0005-0000-0000-0000FB000000}"/>
    <cellStyle name="Accent4 3" xfId="168" xr:uid="{00000000-0005-0000-0000-0000FC000000}"/>
    <cellStyle name="Accent4 4" xfId="34962" xr:uid="{00000000-0005-0000-0000-0000FD000000}"/>
    <cellStyle name="Accent5 2" xfId="169" xr:uid="{00000000-0005-0000-0000-0000FE000000}"/>
    <cellStyle name="Accent5 3" xfId="170" xr:uid="{00000000-0005-0000-0000-0000FF000000}"/>
    <cellStyle name="Accent5 4" xfId="34965" xr:uid="{00000000-0005-0000-0000-000000010000}"/>
    <cellStyle name="Accent6 2" xfId="171" xr:uid="{00000000-0005-0000-0000-000001010000}"/>
    <cellStyle name="Accent6 3" xfId="172" xr:uid="{00000000-0005-0000-0000-000002010000}"/>
    <cellStyle name="Accent6 4" xfId="34966" xr:uid="{00000000-0005-0000-0000-000003010000}"/>
    <cellStyle name="Bad 2" xfId="173" xr:uid="{00000000-0005-0000-0000-000004010000}"/>
    <cellStyle name="Bad 2 2" xfId="174" xr:uid="{00000000-0005-0000-0000-000005010000}"/>
    <cellStyle name="Bad 2 3" xfId="34968" xr:uid="{00000000-0005-0000-0000-000006010000}"/>
    <cellStyle name="Bad 2 4" xfId="34969" xr:uid="{00000000-0005-0000-0000-000007010000}"/>
    <cellStyle name="Bad 3" xfId="175" xr:uid="{00000000-0005-0000-0000-000008010000}"/>
    <cellStyle name="Bad 4" xfId="34967" xr:uid="{00000000-0005-0000-0000-000009010000}"/>
    <cellStyle name="Calculation 2" xfId="176" xr:uid="{00000000-0005-0000-0000-00000A010000}"/>
    <cellStyle name="Calculation 2 2" xfId="177" xr:uid="{00000000-0005-0000-0000-00000B010000}"/>
    <cellStyle name="Calculation 2 2 2" xfId="3336" xr:uid="{00000000-0005-0000-0000-00000C010000}"/>
    <cellStyle name="Calculation 2 2 2 2" xfId="13140" xr:uid="{00000000-0005-0000-0000-00000D010000}"/>
    <cellStyle name="Calculation 2 2 2 2 2" xfId="30575" xr:uid="{00000000-0005-0000-0000-00000E010000}"/>
    <cellStyle name="Calculation 2 2 2 2 3" xfId="45028" xr:uid="{00000000-0005-0000-0000-00000F010000}"/>
    <cellStyle name="Calculation 2 2 2 3" xfId="15601" xr:uid="{00000000-0005-0000-0000-000010010000}"/>
    <cellStyle name="Calculation 2 2 2 3 2" xfId="33036" xr:uid="{00000000-0005-0000-0000-000011010000}"/>
    <cellStyle name="Calculation 2 2 2 3 3" xfId="47489" xr:uid="{00000000-0005-0000-0000-000012010000}"/>
    <cellStyle name="Calculation 2 2 2 4" xfId="20775" xr:uid="{00000000-0005-0000-0000-000013010000}"/>
    <cellStyle name="Calculation 2 2 2 5" xfId="35228" xr:uid="{00000000-0005-0000-0000-000014010000}"/>
    <cellStyle name="Calculation 2 2 3" xfId="3352" xr:uid="{00000000-0005-0000-0000-000015010000}"/>
    <cellStyle name="Calculation 2 2 3 2" xfId="20788" xr:uid="{00000000-0005-0000-0000-000016010000}"/>
    <cellStyle name="Calculation 2 2 3 3" xfId="35241" xr:uid="{00000000-0005-0000-0000-000017010000}"/>
    <cellStyle name="Calculation 2 2 4" xfId="3333" xr:uid="{00000000-0005-0000-0000-000018010000}"/>
    <cellStyle name="Calculation 2 2 4 2" xfId="20772" xr:uid="{00000000-0005-0000-0000-000019010000}"/>
    <cellStyle name="Calculation 2 2 4 3" xfId="35225" xr:uid="{00000000-0005-0000-0000-00001A010000}"/>
    <cellStyle name="Calculation 2 2 5" xfId="3350" xr:uid="{00000000-0005-0000-0000-00001B010000}"/>
    <cellStyle name="Calculation 2 2 5 2" xfId="20786" xr:uid="{00000000-0005-0000-0000-00001C010000}"/>
    <cellStyle name="Calculation 2 2 5 3" xfId="35239" xr:uid="{00000000-0005-0000-0000-00001D010000}"/>
    <cellStyle name="Calculation 2 2 6" xfId="17686" xr:uid="{00000000-0005-0000-0000-00001E010000}"/>
    <cellStyle name="Calculation 2 3" xfId="3335" xr:uid="{00000000-0005-0000-0000-00001F010000}"/>
    <cellStyle name="Calculation 2 3 2" xfId="13139" xr:uid="{00000000-0005-0000-0000-000020010000}"/>
    <cellStyle name="Calculation 2 3 2 2" xfId="30574" xr:uid="{00000000-0005-0000-0000-000021010000}"/>
    <cellStyle name="Calculation 2 3 2 3" xfId="45027" xr:uid="{00000000-0005-0000-0000-000022010000}"/>
    <cellStyle name="Calculation 2 3 3" xfId="15600" xr:uid="{00000000-0005-0000-0000-000023010000}"/>
    <cellStyle name="Calculation 2 3 3 2" xfId="33035" xr:uid="{00000000-0005-0000-0000-000024010000}"/>
    <cellStyle name="Calculation 2 3 3 3" xfId="47488" xr:uid="{00000000-0005-0000-0000-000025010000}"/>
    <cellStyle name="Calculation 2 3 4" xfId="20774" xr:uid="{00000000-0005-0000-0000-000026010000}"/>
    <cellStyle name="Calculation 2 3 5" xfId="35227" xr:uid="{00000000-0005-0000-0000-000027010000}"/>
    <cellStyle name="Calculation 2 4" xfId="3353" xr:uid="{00000000-0005-0000-0000-000028010000}"/>
    <cellStyle name="Calculation 2 4 2" xfId="20789" xr:uid="{00000000-0005-0000-0000-000029010000}"/>
    <cellStyle name="Calculation 2 4 3" xfId="35242" xr:uid="{00000000-0005-0000-0000-00002A010000}"/>
    <cellStyle name="Calculation 2 5" xfId="3332" xr:uid="{00000000-0005-0000-0000-00002B010000}"/>
    <cellStyle name="Calculation 2 5 2" xfId="20771" xr:uid="{00000000-0005-0000-0000-00002C010000}"/>
    <cellStyle name="Calculation 2 5 3" xfId="35224" xr:uid="{00000000-0005-0000-0000-00002D010000}"/>
    <cellStyle name="Calculation 2 6" xfId="3354" xr:uid="{00000000-0005-0000-0000-00002E010000}"/>
    <cellStyle name="Calculation 2 6 2" xfId="20790" xr:uid="{00000000-0005-0000-0000-00002F010000}"/>
    <cellStyle name="Calculation 2 6 3" xfId="35243" xr:uid="{00000000-0005-0000-0000-000030010000}"/>
    <cellStyle name="Calculation 2 7" xfId="17685" xr:uid="{00000000-0005-0000-0000-000031010000}"/>
    <cellStyle name="Calculation 3" xfId="178" xr:uid="{00000000-0005-0000-0000-000032010000}"/>
    <cellStyle name="Calculation 3 2" xfId="3337" xr:uid="{00000000-0005-0000-0000-000033010000}"/>
    <cellStyle name="Calculation 3 2 2" xfId="13141" xr:uid="{00000000-0005-0000-0000-000034010000}"/>
    <cellStyle name="Calculation 3 2 2 2" xfId="30576" xr:uid="{00000000-0005-0000-0000-000035010000}"/>
    <cellStyle name="Calculation 3 2 2 3" xfId="45029" xr:uid="{00000000-0005-0000-0000-000036010000}"/>
    <cellStyle name="Calculation 3 2 3" xfId="15602" xr:uid="{00000000-0005-0000-0000-000037010000}"/>
    <cellStyle name="Calculation 3 2 3 2" xfId="33037" xr:uid="{00000000-0005-0000-0000-000038010000}"/>
    <cellStyle name="Calculation 3 2 3 3" xfId="47490" xr:uid="{00000000-0005-0000-0000-000039010000}"/>
    <cellStyle name="Calculation 3 2 4" xfId="20776" xr:uid="{00000000-0005-0000-0000-00003A010000}"/>
    <cellStyle name="Calculation 3 2 5" xfId="35229" xr:uid="{00000000-0005-0000-0000-00003B010000}"/>
    <cellStyle name="Calculation 3 3" xfId="3351" xr:uid="{00000000-0005-0000-0000-00003C010000}"/>
    <cellStyle name="Calculation 3 3 2" xfId="20787" xr:uid="{00000000-0005-0000-0000-00003D010000}"/>
    <cellStyle name="Calculation 3 3 3" xfId="35240" xr:uid="{00000000-0005-0000-0000-00003E010000}"/>
    <cellStyle name="Calculation 3 4" xfId="3334" xr:uid="{00000000-0005-0000-0000-00003F010000}"/>
    <cellStyle name="Calculation 3 4 2" xfId="20773" xr:uid="{00000000-0005-0000-0000-000040010000}"/>
    <cellStyle name="Calculation 3 4 3" xfId="35226" xr:uid="{00000000-0005-0000-0000-000041010000}"/>
    <cellStyle name="Calculation 3 5" xfId="3349" xr:uid="{00000000-0005-0000-0000-000042010000}"/>
    <cellStyle name="Calculation 3 5 2" xfId="20785" xr:uid="{00000000-0005-0000-0000-000043010000}"/>
    <cellStyle name="Calculation 3 5 3" xfId="35238" xr:uid="{00000000-0005-0000-0000-000044010000}"/>
    <cellStyle name="Calculation 3 6" xfId="17687" xr:uid="{00000000-0005-0000-0000-000045010000}"/>
    <cellStyle name="Calculation 4" xfId="34970" xr:uid="{00000000-0005-0000-0000-000046010000}"/>
    <cellStyle name="Check Cell 2" xfId="179" xr:uid="{00000000-0005-0000-0000-000047010000}"/>
    <cellStyle name="Check Cell 3" xfId="180" xr:uid="{00000000-0005-0000-0000-000048010000}"/>
    <cellStyle name="Check Cell 4" xfId="34971" xr:uid="{00000000-0005-0000-0000-000049010000}"/>
    <cellStyle name="Comma" xfId="181" builtinId="3"/>
    <cellStyle name="Comma 10" xfId="182" xr:uid="{00000000-0005-0000-0000-00004B010000}"/>
    <cellStyle name="Comma 10 2" xfId="17443" xr:uid="{00000000-0005-0000-0000-00004C010000}"/>
    <cellStyle name="Comma 10 2 2" xfId="17444" xr:uid="{00000000-0005-0000-0000-00004D010000}"/>
    <cellStyle name="Comma 10 2 2 2" xfId="17507" xr:uid="{00000000-0005-0000-0000-00004E010000}"/>
    <cellStyle name="Comma 10 2 3" xfId="17506" xr:uid="{00000000-0005-0000-0000-00004F010000}"/>
    <cellStyle name="Comma 10 3" xfId="17445" xr:uid="{00000000-0005-0000-0000-000050010000}"/>
    <cellStyle name="Comma 10 3 2" xfId="17508" xr:uid="{00000000-0005-0000-0000-000051010000}"/>
    <cellStyle name="Comma 10 4" xfId="17505" xr:uid="{00000000-0005-0000-0000-000052010000}"/>
    <cellStyle name="Comma 11" xfId="17446" xr:uid="{00000000-0005-0000-0000-000053010000}"/>
    <cellStyle name="Comma 11 2" xfId="17447" xr:uid="{00000000-0005-0000-0000-000054010000}"/>
    <cellStyle name="Comma 11 2 2" xfId="17510" xr:uid="{00000000-0005-0000-0000-000055010000}"/>
    <cellStyle name="Comma 11 3" xfId="17509" xr:uid="{00000000-0005-0000-0000-000056010000}"/>
    <cellStyle name="Comma 12" xfId="17448" xr:uid="{00000000-0005-0000-0000-000057010000}"/>
    <cellStyle name="Comma 12 2" xfId="17511" xr:uid="{00000000-0005-0000-0000-000058010000}"/>
    <cellStyle name="Comma 12 3" xfId="34972" xr:uid="{00000000-0005-0000-0000-000059010000}"/>
    <cellStyle name="Comma 13" xfId="17449" xr:uid="{00000000-0005-0000-0000-00005A010000}"/>
    <cellStyle name="Comma 13 2" xfId="17512" xr:uid="{00000000-0005-0000-0000-00005B010000}"/>
    <cellStyle name="Comma 13 3" xfId="34973" xr:uid="{00000000-0005-0000-0000-00005C010000}"/>
    <cellStyle name="Comma 14" xfId="17450" xr:uid="{00000000-0005-0000-0000-00005D010000}"/>
    <cellStyle name="Comma 14 2" xfId="34974" xr:uid="{00000000-0005-0000-0000-00005E010000}"/>
    <cellStyle name="Comma 15" xfId="183" xr:uid="{00000000-0005-0000-0000-00005F010000}"/>
    <cellStyle name="Comma 15 2" xfId="17499" xr:uid="{00000000-0005-0000-0000-000060010000}"/>
    <cellStyle name="Comma 16" xfId="17502" xr:uid="{00000000-0005-0000-0000-000061010000}"/>
    <cellStyle name="Comma 17" xfId="49347" xr:uid="{00000000-0005-0000-0000-000062010000}"/>
    <cellStyle name="Comma 18" xfId="184" xr:uid="{00000000-0005-0000-0000-000063010000}"/>
    <cellStyle name="Comma 19" xfId="185" xr:uid="{00000000-0005-0000-0000-000064010000}"/>
    <cellStyle name="Comma 19 2" xfId="186" xr:uid="{00000000-0005-0000-0000-000065010000}"/>
    <cellStyle name="Comma 19 2 2" xfId="187" xr:uid="{00000000-0005-0000-0000-000066010000}"/>
    <cellStyle name="Comma 19 3" xfId="188" xr:uid="{00000000-0005-0000-0000-000067010000}"/>
    <cellStyle name="Comma 19 4" xfId="189" xr:uid="{00000000-0005-0000-0000-000068010000}"/>
    <cellStyle name="Comma 19 5" xfId="190" xr:uid="{00000000-0005-0000-0000-000069010000}"/>
    <cellStyle name="Comma 19 6" xfId="191" xr:uid="{00000000-0005-0000-0000-00006A010000}"/>
    <cellStyle name="Comma 19 6 2" xfId="3338" xr:uid="{00000000-0005-0000-0000-00006B010000}"/>
    <cellStyle name="Comma 19 7" xfId="3316" xr:uid="{00000000-0005-0000-0000-00006C010000}"/>
    <cellStyle name="Comma 19 7 2" xfId="5825" xr:uid="{00000000-0005-0000-0000-00006D010000}"/>
    <cellStyle name="Comma 19 7 2 2" xfId="23260" xr:uid="{00000000-0005-0000-0000-00006E010000}"/>
    <cellStyle name="Comma 19 7 2 3" xfId="37713" xr:uid="{00000000-0005-0000-0000-00006F010000}"/>
    <cellStyle name="Comma 19 7 3" xfId="13132" xr:uid="{00000000-0005-0000-0000-000070010000}"/>
    <cellStyle name="Comma 19 7 3 2" xfId="30567" xr:uid="{00000000-0005-0000-0000-000071010000}"/>
    <cellStyle name="Comma 19 7 3 3" xfId="45020" xr:uid="{00000000-0005-0000-0000-000072010000}"/>
    <cellStyle name="Comma 19 7 4" xfId="15593" xr:uid="{00000000-0005-0000-0000-000073010000}"/>
    <cellStyle name="Comma 19 7 4 2" xfId="33028" xr:uid="{00000000-0005-0000-0000-000074010000}"/>
    <cellStyle name="Comma 19 7 4 3" xfId="47481" xr:uid="{00000000-0005-0000-0000-000075010000}"/>
    <cellStyle name="Comma 19 7 5" xfId="20136" xr:uid="{00000000-0005-0000-0000-000076010000}"/>
    <cellStyle name="Comma 19 7 6" xfId="20755" xr:uid="{00000000-0005-0000-0000-000077010000}"/>
    <cellStyle name="Comma 19 7 7" xfId="35208" xr:uid="{00000000-0005-0000-0000-000078010000}"/>
    <cellStyle name="Comma 19 7 8" xfId="49334" xr:uid="{00000000-0005-0000-0000-000079010000}"/>
    <cellStyle name="Comma 2" xfId="192" xr:uid="{00000000-0005-0000-0000-00007A010000}"/>
    <cellStyle name="Comma 2 10" xfId="193" xr:uid="{00000000-0005-0000-0000-00007B010000}"/>
    <cellStyle name="Comma 2 11" xfId="194" xr:uid="{00000000-0005-0000-0000-00007C010000}"/>
    <cellStyle name="Comma 2 12" xfId="195" xr:uid="{00000000-0005-0000-0000-00007D010000}"/>
    <cellStyle name="Comma 2 13" xfId="196" xr:uid="{00000000-0005-0000-0000-00007E010000}"/>
    <cellStyle name="Comma 2 14" xfId="197" xr:uid="{00000000-0005-0000-0000-00007F010000}"/>
    <cellStyle name="Comma 2 15" xfId="198" xr:uid="{00000000-0005-0000-0000-000080010000}"/>
    <cellStyle name="Comma 2 16" xfId="199" xr:uid="{00000000-0005-0000-0000-000081010000}"/>
    <cellStyle name="Comma 2 2" xfId="200" xr:uid="{00000000-0005-0000-0000-000082010000}"/>
    <cellStyle name="Comma 2 2 10" xfId="201" xr:uid="{00000000-0005-0000-0000-000083010000}"/>
    <cellStyle name="Comma 2 2 10 2" xfId="17514" xr:uid="{00000000-0005-0000-0000-000084010000}"/>
    <cellStyle name="Comma 2 2 10 3" xfId="34975" xr:uid="{00000000-0005-0000-0000-000085010000}"/>
    <cellStyle name="Comma 2 2 11" xfId="202" xr:uid="{00000000-0005-0000-0000-000086010000}"/>
    <cellStyle name="Comma 2 2 11 2" xfId="17515" xr:uid="{00000000-0005-0000-0000-000087010000}"/>
    <cellStyle name="Comma 2 2 11 3" xfId="34976" xr:uid="{00000000-0005-0000-0000-000088010000}"/>
    <cellStyle name="Comma 2 2 12" xfId="203" xr:uid="{00000000-0005-0000-0000-000089010000}"/>
    <cellStyle name="Comma 2 2 12 2" xfId="17516" xr:uid="{00000000-0005-0000-0000-00008A010000}"/>
    <cellStyle name="Comma 2 2 12 3" xfId="34977" xr:uid="{00000000-0005-0000-0000-00008B010000}"/>
    <cellStyle name="Comma 2 2 13" xfId="204" xr:uid="{00000000-0005-0000-0000-00008C010000}"/>
    <cellStyle name="Comma 2 2 13 2" xfId="17517" xr:uid="{00000000-0005-0000-0000-00008D010000}"/>
    <cellStyle name="Comma 2 2 13 3" xfId="34978" xr:uid="{00000000-0005-0000-0000-00008E010000}"/>
    <cellStyle name="Comma 2 2 14" xfId="205" xr:uid="{00000000-0005-0000-0000-00008F010000}"/>
    <cellStyle name="Comma 2 2 14 2" xfId="17518" xr:uid="{00000000-0005-0000-0000-000090010000}"/>
    <cellStyle name="Comma 2 2 14 3" xfId="34979" xr:uid="{00000000-0005-0000-0000-000091010000}"/>
    <cellStyle name="Comma 2 2 15" xfId="206" xr:uid="{00000000-0005-0000-0000-000092010000}"/>
    <cellStyle name="Comma 2 2 15 2" xfId="17519" xr:uid="{00000000-0005-0000-0000-000093010000}"/>
    <cellStyle name="Comma 2 2 15 3" xfId="34980" xr:uid="{00000000-0005-0000-0000-000094010000}"/>
    <cellStyle name="Comma 2 2 16" xfId="207" xr:uid="{00000000-0005-0000-0000-000095010000}"/>
    <cellStyle name="Comma 2 2 16 2" xfId="17520" xr:uid="{00000000-0005-0000-0000-000096010000}"/>
    <cellStyle name="Comma 2 2 16 3" xfId="34981" xr:uid="{00000000-0005-0000-0000-000097010000}"/>
    <cellStyle name="Comma 2 2 17" xfId="208" xr:uid="{00000000-0005-0000-0000-000098010000}"/>
    <cellStyle name="Comma 2 2 17 2" xfId="17521" xr:uid="{00000000-0005-0000-0000-000099010000}"/>
    <cellStyle name="Comma 2 2 17 3" xfId="34982" xr:uid="{00000000-0005-0000-0000-00009A010000}"/>
    <cellStyle name="Comma 2 2 18" xfId="209" xr:uid="{00000000-0005-0000-0000-00009B010000}"/>
    <cellStyle name="Comma 2 2 18 2" xfId="17522" xr:uid="{00000000-0005-0000-0000-00009C010000}"/>
    <cellStyle name="Comma 2 2 18 3" xfId="34983" xr:uid="{00000000-0005-0000-0000-00009D010000}"/>
    <cellStyle name="Comma 2 2 19" xfId="210" xr:uid="{00000000-0005-0000-0000-00009E010000}"/>
    <cellStyle name="Comma 2 2 19 2" xfId="17523" xr:uid="{00000000-0005-0000-0000-00009F010000}"/>
    <cellStyle name="Comma 2 2 19 3" xfId="34984" xr:uid="{00000000-0005-0000-0000-0000A0010000}"/>
    <cellStyle name="Comma 2 2 2" xfId="211" xr:uid="{00000000-0005-0000-0000-0000A1010000}"/>
    <cellStyle name="Comma 2 2 2 2" xfId="17524" xr:uid="{00000000-0005-0000-0000-0000A2010000}"/>
    <cellStyle name="Comma 2 2 2 3" xfId="34985" xr:uid="{00000000-0005-0000-0000-0000A3010000}"/>
    <cellStyle name="Comma 2 2 20" xfId="212" xr:uid="{00000000-0005-0000-0000-0000A4010000}"/>
    <cellStyle name="Comma 2 2 20 2" xfId="17525" xr:uid="{00000000-0005-0000-0000-0000A5010000}"/>
    <cellStyle name="Comma 2 2 20 3" xfId="34986" xr:uid="{00000000-0005-0000-0000-0000A6010000}"/>
    <cellStyle name="Comma 2 2 21" xfId="213" xr:uid="{00000000-0005-0000-0000-0000A7010000}"/>
    <cellStyle name="Comma 2 2 21 2" xfId="17526" xr:uid="{00000000-0005-0000-0000-0000A8010000}"/>
    <cellStyle name="Comma 2 2 21 3" xfId="34987" xr:uid="{00000000-0005-0000-0000-0000A9010000}"/>
    <cellStyle name="Comma 2 2 22" xfId="214" xr:uid="{00000000-0005-0000-0000-0000AA010000}"/>
    <cellStyle name="Comma 2 2 22 2" xfId="17527" xr:uid="{00000000-0005-0000-0000-0000AB010000}"/>
    <cellStyle name="Comma 2 2 22 3" xfId="34988" xr:uid="{00000000-0005-0000-0000-0000AC010000}"/>
    <cellStyle name="Comma 2 2 23" xfId="215" xr:uid="{00000000-0005-0000-0000-0000AD010000}"/>
    <cellStyle name="Comma 2 2 23 2" xfId="17528" xr:uid="{00000000-0005-0000-0000-0000AE010000}"/>
    <cellStyle name="Comma 2 2 23 3" xfId="34989" xr:uid="{00000000-0005-0000-0000-0000AF010000}"/>
    <cellStyle name="Comma 2 2 24" xfId="216" xr:uid="{00000000-0005-0000-0000-0000B0010000}"/>
    <cellStyle name="Comma 2 2 24 2" xfId="17529" xr:uid="{00000000-0005-0000-0000-0000B1010000}"/>
    <cellStyle name="Comma 2 2 24 3" xfId="34990" xr:uid="{00000000-0005-0000-0000-0000B2010000}"/>
    <cellStyle name="Comma 2 2 25" xfId="217" xr:uid="{00000000-0005-0000-0000-0000B3010000}"/>
    <cellStyle name="Comma 2 2 25 2" xfId="17530" xr:uid="{00000000-0005-0000-0000-0000B4010000}"/>
    <cellStyle name="Comma 2 2 25 3" xfId="34991" xr:uid="{00000000-0005-0000-0000-0000B5010000}"/>
    <cellStyle name="Comma 2 2 26" xfId="218" xr:uid="{00000000-0005-0000-0000-0000B6010000}"/>
    <cellStyle name="Comma 2 2 26 2" xfId="17531" xr:uid="{00000000-0005-0000-0000-0000B7010000}"/>
    <cellStyle name="Comma 2 2 26 3" xfId="34992" xr:uid="{00000000-0005-0000-0000-0000B8010000}"/>
    <cellStyle name="Comma 2 2 27" xfId="219" xr:uid="{00000000-0005-0000-0000-0000B9010000}"/>
    <cellStyle name="Comma 2 2 27 2" xfId="17532" xr:uid="{00000000-0005-0000-0000-0000BA010000}"/>
    <cellStyle name="Comma 2 2 27 3" xfId="34993" xr:uid="{00000000-0005-0000-0000-0000BB010000}"/>
    <cellStyle name="Comma 2 2 28" xfId="17513" xr:uid="{00000000-0005-0000-0000-0000BC010000}"/>
    <cellStyle name="Comma 2 2 29" xfId="34994" xr:uid="{00000000-0005-0000-0000-0000BD010000}"/>
    <cellStyle name="Comma 2 2 3" xfId="220" xr:uid="{00000000-0005-0000-0000-0000BE010000}"/>
    <cellStyle name="Comma 2 2 3 2" xfId="17533" xr:uid="{00000000-0005-0000-0000-0000BF010000}"/>
    <cellStyle name="Comma 2 2 3 3" xfId="34995" xr:uid="{00000000-0005-0000-0000-0000C0010000}"/>
    <cellStyle name="Comma 2 2 4" xfId="221" xr:uid="{00000000-0005-0000-0000-0000C1010000}"/>
    <cellStyle name="Comma 2 2 4 2" xfId="17534" xr:uid="{00000000-0005-0000-0000-0000C2010000}"/>
    <cellStyle name="Comma 2 2 4 3" xfId="34996" xr:uid="{00000000-0005-0000-0000-0000C3010000}"/>
    <cellStyle name="Comma 2 2 5" xfId="222" xr:uid="{00000000-0005-0000-0000-0000C4010000}"/>
    <cellStyle name="Comma 2 2 5 2" xfId="17535" xr:uid="{00000000-0005-0000-0000-0000C5010000}"/>
    <cellStyle name="Comma 2 2 5 3" xfId="34997" xr:uid="{00000000-0005-0000-0000-0000C6010000}"/>
    <cellStyle name="Comma 2 2 6" xfId="223" xr:uid="{00000000-0005-0000-0000-0000C7010000}"/>
    <cellStyle name="Comma 2 2 6 2" xfId="17536" xr:uid="{00000000-0005-0000-0000-0000C8010000}"/>
    <cellStyle name="Comma 2 2 6 3" xfId="34998" xr:uid="{00000000-0005-0000-0000-0000C9010000}"/>
    <cellStyle name="Comma 2 2 7" xfId="224" xr:uid="{00000000-0005-0000-0000-0000CA010000}"/>
    <cellStyle name="Comma 2 2 7 2" xfId="17537" xr:uid="{00000000-0005-0000-0000-0000CB010000}"/>
    <cellStyle name="Comma 2 2 7 3" xfId="34999" xr:uid="{00000000-0005-0000-0000-0000CC010000}"/>
    <cellStyle name="Comma 2 2 8" xfId="225" xr:uid="{00000000-0005-0000-0000-0000CD010000}"/>
    <cellStyle name="Comma 2 2 8 2" xfId="17538" xr:uid="{00000000-0005-0000-0000-0000CE010000}"/>
    <cellStyle name="Comma 2 2 8 3" xfId="35000" xr:uid="{00000000-0005-0000-0000-0000CF010000}"/>
    <cellStyle name="Comma 2 2 9" xfId="226" xr:uid="{00000000-0005-0000-0000-0000D0010000}"/>
    <cellStyle name="Comma 2 2 9 2" xfId="17539" xr:uid="{00000000-0005-0000-0000-0000D1010000}"/>
    <cellStyle name="Comma 2 2 9 3" xfId="35001" xr:uid="{00000000-0005-0000-0000-0000D2010000}"/>
    <cellStyle name="Comma 2 3" xfId="227" xr:uid="{00000000-0005-0000-0000-0000D3010000}"/>
    <cellStyle name="Comma 2 3 10" xfId="228" xr:uid="{00000000-0005-0000-0000-0000D4010000}"/>
    <cellStyle name="Comma 2 3 10 2" xfId="17541" xr:uid="{00000000-0005-0000-0000-0000D5010000}"/>
    <cellStyle name="Comma 2 3 10 3" xfId="35002" xr:uid="{00000000-0005-0000-0000-0000D6010000}"/>
    <cellStyle name="Comma 2 3 11" xfId="229" xr:uid="{00000000-0005-0000-0000-0000D7010000}"/>
    <cellStyle name="Comma 2 3 11 2" xfId="17542" xr:uid="{00000000-0005-0000-0000-0000D8010000}"/>
    <cellStyle name="Comma 2 3 11 3" xfId="35003" xr:uid="{00000000-0005-0000-0000-0000D9010000}"/>
    <cellStyle name="Comma 2 3 12" xfId="230" xr:uid="{00000000-0005-0000-0000-0000DA010000}"/>
    <cellStyle name="Comma 2 3 12 2" xfId="17543" xr:uid="{00000000-0005-0000-0000-0000DB010000}"/>
    <cellStyle name="Comma 2 3 12 3" xfId="35004" xr:uid="{00000000-0005-0000-0000-0000DC010000}"/>
    <cellStyle name="Comma 2 3 13" xfId="231" xr:uid="{00000000-0005-0000-0000-0000DD010000}"/>
    <cellStyle name="Comma 2 3 13 2" xfId="17544" xr:uid="{00000000-0005-0000-0000-0000DE010000}"/>
    <cellStyle name="Comma 2 3 13 3" xfId="35005" xr:uid="{00000000-0005-0000-0000-0000DF010000}"/>
    <cellStyle name="Comma 2 3 14" xfId="232" xr:uid="{00000000-0005-0000-0000-0000E0010000}"/>
    <cellStyle name="Comma 2 3 14 2" xfId="17545" xr:uid="{00000000-0005-0000-0000-0000E1010000}"/>
    <cellStyle name="Comma 2 3 14 3" xfId="35006" xr:uid="{00000000-0005-0000-0000-0000E2010000}"/>
    <cellStyle name="Comma 2 3 15" xfId="233" xr:uid="{00000000-0005-0000-0000-0000E3010000}"/>
    <cellStyle name="Comma 2 3 15 2" xfId="17546" xr:uid="{00000000-0005-0000-0000-0000E4010000}"/>
    <cellStyle name="Comma 2 3 15 3" xfId="35007" xr:uid="{00000000-0005-0000-0000-0000E5010000}"/>
    <cellStyle name="Comma 2 3 16" xfId="234" xr:uid="{00000000-0005-0000-0000-0000E6010000}"/>
    <cellStyle name="Comma 2 3 16 2" xfId="17547" xr:uid="{00000000-0005-0000-0000-0000E7010000}"/>
    <cellStyle name="Comma 2 3 16 3" xfId="35008" xr:uid="{00000000-0005-0000-0000-0000E8010000}"/>
    <cellStyle name="Comma 2 3 17" xfId="235" xr:uid="{00000000-0005-0000-0000-0000E9010000}"/>
    <cellStyle name="Comma 2 3 17 2" xfId="17548" xr:uid="{00000000-0005-0000-0000-0000EA010000}"/>
    <cellStyle name="Comma 2 3 17 3" xfId="35009" xr:uid="{00000000-0005-0000-0000-0000EB010000}"/>
    <cellStyle name="Comma 2 3 18" xfId="236" xr:uid="{00000000-0005-0000-0000-0000EC010000}"/>
    <cellStyle name="Comma 2 3 18 2" xfId="17549" xr:uid="{00000000-0005-0000-0000-0000ED010000}"/>
    <cellStyle name="Comma 2 3 18 3" xfId="35010" xr:uid="{00000000-0005-0000-0000-0000EE010000}"/>
    <cellStyle name="Comma 2 3 19" xfId="237" xr:uid="{00000000-0005-0000-0000-0000EF010000}"/>
    <cellStyle name="Comma 2 3 19 2" xfId="17550" xr:uid="{00000000-0005-0000-0000-0000F0010000}"/>
    <cellStyle name="Comma 2 3 19 3" xfId="35011" xr:uid="{00000000-0005-0000-0000-0000F1010000}"/>
    <cellStyle name="Comma 2 3 2" xfId="238" xr:uid="{00000000-0005-0000-0000-0000F2010000}"/>
    <cellStyle name="Comma 2 3 2 2" xfId="17551" xr:uid="{00000000-0005-0000-0000-0000F3010000}"/>
    <cellStyle name="Comma 2 3 2 3" xfId="35012" xr:uid="{00000000-0005-0000-0000-0000F4010000}"/>
    <cellStyle name="Comma 2 3 20" xfId="239" xr:uid="{00000000-0005-0000-0000-0000F5010000}"/>
    <cellStyle name="Comma 2 3 20 2" xfId="17552" xr:uid="{00000000-0005-0000-0000-0000F6010000}"/>
    <cellStyle name="Comma 2 3 20 3" xfId="35013" xr:uid="{00000000-0005-0000-0000-0000F7010000}"/>
    <cellStyle name="Comma 2 3 21" xfId="240" xr:uid="{00000000-0005-0000-0000-0000F8010000}"/>
    <cellStyle name="Comma 2 3 21 2" xfId="17553" xr:uid="{00000000-0005-0000-0000-0000F9010000}"/>
    <cellStyle name="Comma 2 3 21 3" xfId="35014" xr:uid="{00000000-0005-0000-0000-0000FA010000}"/>
    <cellStyle name="Comma 2 3 22" xfId="241" xr:uid="{00000000-0005-0000-0000-0000FB010000}"/>
    <cellStyle name="Comma 2 3 22 2" xfId="17554" xr:uid="{00000000-0005-0000-0000-0000FC010000}"/>
    <cellStyle name="Comma 2 3 22 3" xfId="35015" xr:uid="{00000000-0005-0000-0000-0000FD010000}"/>
    <cellStyle name="Comma 2 3 23" xfId="242" xr:uid="{00000000-0005-0000-0000-0000FE010000}"/>
    <cellStyle name="Comma 2 3 23 2" xfId="17555" xr:uid="{00000000-0005-0000-0000-0000FF010000}"/>
    <cellStyle name="Comma 2 3 23 3" xfId="35016" xr:uid="{00000000-0005-0000-0000-000000020000}"/>
    <cellStyle name="Comma 2 3 24" xfId="243" xr:uid="{00000000-0005-0000-0000-000001020000}"/>
    <cellStyle name="Comma 2 3 24 2" xfId="17556" xr:uid="{00000000-0005-0000-0000-000002020000}"/>
    <cellStyle name="Comma 2 3 24 3" xfId="35017" xr:uid="{00000000-0005-0000-0000-000003020000}"/>
    <cellStyle name="Comma 2 3 25" xfId="244" xr:uid="{00000000-0005-0000-0000-000004020000}"/>
    <cellStyle name="Comma 2 3 25 2" xfId="17557" xr:uid="{00000000-0005-0000-0000-000005020000}"/>
    <cellStyle name="Comma 2 3 25 3" xfId="35018" xr:uid="{00000000-0005-0000-0000-000006020000}"/>
    <cellStyle name="Comma 2 3 26" xfId="245" xr:uid="{00000000-0005-0000-0000-000007020000}"/>
    <cellStyle name="Comma 2 3 26 2" xfId="17558" xr:uid="{00000000-0005-0000-0000-000008020000}"/>
    <cellStyle name="Comma 2 3 26 3" xfId="35019" xr:uid="{00000000-0005-0000-0000-000009020000}"/>
    <cellStyle name="Comma 2 3 27" xfId="246" xr:uid="{00000000-0005-0000-0000-00000A020000}"/>
    <cellStyle name="Comma 2 3 27 2" xfId="17559" xr:uid="{00000000-0005-0000-0000-00000B020000}"/>
    <cellStyle name="Comma 2 3 27 3" xfId="35020" xr:uid="{00000000-0005-0000-0000-00000C020000}"/>
    <cellStyle name="Comma 2 3 28" xfId="17540" xr:uid="{00000000-0005-0000-0000-00000D020000}"/>
    <cellStyle name="Comma 2 3 29" xfId="35021" xr:uid="{00000000-0005-0000-0000-00000E020000}"/>
    <cellStyle name="Comma 2 3 3" xfId="247" xr:uid="{00000000-0005-0000-0000-00000F020000}"/>
    <cellStyle name="Comma 2 3 3 2" xfId="17560" xr:uid="{00000000-0005-0000-0000-000010020000}"/>
    <cellStyle name="Comma 2 3 3 3" xfId="35022" xr:uid="{00000000-0005-0000-0000-000011020000}"/>
    <cellStyle name="Comma 2 3 4" xfId="248" xr:uid="{00000000-0005-0000-0000-000012020000}"/>
    <cellStyle name="Comma 2 3 4 2" xfId="17561" xr:uid="{00000000-0005-0000-0000-000013020000}"/>
    <cellStyle name="Comma 2 3 4 3" xfId="35023" xr:uid="{00000000-0005-0000-0000-000014020000}"/>
    <cellStyle name="Comma 2 3 5" xfId="249" xr:uid="{00000000-0005-0000-0000-000015020000}"/>
    <cellStyle name="Comma 2 3 5 2" xfId="17562" xr:uid="{00000000-0005-0000-0000-000016020000}"/>
    <cellStyle name="Comma 2 3 5 3" xfId="35024" xr:uid="{00000000-0005-0000-0000-000017020000}"/>
    <cellStyle name="Comma 2 3 6" xfId="250" xr:uid="{00000000-0005-0000-0000-000018020000}"/>
    <cellStyle name="Comma 2 3 6 2" xfId="17563" xr:uid="{00000000-0005-0000-0000-000019020000}"/>
    <cellStyle name="Comma 2 3 6 3" xfId="35025" xr:uid="{00000000-0005-0000-0000-00001A020000}"/>
    <cellStyle name="Comma 2 3 7" xfId="251" xr:uid="{00000000-0005-0000-0000-00001B020000}"/>
    <cellStyle name="Comma 2 3 7 2" xfId="17564" xr:uid="{00000000-0005-0000-0000-00001C020000}"/>
    <cellStyle name="Comma 2 3 7 3" xfId="35026" xr:uid="{00000000-0005-0000-0000-00001D020000}"/>
    <cellStyle name="Comma 2 3 8" xfId="252" xr:uid="{00000000-0005-0000-0000-00001E020000}"/>
    <cellStyle name="Comma 2 3 8 2" xfId="17565" xr:uid="{00000000-0005-0000-0000-00001F020000}"/>
    <cellStyle name="Comma 2 3 8 3" xfId="35027" xr:uid="{00000000-0005-0000-0000-000020020000}"/>
    <cellStyle name="Comma 2 3 9" xfId="253" xr:uid="{00000000-0005-0000-0000-000021020000}"/>
    <cellStyle name="Comma 2 3 9 2" xfId="17566" xr:uid="{00000000-0005-0000-0000-000022020000}"/>
    <cellStyle name="Comma 2 3 9 3" xfId="35028" xr:uid="{00000000-0005-0000-0000-000023020000}"/>
    <cellStyle name="Comma 2 4" xfId="254" xr:uid="{00000000-0005-0000-0000-000024020000}"/>
    <cellStyle name="Comma 2 4 10" xfId="255" xr:uid="{00000000-0005-0000-0000-000025020000}"/>
    <cellStyle name="Comma 2 4 10 2" xfId="17568" xr:uid="{00000000-0005-0000-0000-000026020000}"/>
    <cellStyle name="Comma 2 4 10 3" xfId="35029" xr:uid="{00000000-0005-0000-0000-000027020000}"/>
    <cellStyle name="Comma 2 4 11" xfId="256" xr:uid="{00000000-0005-0000-0000-000028020000}"/>
    <cellStyle name="Comma 2 4 11 2" xfId="17569" xr:uid="{00000000-0005-0000-0000-000029020000}"/>
    <cellStyle name="Comma 2 4 11 3" xfId="35030" xr:uid="{00000000-0005-0000-0000-00002A020000}"/>
    <cellStyle name="Comma 2 4 12" xfId="257" xr:uid="{00000000-0005-0000-0000-00002B020000}"/>
    <cellStyle name="Comma 2 4 12 2" xfId="17570" xr:uid="{00000000-0005-0000-0000-00002C020000}"/>
    <cellStyle name="Comma 2 4 12 3" xfId="35031" xr:uid="{00000000-0005-0000-0000-00002D020000}"/>
    <cellStyle name="Comma 2 4 13" xfId="258" xr:uid="{00000000-0005-0000-0000-00002E020000}"/>
    <cellStyle name="Comma 2 4 13 2" xfId="17571" xr:uid="{00000000-0005-0000-0000-00002F020000}"/>
    <cellStyle name="Comma 2 4 13 3" xfId="35032" xr:uid="{00000000-0005-0000-0000-000030020000}"/>
    <cellStyle name="Comma 2 4 14" xfId="259" xr:uid="{00000000-0005-0000-0000-000031020000}"/>
    <cellStyle name="Comma 2 4 14 2" xfId="17572" xr:uid="{00000000-0005-0000-0000-000032020000}"/>
    <cellStyle name="Comma 2 4 14 3" xfId="35033" xr:uid="{00000000-0005-0000-0000-000033020000}"/>
    <cellStyle name="Comma 2 4 15" xfId="260" xr:uid="{00000000-0005-0000-0000-000034020000}"/>
    <cellStyle name="Comma 2 4 15 2" xfId="17573" xr:uid="{00000000-0005-0000-0000-000035020000}"/>
    <cellStyle name="Comma 2 4 15 3" xfId="35034" xr:uid="{00000000-0005-0000-0000-000036020000}"/>
    <cellStyle name="Comma 2 4 16" xfId="261" xr:uid="{00000000-0005-0000-0000-000037020000}"/>
    <cellStyle name="Comma 2 4 16 2" xfId="17574" xr:uid="{00000000-0005-0000-0000-000038020000}"/>
    <cellStyle name="Comma 2 4 16 3" xfId="35035" xr:uid="{00000000-0005-0000-0000-000039020000}"/>
    <cellStyle name="Comma 2 4 17" xfId="262" xr:uid="{00000000-0005-0000-0000-00003A020000}"/>
    <cellStyle name="Comma 2 4 17 2" xfId="17575" xr:uid="{00000000-0005-0000-0000-00003B020000}"/>
    <cellStyle name="Comma 2 4 17 3" xfId="35036" xr:uid="{00000000-0005-0000-0000-00003C020000}"/>
    <cellStyle name="Comma 2 4 18" xfId="263" xr:uid="{00000000-0005-0000-0000-00003D020000}"/>
    <cellStyle name="Comma 2 4 18 2" xfId="17576" xr:uid="{00000000-0005-0000-0000-00003E020000}"/>
    <cellStyle name="Comma 2 4 18 3" xfId="35037" xr:uid="{00000000-0005-0000-0000-00003F020000}"/>
    <cellStyle name="Comma 2 4 19" xfId="264" xr:uid="{00000000-0005-0000-0000-000040020000}"/>
    <cellStyle name="Comma 2 4 19 2" xfId="17577" xr:uid="{00000000-0005-0000-0000-000041020000}"/>
    <cellStyle name="Comma 2 4 19 3" xfId="35038" xr:uid="{00000000-0005-0000-0000-000042020000}"/>
    <cellStyle name="Comma 2 4 2" xfId="265" xr:uid="{00000000-0005-0000-0000-000043020000}"/>
    <cellStyle name="Comma 2 4 2 2" xfId="17578" xr:uid="{00000000-0005-0000-0000-000044020000}"/>
    <cellStyle name="Comma 2 4 2 3" xfId="35039" xr:uid="{00000000-0005-0000-0000-000045020000}"/>
    <cellStyle name="Comma 2 4 20" xfId="266" xr:uid="{00000000-0005-0000-0000-000046020000}"/>
    <cellStyle name="Comma 2 4 20 2" xfId="17579" xr:uid="{00000000-0005-0000-0000-000047020000}"/>
    <cellStyle name="Comma 2 4 20 3" xfId="35040" xr:uid="{00000000-0005-0000-0000-000048020000}"/>
    <cellStyle name="Comma 2 4 21" xfId="267" xr:uid="{00000000-0005-0000-0000-000049020000}"/>
    <cellStyle name="Comma 2 4 21 2" xfId="17580" xr:uid="{00000000-0005-0000-0000-00004A020000}"/>
    <cellStyle name="Comma 2 4 21 3" xfId="35041" xr:uid="{00000000-0005-0000-0000-00004B020000}"/>
    <cellStyle name="Comma 2 4 22" xfId="268" xr:uid="{00000000-0005-0000-0000-00004C020000}"/>
    <cellStyle name="Comma 2 4 22 2" xfId="17581" xr:uid="{00000000-0005-0000-0000-00004D020000}"/>
    <cellStyle name="Comma 2 4 22 3" xfId="35042" xr:uid="{00000000-0005-0000-0000-00004E020000}"/>
    <cellStyle name="Comma 2 4 23" xfId="269" xr:uid="{00000000-0005-0000-0000-00004F020000}"/>
    <cellStyle name="Comma 2 4 23 2" xfId="17582" xr:uid="{00000000-0005-0000-0000-000050020000}"/>
    <cellStyle name="Comma 2 4 23 3" xfId="35043" xr:uid="{00000000-0005-0000-0000-000051020000}"/>
    <cellStyle name="Comma 2 4 24" xfId="270" xr:uid="{00000000-0005-0000-0000-000052020000}"/>
    <cellStyle name="Comma 2 4 24 2" xfId="17583" xr:uid="{00000000-0005-0000-0000-000053020000}"/>
    <cellStyle name="Comma 2 4 24 3" xfId="35044" xr:uid="{00000000-0005-0000-0000-000054020000}"/>
    <cellStyle name="Comma 2 4 25" xfId="271" xr:uid="{00000000-0005-0000-0000-000055020000}"/>
    <cellStyle name="Comma 2 4 25 2" xfId="17584" xr:uid="{00000000-0005-0000-0000-000056020000}"/>
    <cellStyle name="Comma 2 4 25 3" xfId="35045" xr:uid="{00000000-0005-0000-0000-000057020000}"/>
    <cellStyle name="Comma 2 4 26" xfId="272" xr:uid="{00000000-0005-0000-0000-000058020000}"/>
    <cellStyle name="Comma 2 4 26 2" xfId="17585" xr:uid="{00000000-0005-0000-0000-000059020000}"/>
    <cellStyle name="Comma 2 4 26 3" xfId="35046" xr:uid="{00000000-0005-0000-0000-00005A020000}"/>
    <cellStyle name="Comma 2 4 27" xfId="273" xr:uid="{00000000-0005-0000-0000-00005B020000}"/>
    <cellStyle name="Comma 2 4 27 2" xfId="17586" xr:uid="{00000000-0005-0000-0000-00005C020000}"/>
    <cellStyle name="Comma 2 4 27 3" xfId="35047" xr:uid="{00000000-0005-0000-0000-00005D020000}"/>
    <cellStyle name="Comma 2 4 28" xfId="17567" xr:uid="{00000000-0005-0000-0000-00005E020000}"/>
    <cellStyle name="Comma 2 4 29" xfId="35048" xr:uid="{00000000-0005-0000-0000-00005F020000}"/>
    <cellStyle name="Comma 2 4 3" xfId="274" xr:uid="{00000000-0005-0000-0000-000060020000}"/>
    <cellStyle name="Comma 2 4 3 2" xfId="17587" xr:uid="{00000000-0005-0000-0000-000061020000}"/>
    <cellStyle name="Comma 2 4 3 3" xfId="35049" xr:uid="{00000000-0005-0000-0000-000062020000}"/>
    <cellStyle name="Comma 2 4 4" xfId="275" xr:uid="{00000000-0005-0000-0000-000063020000}"/>
    <cellStyle name="Comma 2 4 4 2" xfId="17588" xr:uid="{00000000-0005-0000-0000-000064020000}"/>
    <cellStyle name="Comma 2 4 4 3" xfId="35050" xr:uid="{00000000-0005-0000-0000-000065020000}"/>
    <cellStyle name="Comma 2 4 5" xfId="276" xr:uid="{00000000-0005-0000-0000-000066020000}"/>
    <cellStyle name="Comma 2 4 5 2" xfId="17589" xr:uid="{00000000-0005-0000-0000-000067020000}"/>
    <cellStyle name="Comma 2 4 5 3" xfId="35051" xr:uid="{00000000-0005-0000-0000-000068020000}"/>
    <cellStyle name="Comma 2 4 6" xfId="277" xr:uid="{00000000-0005-0000-0000-000069020000}"/>
    <cellStyle name="Comma 2 4 6 2" xfId="17590" xr:uid="{00000000-0005-0000-0000-00006A020000}"/>
    <cellStyle name="Comma 2 4 6 3" xfId="35052" xr:uid="{00000000-0005-0000-0000-00006B020000}"/>
    <cellStyle name="Comma 2 4 7" xfId="278" xr:uid="{00000000-0005-0000-0000-00006C020000}"/>
    <cellStyle name="Comma 2 4 7 2" xfId="17591" xr:uid="{00000000-0005-0000-0000-00006D020000}"/>
    <cellStyle name="Comma 2 4 7 3" xfId="35053" xr:uid="{00000000-0005-0000-0000-00006E020000}"/>
    <cellStyle name="Comma 2 4 8" xfId="279" xr:uid="{00000000-0005-0000-0000-00006F020000}"/>
    <cellStyle name="Comma 2 4 8 2" xfId="17592" xr:uid="{00000000-0005-0000-0000-000070020000}"/>
    <cellStyle name="Comma 2 4 8 3" xfId="35054" xr:uid="{00000000-0005-0000-0000-000071020000}"/>
    <cellStyle name="Comma 2 4 9" xfId="280" xr:uid="{00000000-0005-0000-0000-000072020000}"/>
    <cellStyle name="Comma 2 4 9 2" xfId="17593" xr:uid="{00000000-0005-0000-0000-000073020000}"/>
    <cellStyle name="Comma 2 4 9 3" xfId="35055" xr:uid="{00000000-0005-0000-0000-000074020000}"/>
    <cellStyle name="Comma 2 5" xfId="281" xr:uid="{00000000-0005-0000-0000-000075020000}"/>
    <cellStyle name="Comma 2 5 2" xfId="282" xr:uid="{00000000-0005-0000-0000-000076020000}"/>
    <cellStyle name="Comma 2 5 2 2" xfId="35056" xr:uid="{00000000-0005-0000-0000-000077020000}"/>
    <cellStyle name="Comma 2 5 3" xfId="283" xr:uid="{00000000-0005-0000-0000-000078020000}"/>
    <cellStyle name="Comma 2 5 4" xfId="284" xr:uid="{00000000-0005-0000-0000-000079020000}"/>
    <cellStyle name="Comma 2 5 5" xfId="285" xr:uid="{00000000-0005-0000-0000-00007A020000}"/>
    <cellStyle name="Comma 2 6" xfId="286" xr:uid="{00000000-0005-0000-0000-00007B020000}"/>
    <cellStyle name="Comma 2 6 2" xfId="287" xr:uid="{00000000-0005-0000-0000-00007C020000}"/>
    <cellStyle name="Comma 2 6 2 2" xfId="35057" xr:uid="{00000000-0005-0000-0000-00007D020000}"/>
    <cellStyle name="Comma 2 6 3" xfId="288" xr:uid="{00000000-0005-0000-0000-00007E020000}"/>
    <cellStyle name="Comma 2 6 4" xfId="289" xr:uid="{00000000-0005-0000-0000-00007F020000}"/>
    <cellStyle name="Comma 2 6 5" xfId="290" xr:uid="{00000000-0005-0000-0000-000080020000}"/>
    <cellStyle name="Comma 2 7" xfId="291" xr:uid="{00000000-0005-0000-0000-000081020000}"/>
    <cellStyle name="Comma 2 7 2" xfId="292" xr:uid="{00000000-0005-0000-0000-000082020000}"/>
    <cellStyle name="Comma 2 7 2 2" xfId="35058" xr:uid="{00000000-0005-0000-0000-000083020000}"/>
    <cellStyle name="Comma 2 7 3" xfId="293" xr:uid="{00000000-0005-0000-0000-000084020000}"/>
    <cellStyle name="Comma 2 7 4" xfId="294" xr:uid="{00000000-0005-0000-0000-000085020000}"/>
    <cellStyle name="Comma 2 7 5" xfId="295" xr:uid="{00000000-0005-0000-0000-000086020000}"/>
    <cellStyle name="Comma 2 8" xfId="296" xr:uid="{00000000-0005-0000-0000-000087020000}"/>
    <cellStyle name="Comma 2 8 2" xfId="297" xr:uid="{00000000-0005-0000-0000-000088020000}"/>
    <cellStyle name="Comma 2 8 2 2" xfId="35059" xr:uid="{00000000-0005-0000-0000-000089020000}"/>
    <cellStyle name="Comma 2 8 3" xfId="298" xr:uid="{00000000-0005-0000-0000-00008A020000}"/>
    <cellStyle name="Comma 2 8 4" xfId="299" xr:uid="{00000000-0005-0000-0000-00008B020000}"/>
    <cellStyle name="Comma 2 8 5" xfId="300" xr:uid="{00000000-0005-0000-0000-00008C020000}"/>
    <cellStyle name="Comma 2 9" xfId="301" xr:uid="{00000000-0005-0000-0000-00008D020000}"/>
    <cellStyle name="Comma 3" xfId="302" xr:uid="{00000000-0005-0000-0000-00008E020000}"/>
    <cellStyle name="Comma 3 2" xfId="17594" xr:uid="{00000000-0005-0000-0000-00008F020000}"/>
    <cellStyle name="Comma 3 3" xfId="35060" xr:uid="{00000000-0005-0000-0000-000090020000}"/>
    <cellStyle name="Comma 4" xfId="303" xr:uid="{00000000-0005-0000-0000-000091020000}"/>
    <cellStyle name="Comma 4 10" xfId="304" xr:uid="{00000000-0005-0000-0000-000092020000}"/>
    <cellStyle name="Comma 4 10 2" xfId="17595" xr:uid="{00000000-0005-0000-0000-000093020000}"/>
    <cellStyle name="Comma 4 10 3" xfId="35061" xr:uid="{00000000-0005-0000-0000-000094020000}"/>
    <cellStyle name="Comma 4 11" xfId="305" xr:uid="{00000000-0005-0000-0000-000095020000}"/>
    <cellStyle name="Comma 4 11 2" xfId="17596" xr:uid="{00000000-0005-0000-0000-000096020000}"/>
    <cellStyle name="Comma 4 11 3" xfId="35062" xr:uid="{00000000-0005-0000-0000-000097020000}"/>
    <cellStyle name="Comma 4 12" xfId="306" xr:uid="{00000000-0005-0000-0000-000098020000}"/>
    <cellStyle name="Comma 4 12 2" xfId="17597" xr:uid="{00000000-0005-0000-0000-000099020000}"/>
    <cellStyle name="Comma 4 12 3" xfId="35063" xr:uid="{00000000-0005-0000-0000-00009A020000}"/>
    <cellStyle name="Comma 4 13" xfId="307" xr:uid="{00000000-0005-0000-0000-00009B020000}"/>
    <cellStyle name="Comma 4 13 2" xfId="17598" xr:uid="{00000000-0005-0000-0000-00009C020000}"/>
    <cellStyle name="Comma 4 13 3" xfId="35064" xr:uid="{00000000-0005-0000-0000-00009D020000}"/>
    <cellStyle name="Comma 4 14" xfId="308" xr:uid="{00000000-0005-0000-0000-00009E020000}"/>
    <cellStyle name="Comma 4 14 2" xfId="17599" xr:uid="{00000000-0005-0000-0000-00009F020000}"/>
    <cellStyle name="Comma 4 14 3" xfId="35065" xr:uid="{00000000-0005-0000-0000-0000A0020000}"/>
    <cellStyle name="Comma 4 15" xfId="309" xr:uid="{00000000-0005-0000-0000-0000A1020000}"/>
    <cellStyle name="Comma 4 15 2" xfId="17600" xr:uid="{00000000-0005-0000-0000-0000A2020000}"/>
    <cellStyle name="Comma 4 15 3" xfId="35066" xr:uid="{00000000-0005-0000-0000-0000A3020000}"/>
    <cellStyle name="Comma 4 16" xfId="310" xr:uid="{00000000-0005-0000-0000-0000A4020000}"/>
    <cellStyle name="Comma 4 16 2" xfId="17601" xr:uid="{00000000-0005-0000-0000-0000A5020000}"/>
    <cellStyle name="Comma 4 16 3" xfId="35067" xr:uid="{00000000-0005-0000-0000-0000A6020000}"/>
    <cellStyle name="Comma 4 17" xfId="311" xr:uid="{00000000-0005-0000-0000-0000A7020000}"/>
    <cellStyle name="Comma 4 17 2" xfId="17602" xr:uid="{00000000-0005-0000-0000-0000A8020000}"/>
    <cellStyle name="Comma 4 17 3" xfId="35068" xr:uid="{00000000-0005-0000-0000-0000A9020000}"/>
    <cellStyle name="Comma 4 18" xfId="312" xr:uid="{00000000-0005-0000-0000-0000AA020000}"/>
    <cellStyle name="Comma 4 18 2" xfId="17603" xr:uid="{00000000-0005-0000-0000-0000AB020000}"/>
    <cellStyle name="Comma 4 18 3" xfId="35069" xr:uid="{00000000-0005-0000-0000-0000AC020000}"/>
    <cellStyle name="Comma 4 19" xfId="313" xr:uid="{00000000-0005-0000-0000-0000AD020000}"/>
    <cellStyle name="Comma 4 19 2" xfId="17604" xr:uid="{00000000-0005-0000-0000-0000AE020000}"/>
    <cellStyle name="Comma 4 19 3" xfId="35070" xr:uid="{00000000-0005-0000-0000-0000AF020000}"/>
    <cellStyle name="Comma 4 2" xfId="314" xr:uid="{00000000-0005-0000-0000-0000B0020000}"/>
    <cellStyle name="Comma 4 2 2" xfId="17605" xr:uid="{00000000-0005-0000-0000-0000B1020000}"/>
    <cellStyle name="Comma 4 2 3" xfId="35071" xr:uid="{00000000-0005-0000-0000-0000B2020000}"/>
    <cellStyle name="Comma 4 20" xfId="315" xr:uid="{00000000-0005-0000-0000-0000B3020000}"/>
    <cellStyle name="Comma 4 20 2" xfId="17606" xr:uid="{00000000-0005-0000-0000-0000B4020000}"/>
    <cellStyle name="Comma 4 20 3" xfId="35072" xr:uid="{00000000-0005-0000-0000-0000B5020000}"/>
    <cellStyle name="Comma 4 21" xfId="316" xr:uid="{00000000-0005-0000-0000-0000B6020000}"/>
    <cellStyle name="Comma 4 21 2" xfId="17607" xr:uid="{00000000-0005-0000-0000-0000B7020000}"/>
    <cellStyle name="Comma 4 21 3" xfId="35073" xr:uid="{00000000-0005-0000-0000-0000B8020000}"/>
    <cellStyle name="Comma 4 22" xfId="317" xr:uid="{00000000-0005-0000-0000-0000B9020000}"/>
    <cellStyle name="Comma 4 22 2" xfId="17608" xr:uid="{00000000-0005-0000-0000-0000BA020000}"/>
    <cellStyle name="Comma 4 22 3" xfId="35074" xr:uid="{00000000-0005-0000-0000-0000BB020000}"/>
    <cellStyle name="Comma 4 23" xfId="318" xr:uid="{00000000-0005-0000-0000-0000BC020000}"/>
    <cellStyle name="Comma 4 23 2" xfId="17609" xr:uid="{00000000-0005-0000-0000-0000BD020000}"/>
    <cellStyle name="Comma 4 23 3" xfId="35075" xr:uid="{00000000-0005-0000-0000-0000BE020000}"/>
    <cellStyle name="Comma 4 24" xfId="319" xr:uid="{00000000-0005-0000-0000-0000BF020000}"/>
    <cellStyle name="Comma 4 24 2" xfId="17610" xr:uid="{00000000-0005-0000-0000-0000C0020000}"/>
    <cellStyle name="Comma 4 24 3" xfId="35076" xr:uid="{00000000-0005-0000-0000-0000C1020000}"/>
    <cellStyle name="Comma 4 25" xfId="320" xr:uid="{00000000-0005-0000-0000-0000C2020000}"/>
    <cellStyle name="Comma 4 25 2" xfId="17611" xr:uid="{00000000-0005-0000-0000-0000C3020000}"/>
    <cellStyle name="Comma 4 25 3" xfId="35077" xr:uid="{00000000-0005-0000-0000-0000C4020000}"/>
    <cellStyle name="Comma 4 26" xfId="321" xr:uid="{00000000-0005-0000-0000-0000C5020000}"/>
    <cellStyle name="Comma 4 26 2" xfId="17612" xr:uid="{00000000-0005-0000-0000-0000C6020000}"/>
    <cellStyle name="Comma 4 26 3" xfId="35078" xr:uid="{00000000-0005-0000-0000-0000C7020000}"/>
    <cellStyle name="Comma 4 27" xfId="322" xr:uid="{00000000-0005-0000-0000-0000C8020000}"/>
    <cellStyle name="Comma 4 27 2" xfId="17613" xr:uid="{00000000-0005-0000-0000-0000C9020000}"/>
    <cellStyle name="Comma 4 27 3" xfId="35079" xr:uid="{00000000-0005-0000-0000-0000CA020000}"/>
    <cellStyle name="Comma 4 28" xfId="323" xr:uid="{00000000-0005-0000-0000-0000CB020000}"/>
    <cellStyle name="Comma 4 28 2" xfId="17614" xr:uid="{00000000-0005-0000-0000-0000CC020000}"/>
    <cellStyle name="Comma 4 29" xfId="324" xr:uid="{00000000-0005-0000-0000-0000CD020000}"/>
    <cellStyle name="Comma 4 3" xfId="325" xr:uid="{00000000-0005-0000-0000-0000CE020000}"/>
    <cellStyle name="Comma 4 3 2" xfId="17615" xr:uid="{00000000-0005-0000-0000-0000CF020000}"/>
    <cellStyle name="Comma 4 3 3" xfId="35080" xr:uid="{00000000-0005-0000-0000-0000D0020000}"/>
    <cellStyle name="Comma 4 30" xfId="35081" xr:uid="{00000000-0005-0000-0000-0000D1020000}"/>
    <cellStyle name="Comma 4 4" xfId="326" xr:uid="{00000000-0005-0000-0000-0000D2020000}"/>
    <cellStyle name="Comma 4 4 2" xfId="17616" xr:uid="{00000000-0005-0000-0000-0000D3020000}"/>
    <cellStyle name="Comma 4 4 3" xfId="35082" xr:uid="{00000000-0005-0000-0000-0000D4020000}"/>
    <cellStyle name="Comma 4 5" xfId="327" xr:uid="{00000000-0005-0000-0000-0000D5020000}"/>
    <cellStyle name="Comma 4 5 2" xfId="17617" xr:uid="{00000000-0005-0000-0000-0000D6020000}"/>
    <cellStyle name="Comma 4 5 3" xfId="35083" xr:uid="{00000000-0005-0000-0000-0000D7020000}"/>
    <cellStyle name="Comma 4 6" xfId="328" xr:uid="{00000000-0005-0000-0000-0000D8020000}"/>
    <cellStyle name="Comma 4 6 2" xfId="17618" xr:uid="{00000000-0005-0000-0000-0000D9020000}"/>
    <cellStyle name="Comma 4 6 3" xfId="35084" xr:uid="{00000000-0005-0000-0000-0000DA020000}"/>
    <cellStyle name="Comma 4 7" xfId="329" xr:uid="{00000000-0005-0000-0000-0000DB020000}"/>
    <cellStyle name="Comma 4 7 2" xfId="17619" xr:uid="{00000000-0005-0000-0000-0000DC020000}"/>
    <cellStyle name="Comma 4 7 3" xfId="35085" xr:uid="{00000000-0005-0000-0000-0000DD020000}"/>
    <cellStyle name="Comma 4 8" xfId="330" xr:uid="{00000000-0005-0000-0000-0000DE020000}"/>
    <cellStyle name="Comma 4 8 2" xfId="17620" xr:uid="{00000000-0005-0000-0000-0000DF020000}"/>
    <cellStyle name="Comma 4 8 3" xfId="35086" xr:uid="{00000000-0005-0000-0000-0000E0020000}"/>
    <cellStyle name="Comma 4 9" xfId="331" xr:uid="{00000000-0005-0000-0000-0000E1020000}"/>
    <cellStyle name="Comma 4 9 2" xfId="17621" xr:uid="{00000000-0005-0000-0000-0000E2020000}"/>
    <cellStyle name="Comma 4 9 3" xfId="35087" xr:uid="{00000000-0005-0000-0000-0000E3020000}"/>
    <cellStyle name="Comma 5" xfId="332" xr:uid="{00000000-0005-0000-0000-0000E4020000}"/>
    <cellStyle name="Comma 5 2" xfId="333" xr:uid="{00000000-0005-0000-0000-0000E5020000}"/>
    <cellStyle name="Comma 5 3" xfId="334" xr:uid="{00000000-0005-0000-0000-0000E6020000}"/>
    <cellStyle name="Comma 5 4" xfId="335" xr:uid="{00000000-0005-0000-0000-0000E7020000}"/>
    <cellStyle name="Comma 6" xfId="336" xr:uid="{00000000-0005-0000-0000-0000E8020000}"/>
    <cellStyle name="Comma 6 10" xfId="337" xr:uid="{00000000-0005-0000-0000-0000E9020000}"/>
    <cellStyle name="Comma 6 10 2" xfId="17623" xr:uid="{00000000-0005-0000-0000-0000EA020000}"/>
    <cellStyle name="Comma 6 10 3" xfId="35088" xr:uid="{00000000-0005-0000-0000-0000EB020000}"/>
    <cellStyle name="Comma 6 11" xfId="338" xr:uid="{00000000-0005-0000-0000-0000EC020000}"/>
    <cellStyle name="Comma 6 11 2" xfId="17624" xr:uid="{00000000-0005-0000-0000-0000ED020000}"/>
    <cellStyle name="Comma 6 11 3" xfId="35089" xr:uid="{00000000-0005-0000-0000-0000EE020000}"/>
    <cellStyle name="Comma 6 12" xfId="339" xr:uid="{00000000-0005-0000-0000-0000EF020000}"/>
    <cellStyle name="Comma 6 12 2" xfId="17625" xr:uid="{00000000-0005-0000-0000-0000F0020000}"/>
    <cellStyle name="Comma 6 12 3" xfId="35090" xr:uid="{00000000-0005-0000-0000-0000F1020000}"/>
    <cellStyle name="Comma 6 13" xfId="340" xr:uid="{00000000-0005-0000-0000-0000F2020000}"/>
    <cellStyle name="Comma 6 13 2" xfId="17626" xr:uid="{00000000-0005-0000-0000-0000F3020000}"/>
    <cellStyle name="Comma 6 13 3" xfId="35091" xr:uid="{00000000-0005-0000-0000-0000F4020000}"/>
    <cellStyle name="Comma 6 14" xfId="341" xr:uid="{00000000-0005-0000-0000-0000F5020000}"/>
    <cellStyle name="Comma 6 14 2" xfId="17627" xr:uid="{00000000-0005-0000-0000-0000F6020000}"/>
    <cellStyle name="Comma 6 14 3" xfId="35092" xr:uid="{00000000-0005-0000-0000-0000F7020000}"/>
    <cellStyle name="Comma 6 15" xfId="342" xr:uid="{00000000-0005-0000-0000-0000F8020000}"/>
    <cellStyle name="Comma 6 15 2" xfId="17628" xr:uid="{00000000-0005-0000-0000-0000F9020000}"/>
    <cellStyle name="Comma 6 15 3" xfId="35093" xr:uid="{00000000-0005-0000-0000-0000FA020000}"/>
    <cellStyle name="Comma 6 16" xfId="343" xr:uid="{00000000-0005-0000-0000-0000FB020000}"/>
    <cellStyle name="Comma 6 16 2" xfId="17629" xr:uid="{00000000-0005-0000-0000-0000FC020000}"/>
    <cellStyle name="Comma 6 16 3" xfId="35094" xr:uid="{00000000-0005-0000-0000-0000FD020000}"/>
    <cellStyle name="Comma 6 17" xfId="344" xr:uid="{00000000-0005-0000-0000-0000FE020000}"/>
    <cellStyle name="Comma 6 17 2" xfId="17630" xr:uid="{00000000-0005-0000-0000-0000FF020000}"/>
    <cellStyle name="Comma 6 17 3" xfId="35095" xr:uid="{00000000-0005-0000-0000-000000030000}"/>
    <cellStyle name="Comma 6 18" xfId="345" xr:uid="{00000000-0005-0000-0000-000001030000}"/>
    <cellStyle name="Comma 6 18 2" xfId="17631" xr:uid="{00000000-0005-0000-0000-000002030000}"/>
    <cellStyle name="Comma 6 18 3" xfId="35096" xr:uid="{00000000-0005-0000-0000-000003030000}"/>
    <cellStyle name="Comma 6 19" xfId="346" xr:uid="{00000000-0005-0000-0000-000004030000}"/>
    <cellStyle name="Comma 6 19 2" xfId="17632" xr:uid="{00000000-0005-0000-0000-000005030000}"/>
    <cellStyle name="Comma 6 19 3" xfId="35097" xr:uid="{00000000-0005-0000-0000-000006030000}"/>
    <cellStyle name="Comma 6 2" xfId="347" xr:uid="{00000000-0005-0000-0000-000007030000}"/>
    <cellStyle name="Comma 6 2 2" xfId="17633" xr:uid="{00000000-0005-0000-0000-000008030000}"/>
    <cellStyle name="Comma 6 2 3" xfId="35098" xr:uid="{00000000-0005-0000-0000-000009030000}"/>
    <cellStyle name="Comma 6 20" xfId="348" xr:uid="{00000000-0005-0000-0000-00000A030000}"/>
    <cellStyle name="Comma 6 20 2" xfId="17634" xr:uid="{00000000-0005-0000-0000-00000B030000}"/>
    <cellStyle name="Comma 6 20 3" xfId="35099" xr:uid="{00000000-0005-0000-0000-00000C030000}"/>
    <cellStyle name="Comma 6 21" xfId="349" xr:uid="{00000000-0005-0000-0000-00000D030000}"/>
    <cellStyle name="Comma 6 21 2" xfId="17635" xr:uid="{00000000-0005-0000-0000-00000E030000}"/>
    <cellStyle name="Comma 6 21 3" xfId="35100" xr:uid="{00000000-0005-0000-0000-00000F030000}"/>
    <cellStyle name="Comma 6 22" xfId="350" xr:uid="{00000000-0005-0000-0000-000010030000}"/>
    <cellStyle name="Comma 6 22 2" xfId="17636" xr:uid="{00000000-0005-0000-0000-000011030000}"/>
    <cellStyle name="Comma 6 22 3" xfId="35101" xr:uid="{00000000-0005-0000-0000-000012030000}"/>
    <cellStyle name="Comma 6 23" xfId="351" xr:uid="{00000000-0005-0000-0000-000013030000}"/>
    <cellStyle name="Comma 6 23 2" xfId="17637" xr:uid="{00000000-0005-0000-0000-000014030000}"/>
    <cellStyle name="Comma 6 23 3" xfId="35102" xr:uid="{00000000-0005-0000-0000-000015030000}"/>
    <cellStyle name="Comma 6 24" xfId="352" xr:uid="{00000000-0005-0000-0000-000016030000}"/>
    <cellStyle name="Comma 6 24 2" xfId="17638" xr:uid="{00000000-0005-0000-0000-000017030000}"/>
    <cellStyle name="Comma 6 24 3" xfId="35103" xr:uid="{00000000-0005-0000-0000-000018030000}"/>
    <cellStyle name="Comma 6 25" xfId="353" xr:uid="{00000000-0005-0000-0000-000019030000}"/>
    <cellStyle name="Comma 6 25 2" xfId="17639" xr:uid="{00000000-0005-0000-0000-00001A030000}"/>
    <cellStyle name="Comma 6 25 3" xfId="35104" xr:uid="{00000000-0005-0000-0000-00001B030000}"/>
    <cellStyle name="Comma 6 26" xfId="354" xr:uid="{00000000-0005-0000-0000-00001C030000}"/>
    <cellStyle name="Comma 6 26 2" xfId="17640" xr:uid="{00000000-0005-0000-0000-00001D030000}"/>
    <cellStyle name="Comma 6 26 3" xfId="35105" xr:uid="{00000000-0005-0000-0000-00001E030000}"/>
    <cellStyle name="Comma 6 27" xfId="355" xr:uid="{00000000-0005-0000-0000-00001F030000}"/>
    <cellStyle name="Comma 6 27 2" xfId="17641" xr:uid="{00000000-0005-0000-0000-000020030000}"/>
    <cellStyle name="Comma 6 27 3" xfId="35106" xr:uid="{00000000-0005-0000-0000-000021030000}"/>
    <cellStyle name="Comma 6 28" xfId="17622" xr:uid="{00000000-0005-0000-0000-000022030000}"/>
    <cellStyle name="Comma 6 29" xfId="35107" xr:uid="{00000000-0005-0000-0000-000023030000}"/>
    <cellStyle name="Comma 6 3" xfId="356" xr:uid="{00000000-0005-0000-0000-000024030000}"/>
    <cellStyle name="Comma 6 3 2" xfId="17642" xr:uid="{00000000-0005-0000-0000-000025030000}"/>
    <cellStyle name="Comma 6 3 3" xfId="35108" xr:uid="{00000000-0005-0000-0000-000026030000}"/>
    <cellStyle name="Comma 6 4" xfId="357" xr:uid="{00000000-0005-0000-0000-000027030000}"/>
    <cellStyle name="Comma 6 4 2" xfId="17643" xr:uid="{00000000-0005-0000-0000-000028030000}"/>
    <cellStyle name="Comma 6 4 3" xfId="35109" xr:uid="{00000000-0005-0000-0000-000029030000}"/>
    <cellStyle name="Comma 6 5" xfId="358" xr:uid="{00000000-0005-0000-0000-00002A030000}"/>
    <cellStyle name="Comma 6 5 2" xfId="17644" xr:uid="{00000000-0005-0000-0000-00002B030000}"/>
    <cellStyle name="Comma 6 5 3" xfId="35110" xr:uid="{00000000-0005-0000-0000-00002C030000}"/>
    <cellStyle name="Comma 6 6" xfId="359" xr:uid="{00000000-0005-0000-0000-00002D030000}"/>
    <cellStyle name="Comma 6 6 2" xfId="17645" xr:uid="{00000000-0005-0000-0000-00002E030000}"/>
    <cellStyle name="Comma 6 6 3" xfId="35111" xr:uid="{00000000-0005-0000-0000-00002F030000}"/>
    <cellStyle name="Comma 6 7" xfId="360" xr:uid="{00000000-0005-0000-0000-000030030000}"/>
    <cellStyle name="Comma 6 7 2" xfId="17646" xr:uid="{00000000-0005-0000-0000-000031030000}"/>
    <cellStyle name="Comma 6 7 3" xfId="35112" xr:uid="{00000000-0005-0000-0000-000032030000}"/>
    <cellStyle name="Comma 6 8" xfId="361" xr:uid="{00000000-0005-0000-0000-000033030000}"/>
    <cellStyle name="Comma 6 8 2" xfId="17647" xr:uid="{00000000-0005-0000-0000-000034030000}"/>
    <cellStyle name="Comma 6 8 3" xfId="35113" xr:uid="{00000000-0005-0000-0000-000035030000}"/>
    <cellStyle name="Comma 6 9" xfId="362" xr:uid="{00000000-0005-0000-0000-000036030000}"/>
    <cellStyle name="Comma 6 9 2" xfId="17648" xr:uid="{00000000-0005-0000-0000-000037030000}"/>
    <cellStyle name="Comma 6 9 3" xfId="35114" xr:uid="{00000000-0005-0000-0000-000038030000}"/>
    <cellStyle name="Comma 7" xfId="363" xr:uid="{00000000-0005-0000-0000-000039030000}"/>
    <cellStyle name="Comma 7 2" xfId="364" xr:uid="{00000000-0005-0000-0000-00003A030000}"/>
    <cellStyle name="Comma 7 3" xfId="365" xr:uid="{00000000-0005-0000-0000-00003B030000}"/>
    <cellStyle name="Comma 7 4" xfId="366" xr:uid="{00000000-0005-0000-0000-00003C030000}"/>
    <cellStyle name="Comma 8" xfId="367" xr:uid="{00000000-0005-0000-0000-00003D030000}"/>
    <cellStyle name="Comma 8 2" xfId="368" xr:uid="{00000000-0005-0000-0000-00003E030000}"/>
    <cellStyle name="Comma 8 2 2" xfId="17649" xr:uid="{00000000-0005-0000-0000-00003F030000}"/>
    <cellStyle name="Comma 8 3" xfId="369" xr:uid="{00000000-0005-0000-0000-000040030000}"/>
    <cellStyle name="Comma 8 3 2" xfId="17650" xr:uid="{00000000-0005-0000-0000-000041030000}"/>
    <cellStyle name="Comma 8 4" xfId="370" xr:uid="{00000000-0005-0000-0000-000042030000}"/>
    <cellStyle name="Comma 9" xfId="371" xr:uid="{00000000-0005-0000-0000-000043030000}"/>
    <cellStyle name="Comma 9 2" xfId="372" xr:uid="{00000000-0005-0000-0000-000044030000}"/>
    <cellStyle name="Comma 9 2 2" xfId="373" xr:uid="{00000000-0005-0000-0000-000045030000}"/>
    <cellStyle name="Comma 9 2 2 2" xfId="35117" xr:uid="{00000000-0005-0000-0000-000046030000}"/>
    <cellStyle name="Comma 9 2 3" xfId="17651" xr:uid="{00000000-0005-0000-0000-000047030000}"/>
    <cellStyle name="Comma 9 2 4" xfId="35116" xr:uid="{00000000-0005-0000-0000-000048030000}"/>
    <cellStyle name="Comma 9 3" xfId="374" xr:uid="{00000000-0005-0000-0000-000049030000}"/>
    <cellStyle name="Comma 9 3 2" xfId="35118" xr:uid="{00000000-0005-0000-0000-00004A030000}"/>
    <cellStyle name="Comma 9 4" xfId="375" xr:uid="{00000000-0005-0000-0000-00004B030000}"/>
    <cellStyle name="Comma 9 5" xfId="376" xr:uid="{00000000-0005-0000-0000-00004C030000}"/>
    <cellStyle name="Comma 9 6" xfId="377" xr:uid="{00000000-0005-0000-0000-00004D030000}"/>
    <cellStyle name="Comma 9 6 2" xfId="3339" xr:uid="{00000000-0005-0000-0000-00004E030000}"/>
    <cellStyle name="Comma 9 7" xfId="3317" xr:uid="{00000000-0005-0000-0000-00004F030000}"/>
    <cellStyle name="Comma 9 7 2" xfId="5826" xr:uid="{00000000-0005-0000-0000-000050030000}"/>
    <cellStyle name="Comma 9 7 2 2" xfId="23261" xr:uid="{00000000-0005-0000-0000-000051030000}"/>
    <cellStyle name="Comma 9 7 2 3" xfId="37714" xr:uid="{00000000-0005-0000-0000-000052030000}"/>
    <cellStyle name="Comma 9 7 3" xfId="13133" xr:uid="{00000000-0005-0000-0000-000053030000}"/>
    <cellStyle name="Comma 9 7 3 2" xfId="30568" xr:uid="{00000000-0005-0000-0000-000054030000}"/>
    <cellStyle name="Comma 9 7 3 3" xfId="45021" xr:uid="{00000000-0005-0000-0000-000055030000}"/>
    <cellStyle name="Comma 9 7 4" xfId="15594" xr:uid="{00000000-0005-0000-0000-000056030000}"/>
    <cellStyle name="Comma 9 7 4 2" xfId="33029" xr:uid="{00000000-0005-0000-0000-000057030000}"/>
    <cellStyle name="Comma 9 7 4 3" xfId="47482" xr:uid="{00000000-0005-0000-0000-000058030000}"/>
    <cellStyle name="Comma 9 7 5" xfId="20137" xr:uid="{00000000-0005-0000-0000-000059030000}"/>
    <cellStyle name="Comma 9 7 6" xfId="20756" xr:uid="{00000000-0005-0000-0000-00005A030000}"/>
    <cellStyle name="Comma 9 7 7" xfId="35209" xr:uid="{00000000-0005-0000-0000-00005B030000}"/>
    <cellStyle name="Comma 9 7 8" xfId="49335" xr:uid="{00000000-0005-0000-0000-00005C030000}"/>
    <cellStyle name="Comma 9 8" xfId="17451" xr:uid="{00000000-0005-0000-0000-00005D030000}"/>
    <cellStyle name="Comma 9 9" xfId="35115" xr:uid="{00000000-0005-0000-0000-00005E030000}"/>
    <cellStyle name="Currency" xfId="378" builtinId="4"/>
    <cellStyle name="Currency 2" xfId="379" xr:uid="{00000000-0005-0000-0000-000060030000}"/>
    <cellStyle name="Currency 2 2" xfId="380" xr:uid="{00000000-0005-0000-0000-000061030000}"/>
    <cellStyle name="Currency 2 2 2" xfId="381" xr:uid="{00000000-0005-0000-0000-000062030000}"/>
    <cellStyle name="Currency 2 2 2 2" xfId="17452" xr:uid="{00000000-0005-0000-0000-000063030000}"/>
    <cellStyle name="Currency 2 2 2 3" xfId="35119" xr:uid="{00000000-0005-0000-0000-000064030000}"/>
    <cellStyle name="Currency 2 2 3" xfId="382" xr:uid="{00000000-0005-0000-0000-000065030000}"/>
    <cellStyle name="Currency 2 2 4" xfId="383" xr:uid="{00000000-0005-0000-0000-000066030000}"/>
    <cellStyle name="Currency 2 2 5" xfId="384" xr:uid="{00000000-0005-0000-0000-000067030000}"/>
    <cellStyle name="Currency 2 3" xfId="385" xr:uid="{00000000-0005-0000-0000-000068030000}"/>
    <cellStyle name="Currency 2 3 2" xfId="386" xr:uid="{00000000-0005-0000-0000-000069030000}"/>
    <cellStyle name="Currency 2 3 3" xfId="387" xr:uid="{00000000-0005-0000-0000-00006A030000}"/>
    <cellStyle name="Currency 2 3 4" xfId="388" xr:uid="{00000000-0005-0000-0000-00006B030000}"/>
    <cellStyle name="Currency 2 4" xfId="389" xr:uid="{00000000-0005-0000-0000-00006C030000}"/>
    <cellStyle name="Currency 2 4 2" xfId="390" xr:uid="{00000000-0005-0000-0000-00006D030000}"/>
    <cellStyle name="Currency 2 4 3" xfId="391" xr:uid="{00000000-0005-0000-0000-00006E030000}"/>
    <cellStyle name="Currency 2 4 4" xfId="392" xr:uid="{00000000-0005-0000-0000-00006F030000}"/>
    <cellStyle name="Currency 2 5" xfId="393" xr:uid="{00000000-0005-0000-0000-000070030000}"/>
    <cellStyle name="Currency 2 5 2" xfId="394" xr:uid="{00000000-0005-0000-0000-000071030000}"/>
    <cellStyle name="Currency 2 5 3" xfId="395" xr:uid="{00000000-0005-0000-0000-000072030000}"/>
    <cellStyle name="Currency 2 5 4" xfId="396" xr:uid="{00000000-0005-0000-0000-000073030000}"/>
    <cellStyle name="Currency 2 6" xfId="397" xr:uid="{00000000-0005-0000-0000-000074030000}"/>
    <cellStyle name="Currency 2 6 2" xfId="17453" xr:uid="{00000000-0005-0000-0000-000075030000}"/>
    <cellStyle name="Currency 2 6 3" xfId="35120" xr:uid="{00000000-0005-0000-0000-000076030000}"/>
    <cellStyle name="Currency 2 7" xfId="35121" xr:uid="{00000000-0005-0000-0000-000077030000}"/>
    <cellStyle name="Currency 3" xfId="398" xr:uid="{00000000-0005-0000-0000-000078030000}"/>
    <cellStyle name="Currency 3 2" xfId="399" xr:uid="{00000000-0005-0000-0000-000079030000}"/>
    <cellStyle name="Currency 3 2 2" xfId="400" xr:uid="{00000000-0005-0000-0000-00007A030000}"/>
    <cellStyle name="Currency 3 2 2 2" xfId="401" xr:uid="{00000000-0005-0000-0000-00007B030000}"/>
    <cellStyle name="Currency 3 2 3" xfId="402" xr:uid="{00000000-0005-0000-0000-00007C030000}"/>
    <cellStyle name="Currency 3 2 4" xfId="403" xr:uid="{00000000-0005-0000-0000-00007D030000}"/>
    <cellStyle name="Currency 3 2 5" xfId="404" xr:uid="{00000000-0005-0000-0000-00007E030000}"/>
    <cellStyle name="Currency 3 2 6" xfId="405" xr:uid="{00000000-0005-0000-0000-00007F030000}"/>
    <cellStyle name="Currency 3 2 6 2" xfId="3344" xr:uid="{00000000-0005-0000-0000-000080030000}"/>
    <cellStyle name="Currency 3 2 7" xfId="3318" xr:uid="{00000000-0005-0000-0000-000081030000}"/>
    <cellStyle name="Currency 3 2 7 2" xfId="5827" xr:uid="{00000000-0005-0000-0000-000082030000}"/>
    <cellStyle name="Currency 3 2 7 2 2" xfId="23262" xr:uid="{00000000-0005-0000-0000-000083030000}"/>
    <cellStyle name="Currency 3 2 7 2 3" xfId="37715" xr:uid="{00000000-0005-0000-0000-000084030000}"/>
    <cellStyle name="Currency 3 2 7 3" xfId="13134" xr:uid="{00000000-0005-0000-0000-000085030000}"/>
    <cellStyle name="Currency 3 2 7 3 2" xfId="30569" xr:uid="{00000000-0005-0000-0000-000086030000}"/>
    <cellStyle name="Currency 3 2 7 3 3" xfId="45022" xr:uid="{00000000-0005-0000-0000-000087030000}"/>
    <cellStyle name="Currency 3 2 7 4" xfId="15595" xr:uid="{00000000-0005-0000-0000-000088030000}"/>
    <cellStyle name="Currency 3 2 7 4 2" xfId="33030" xr:uid="{00000000-0005-0000-0000-000089030000}"/>
    <cellStyle name="Currency 3 2 7 4 3" xfId="47483" xr:uid="{00000000-0005-0000-0000-00008A030000}"/>
    <cellStyle name="Currency 3 2 7 5" xfId="20138" xr:uid="{00000000-0005-0000-0000-00008B030000}"/>
    <cellStyle name="Currency 3 2 7 6" xfId="20757" xr:uid="{00000000-0005-0000-0000-00008C030000}"/>
    <cellStyle name="Currency 3 2 7 7" xfId="35210" xr:uid="{00000000-0005-0000-0000-00008D030000}"/>
    <cellStyle name="Currency 3 2 7 8" xfId="49336" xr:uid="{00000000-0005-0000-0000-00008E030000}"/>
    <cellStyle name="Currency 3 2 8" xfId="17454" xr:uid="{00000000-0005-0000-0000-00008F030000}"/>
    <cellStyle name="Currency 3 3" xfId="406" xr:uid="{00000000-0005-0000-0000-000090030000}"/>
    <cellStyle name="Currency 3 4" xfId="407" xr:uid="{00000000-0005-0000-0000-000091030000}"/>
    <cellStyle name="Currency 3 5" xfId="408" xr:uid="{00000000-0005-0000-0000-000092030000}"/>
    <cellStyle name="Currency 4" xfId="409" xr:uid="{00000000-0005-0000-0000-000093030000}"/>
    <cellStyle name="Currency 4 2" xfId="410" xr:uid="{00000000-0005-0000-0000-000094030000}"/>
    <cellStyle name="Currency 4 2 2" xfId="411" xr:uid="{00000000-0005-0000-0000-000095030000}"/>
    <cellStyle name="Currency 4 2 3" xfId="412" xr:uid="{00000000-0005-0000-0000-000096030000}"/>
    <cellStyle name="Currency 4 2 4" xfId="413" xr:uid="{00000000-0005-0000-0000-000097030000}"/>
    <cellStyle name="Currency 4 3" xfId="414" xr:uid="{00000000-0005-0000-0000-000098030000}"/>
    <cellStyle name="Currency 4 3 2" xfId="415" xr:uid="{00000000-0005-0000-0000-000099030000}"/>
    <cellStyle name="Currency 4 3 3" xfId="416" xr:uid="{00000000-0005-0000-0000-00009A030000}"/>
    <cellStyle name="Currency 4 3 4" xfId="417" xr:uid="{00000000-0005-0000-0000-00009B030000}"/>
    <cellStyle name="Currency 4 4" xfId="418" xr:uid="{00000000-0005-0000-0000-00009C030000}"/>
    <cellStyle name="Currency 4 4 2" xfId="419" xr:uid="{00000000-0005-0000-0000-00009D030000}"/>
    <cellStyle name="Currency 4 4 3" xfId="420" xr:uid="{00000000-0005-0000-0000-00009E030000}"/>
    <cellStyle name="Currency 4 4 4" xfId="421" xr:uid="{00000000-0005-0000-0000-00009F030000}"/>
    <cellStyle name="Currency 4 5" xfId="422" xr:uid="{00000000-0005-0000-0000-0000A0030000}"/>
    <cellStyle name="Currency 4 5 2" xfId="423" xr:uid="{00000000-0005-0000-0000-0000A1030000}"/>
    <cellStyle name="Currency 4 5 3" xfId="424" xr:uid="{00000000-0005-0000-0000-0000A2030000}"/>
    <cellStyle name="Currency 4 5 4" xfId="425" xr:uid="{00000000-0005-0000-0000-0000A3030000}"/>
    <cellStyle name="Currency 4 6" xfId="426" xr:uid="{00000000-0005-0000-0000-0000A4030000}"/>
    <cellStyle name="Currency 4 6 2" xfId="17455" xr:uid="{00000000-0005-0000-0000-0000A5030000}"/>
    <cellStyle name="Currency 5" xfId="427" xr:uid="{00000000-0005-0000-0000-0000A6030000}"/>
    <cellStyle name="Currency 5 2" xfId="428" xr:uid="{00000000-0005-0000-0000-0000A7030000}"/>
    <cellStyle name="Currency 5 3" xfId="429" xr:uid="{00000000-0005-0000-0000-0000A8030000}"/>
    <cellStyle name="Currency 5 4" xfId="430" xr:uid="{00000000-0005-0000-0000-0000A9030000}"/>
    <cellStyle name="Currency 6" xfId="431" xr:uid="{00000000-0005-0000-0000-0000AA030000}"/>
    <cellStyle name="Currency 6 2" xfId="432" xr:uid="{00000000-0005-0000-0000-0000AB030000}"/>
    <cellStyle name="Currency 6 2 2" xfId="433" xr:uid="{00000000-0005-0000-0000-0000AC030000}"/>
    <cellStyle name="Currency 6 2 3" xfId="434" xr:uid="{00000000-0005-0000-0000-0000AD030000}"/>
    <cellStyle name="Currency 6 2 4" xfId="435" xr:uid="{00000000-0005-0000-0000-0000AE030000}"/>
    <cellStyle name="Currency 6 3" xfId="436" xr:uid="{00000000-0005-0000-0000-0000AF030000}"/>
    <cellStyle name="Currency 6 3 2" xfId="437" xr:uid="{00000000-0005-0000-0000-0000B0030000}"/>
    <cellStyle name="Currency 6 3 3" xfId="438" xr:uid="{00000000-0005-0000-0000-0000B1030000}"/>
    <cellStyle name="Currency 6 3 4" xfId="439" xr:uid="{00000000-0005-0000-0000-0000B2030000}"/>
    <cellStyle name="Currency 6 4" xfId="440" xr:uid="{00000000-0005-0000-0000-0000B3030000}"/>
    <cellStyle name="Currency 6 4 2" xfId="441" xr:uid="{00000000-0005-0000-0000-0000B4030000}"/>
    <cellStyle name="Currency 6 4 3" xfId="442" xr:uid="{00000000-0005-0000-0000-0000B5030000}"/>
    <cellStyle name="Currency 6 4 4" xfId="443" xr:uid="{00000000-0005-0000-0000-0000B6030000}"/>
    <cellStyle name="Currency 6 5" xfId="444" xr:uid="{00000000-0005-0000-0000-0000B7030000}"/>
    <cellStyle name="Currency 6 5 2" xfId="445" xr:uid="{00000000-0005-0000-0000-0000B8030000}"/>
    <cellStyle name="Currency 6 5 3" xfId="446" xr:uid="{00000000-0005-0000-0000-0000B9030000}"/>
    <cellStyle name="Currency 6 5 4" xfId="447" xr:uid="{00000000-0005-0000-0000-0000BA030000}"/>
    <cellStyle name="Currency 6 6" xfId="448" xr:uid="{00000000-0005-0000-0000-0000BB030000}"/>
    <cellStyle name="Currency 6 7" xfId="449" xr:uid="{00000000-0005-0000-0000-0000BC030000}"/>
    <cellStyle name="Currency 6 8" xfId="450" xr:uid="{00000000-0005-0000-0000-0000BD030000}"/>
    <cellStyle name="Currency 7" xfId="451" xr:uid="{00000000-0005-0000-0000-0000BE030000}"/>
    <cellStyle name="Currency 7 2" xfId="17652" xr:uid="{00000000-0005-0000-0000-0000BF030000}"/>
    <cellStyle name="Currency 7 3" xfId="17456" xr:uid="{00000000-0005-0000-0000-0000C0030000}"/>
    <cellStyle name="Currency 7 4" xfId="35122" xr:uid="{00000000-0005-0000-0000-0000C1030000}"/>
    <cellStyle name="Currency 8" xfId="452" xr:uid="{00000000-0005-0000-0000-0000C2030000}"/>
    <cellStyle name="Currency 8 2" xfId="17653" xr:uid="{00000000-0005-0000-0000-0000C3030000}"/>
    <cellStyle name="Currency 8 3" xfId="17457" xr:uid="{00000000-0005-0000-0000-0000C4030000}"/>
    <cellStyle name="Currency 9" xfId="49348" xr:uid="{00000000-0005-0000-0000-0000C5030000}"/>
    <cellStyle name="Explanatory Text 2" xfId="453" xr:uid="{00000000-0005-0000-0000-0000C6030000}"/>
    <cellStyle name="Explanatory Text 3" xfId="454" xr:uid="{00000000-0005-0000-0000-0000C7030000}"/>
    <cellStyle name="Explanatory Text 4" xfId="35123" xr:uid="{00000000-0005-0000-0000-0000C8030000}"/>
    <cellStyle name="Followed Hyperlink" xfId="49351" builtinId="9" hidden="1"/>
    <cellStyle name="Good 2" xfId="455" xr:uid="{00000000-0005-0000-0000-0000CA030000}"/>
    <cellStyle name="Good 3" xfId="456" xr:uid="{00000000-0005-0000-0000-0000CB030000}"/>
    <cellStyle name="Good 4" xfId="35124" xr:uid="{00000000-0005-0000-0000-0000CC030000}"/>
    <cellStyle name="Heading 1 2" xfId="457" xr:uid="{00000000-0005-0000-0000-0000CD030000}"/>
    <cellStyle name="Heading 1 2 2" xfId="458" xr:uid="{00000000-0005-0000-0000-0000CE030000}"/>
    <cellStyle name="Heading 1 2 3" xfId="35126" xr:uid="{00000000-0005-0000-0000-0000CF030000}"/>
    <cellStyle name="Heading 1 2 4" xfId="35127" xr:uid="{00000000-0005-0000-0000-0000D0030000}"/>
    <cellStyle name="Heading 1 3" xfId="459" xr:uid="{00000000-0005-0000-0000-0000D1030000}"/>
    <cellStyle name="Heading 1 4" xfId="35125" xr:uid="{00000000-0005-0000-0000-0000D2030000}"/>
    <cellStyle name="Heading 2 2" xfId="460" xr:uid="{00000000-0005-0000-0000-0000D3030000}"/>
    <cellStyle name="Heading 2 2 2" xfId="461" xr:uid="{00000000-0005-0000-0000-0000D4030000}"/>
    <cellStyle name="Heading 2 2 3" xfId="35129" xr:uid="{00000000-0005-0000-0000-0000D5030000}"/>
    <cellStyle name="Heading 2 2 4" xfId="35130" xr:uid="{00000000-0005-0000-0000-0000D6030000}"/>
    <cellStyle name="Heading 2 3" xfId="462" xr:uid="{00000000-0005-0000-0000-0000D7030000}"/>
    <cellStyle name="Heading 2 4" xfId="35128" xr:uid="{00000000-0005-0000-0000-0000D8030000}"/>
    <cellStyle name="Heading 3 2" xfId="463" xr:uid="{00000000-0005-0000-0000-0000D9030000}"/>
    <cellStyle name="Heading 3 2 2" xfId="464" xr:uid="{00000000-0005-0000-0000-0000DA030000}"/>
    <cellStyle name="Heading 3 2 3" xfId="35132" xr:uid="{00000000-0005-0000-0000-0000DB030000}"/>
    <cellStyle name="Heading 3 2 4" xfId="35133" xr:uid="{00000000-0005-0000-0000-0000DC030000}"/>
    <cellStyle name="Heading 3 3" xfId="465" xr:uid="{00000000-0005-0000-0000-0000DD030000}"/>
    <cellStyle name="Heading 3 4" xfId="35131" xr:uid="{00000000-0005-0000-0000-0000DE030000}"/>
    <cellStyle name="Heading 4 2" xfId="466" xr:uid="{00000000-0005-0000-0000-0000DF030000}"/>
    <cellStyle name="Heading 4 2 2" xfId="467" xr:uid="{00000000-0005-0000-0000-0000E0030000}"/>
    <cellStyle name="Heading 4 2 3" xfId="35135" xr:uid="{00000000-0005-0000-0000-0000E1030000}"/>
    <cellStyle name="Heading 4 2 4" xfId="35136" xr:uid="{00000000-0005-0000-0000-0000E2030000}"/>
    <cellStyle name="Heading 4 3" xfId="468" xr:uid="{00000000-0005-0000-0000-0000E3030000}"/>
    <cellStyle name="Heading 4 4" xfId="35134" xr:uid="{00000000-0005-0000-0000-0000E4030000}"/>
    <cellStyle name="Hyperlink" xfId="49350" builtinId="8" hidden="1"/>
    <cellStyle name="Hyperlink 2" xfId="469" xr:uid="{00000000-0005-0000-0000-0000E6030000}"/>
    <cellStyle name="Hyperlink 2 2" xfId="470" xr:uid="{00000000-0005-0000-0000-0000E7030000}"/>
    <cellStyle name="Hyperlink 3" xfId="471" xr:uid="{00000000-0005-0000-0000-0000E8030000}"/>
    <cellStyle name="Hyperlink 4" xfId="35137" xr:uid="{00000000-0005-0000-0000-0000E9030000}"/>
    <cellStyle name="Input 2" xfId="472" xr:uid="{00000000-0005-0000-0000-0000EA030000}"/>
    <cellStyle name="Input 2 2" xfId="3347" xr:uid="{00000000-0005-0000-0000-0000EB030000}"/>
    <cellStyle name="Input 2 2 2" xfId="13142" xr:uid="{00000000-0005-0000-0000-0000EC030000}"/>
    <cellStyle name="Input 2 2 2 2" xfId="30577" xr:uid="{00000000-0005-0000-0000-0000ED030000}"/>
    <cellStyle name="Input 2 2 2 3" xfId="45030" xr:uid="{00000000-0005-0000-0000-0000EE030000}"/>
    <cellStyle name="Input 2 2 3" xfId="15603" xr:uid="{00000000-0005-0000-0000-0000EF030000}"/>
    <cellStyle name="Input 2 2 3 2" xfId="33038" xr:uid="{00000000-0005-0000-0000-0000F0030000}"/>
    <cellStyle name="Input 2 2 3 3" xfId="47491" xr:uid="{00000000-0005-0000-0000-0000F1030000}"/>
    <cellStyle name="Input 2 2 4" xfId="20783" xr:uid="{00000000-0005-0000-0000-0000F2030000}"/>
    <cellStyle name="Input 2 2 5" xfId="35236" xr:uid="{00000000-0005-0000-0000-0000F3030000}"/>
    <cellStyle name="Input 2 3" xfId="3342" xr:uid="{00000000-0005-0000-0000-0000F4030000}"/>
    <cellStyle name="Input 2 3 2" xfId="20779" xr:uid="{00000000-0005-0000-0000-0000F5030000}"/>
    <cellStyle name="Input 2 3 3" xfId="35232" xr:uid="{00000000-0005-0000-0000-0000F6030000}"/>
    <cellStyle name="Input 2 4" xfId="3345" xr:uid="{00000000-0005-0000-0000-0000F7030000}"/>
    <cellStyle name="Input 2 4 2" xfId="20781" xr:uid="{00000000-0005-0000-0000-0000F8030000}"/>
    <cellStyle name="Input 2 4 3" xfId="35234" xr:uid="{00000000-0005-0000-0000-0000F9030000}"/>
    <cellStyle name="Input 2 5" xfId="3343" xr:uid="{00000000-0005-0000-0000-0000FA030000}"/>
    <cellStyle name="Input 2 5 2" xfId="20780" xr:uid="{00000000-0005-0000-0000-0000FB030000}"/>
    <cellStyle name="Input 2 5 3" xfId="35233" xr:uid="{00000000-0005-0000-0000-0000FC030000}"/>
    <cellStyle name="Input 2 6" xfId="17688" xr:uid="{00000000-0005-0000-0000-0000FD030000}"/>
    <cellStyle name="Input 3" xfId="473" xr:uid="{00000000-0005-0000-0000-0000FE030000}"/>
    <cellStyle name="Input 3 2" xfId="3348" xr:uid="{00000000-0005-0000-0000-0000FF030000}"/>
    <cellStyle name="Input 3 2 2" xfId="13143" xr:uid="{00000000-0005-0000-0000-000000040000}"/>
    <cellStyle name="Input 3 2 2 2" xfId="30578" xr:uid="{00000000-0005-0000-0000-000001040000}"/>
    <cellStyle name="Input 3 2 2 3" xfId="45031" xr:uid="{00000000-0005-0000-0000-000002040000}"/>
    <cellStyle name="Input 3 2 3" xfId="15604" xr:uid="{00000000-0005-0000-0000-000003040000}"/>
    <cellStyle name="Input 3 2 3 2" xfId="33039" xr:uid="{00000000-0005-0000-0000-000004040000}"/>
    <cellStyle name="Input 3 2 3 3" xfId="47492" xr:uid="{00000000-0005-0000-0000-000005040000}"/>
    <cellStyle name="Input 3 2 4" xfId="20784" xr:uid="{00000000-0005-0000-0000-000006040000}"/>
    <cellStyle name="Input 3 2 5" xfId="35237" xr:uid="{00000000-0005-0000-0000-000007040000}"/>
    <cellStyle name="Input 3 3" xfId="3341" xr:uid="{00000000-0005-0000-0000-000008040000}"/>
    <cellStyle name="Input 3 3 2" xfId="20778" xr:uid="{00000000-0005-0000-0000-000009040000}"/>
    <cellStyle name="Input 3 3 3" xfId="35231" xr:uid="{00000000-0005-0000-0000-00000A040000}"/>
    <cellStyle name="Input 3 4" xfId="3346" xr:uid="{00000000-0005-0000-0000-00000B040000}"/>
    <cellStyle name="Input 3 4 2" xfId="20782" xr:uid="{00000000-0005-0000-0000-00000C040000}"/>
    <cellStyle name="Input 3 4 3" xfId="35235" xr:uid="{00000000-0005-0000-0000-00000D040000}"/>
    <cellStyle name="Input 3 5" xfId="3340" xr:uid="{00000000-0005-0000-0000-00000E040000}"/>
    <cellStyle name="Input 3 5 2" xfId="20777" xr:uid="{00000000-0005-0000-0000-00000F040000}"/>
    <cellStyle name="Input 3 5 3" xfId="35230" xr:uid="{00000000-0005-0000-0000-000010040000}"/>
    <cellStyle name="Input 3 6" xfId="17689" xr:uid="{00000000-0005-0000-0000-000011040000}"/>
    <cellStyle name="Input 4" xfId="35138" xr:uid="{00000000-0005-0000-0000-000012040000}"/>
    <cellStyle name="Linked Cell 2" xfId="474" xr:uid="{00000000-0005-0000-0000-000013040000}"/>
    <cellStyle name="Linked Cell 3" xfId="475" xr:uid="{00000000-0005-0000-0000-000014040000}"/>
    <cellStyle name="Linked Cell 4" xfId="35139" xr:uid="{00000000-0005-0000-0000-000015040000}"/>
    <cellStyle name="Neutral 2" xfId="476" xr:uid="{00000000-0005-0000-0000-000016040000}"/>
    <cellStyle name="Neutral 3" xfId="477" xr:uid="{00000000-0005-0000-0000-000017040000}"/>
    <cellStyle name="Neutral 4" xfId="35140" xr:uid="{00000000-0005-0000-0000-000018040000}"/>
    <cellStyle name="Normal" xfId="0" builtinId="0"/>
    <cellStyle name="Normal 10" xfId="478" xr:uid="{00000000-0005-0000-0000-00001A040000}"/>
    <cellStyle name="Normal 10 2" xfId="479" xr:uid="{00000000-0005-0000-0000-00001B040000}"/>
    <cellStyle name="Normal 10 3" xfId="480" xr:uid="{00000000-0005-0000-0000-00001C040000}"/>
    <cellStyle name="Normal 10 4" xfId="481" xr:uid="{00000000-0005-0000-0000-00001D040000}"/>
    <cellStyle name="Normal 11" xfId="482" xr:uid="{00000000-0005-0000-0000-00001E040000}"/>
    <cellStyle name="Normal 11 2" xfId="483" xr:uid="{00000000-0005-0000-0000-00001F040000}"/>
    <cellStyle name="Normal 11 3" xfId="484" xr:uid="{00000000-0005-0000-0000-000020040000}"/>
    <cellStyle name="Normal 11 4" xfId="485" xr:uid="{00000000-0005-0000-0000-000021040000}"/>
    <cellStyle name="Normal 12" xfId="486" xr:uid="{00000000-0005-0000-0000-000022040000}"/>
    <cellStyle name="Normal 12 2" xfId="487" xr:uid="{00000000-0005-0000-0000-000023040000}"/>
    <cellStyle name="Normal 12 3" xfId="488" xr:uid="{00000000-0005-0000-0000-000024040000}"/>
    <cellStyle name="Normal 12 4" xfId="489" xr:uid="{00000000-0005-0000-0000-000025040000}"/>
    <cellStyle name="Normal 13" xfId="490" xr:uid="{00000000-0005-0000-0000-000026040000}"/>
    <cellStyle name="Normal 13 2" xfId="491" xr:uid="{00000000-0005-0000-0000-000027040000}"/>
    <cellStyle name="Normal 13 3" xfId="492" xr:uid="{00000000-0005-0000-0000-000028040000}"/>
    <cellStyle name="Normal 13 4" xfId="493" xr:uid="{00000000-0005-0000-0000-000029040000}"/>
    <cellStyle name="Normal 14" xfId="494" xr:uid="{00000000-0005-0000-0000-00002A040000}"/>
    <cellStyle name="Normal 14 2" xfId="495" xr:uid="{00000000-0005-0000-0000-00002B040000}"/>
    <cellStyle name="Normal 14 2 2" xfId="496" xr:uid="{00000000-0005-0000-0000-00002C040000}"/>
    <cellStyle name="Normal 14 2 2 2" xfId="17458" xr:uid="{00000000-0005-0000-0000-00002D040000}"/>
    <cellStyle name="Normal 14 3" xfId="497" xr:uid="{00000000-0005-0000-0000-00002E040000}"/>
    <cellStyle name="Normal 14 3 2" xfId="498" xr:uid="{00000000-0005-0000-0000-00002F040000}"/>
    <cellStyle name="Normal 14 4" xfId="499" xr:uid="{00000000-0005-0000-0000-000030040000}"/>
    <cellStyle name="Normal 14 5" xfId="500" xr:uid="{00000000-0005-0000-0000-000031040000}"/>
    <cellStyle name="Normal 14 6" xfId="501" xr:uid="{00000000-0005-0000-0000-000032040000}"/>
    <cellStyle name="Normal 15" xfId="502" xr:uid="{00000000-0005-0000-0000-000033040000}"/>
    <cellStyle name="Normal 15 2" xfId="503" xr:uid="{00000000-0005-0000-0000-000034040000}"/>
    <cellStyle name="Normal 15 3" xfId="504" xr:uid="{00000000-0005-0000-0000-000035040000}"/>
    <cellStyle name="Normal 15 4" xfId="505" xr:uid="{00000000-0005-0000-0000-000036040000}"/>
    <cellStyle name="Normal 16" xfId="506" xr:uid="{00000000-0005-0000-0000-000037040000}"/>
    <cellStyle name="Normal 16 2" xfId="507" xr:uid="{00000000-0005-0000-0000-000038040000}"/>
    <cellStyle name="Normal 16 2 2" xfId="508" xr:uid="{00000000-0005-0000-0000-000039040000}"/>
    <cellStyle name="Normal 16 2 2 2" xfId="17459" xr:uid="{00000000-0005-0000-0000-00003A040000}"/>
    <cellStyle name="Normal 16 3" xfId="509" xr:uid="{00000000-0005-0000-0000-00003B040000}"/>
    <cellStyle name="Normal 16 3 2" xfId="510" xr:uid="{00000000-0005-0000-0000-00003C040000}"/>
    <cellStyle name="Normal 16 4" xfId="511" xr:uid="{00000000-0005-0000-0000-00003D040000}"/>
    <cellStyle name="Normal 16 5" xfId="512" xr:uid="{00000000-0005-0000-0000-00003E040000}"/>
    <cellStyle name="Normal 16 6" xfId="513" xr:uid="{00000000-0005-0000-0000-00003F040000}"/>
    <cellStyle name="Normal 17" xfId="514" xr:uid="{00000000-0005-0000-0000-000040040000}"/>
    <cellStyle name="Normal 17 2" xfId="515" xr:uid="{00000000-0005-0000-0000-000041040000}"/>
    <cellStyle name="Normal 17 3" xfId="516" xr:uid="{00000000-0005-0000-0000-000042040000}"/>
    <cellStyle name="Normal 17 4" xfId="517" xr:uid="{00000000-0005-0000-0000-000043040000}"/>
    <cellStyle name="Normal 18" xfId="518" xr:uid="{00000000-0005-0000-0000-000044040000}"/>
    <cellStyle name="Normal 18 2" xfId="519" xr:uid="{00000000-0005-0000-0000-000045040000}"/>
    <cellStyle name="Normal 18 3" xfId="520" xr:uid="{00000000-0005-0000-0000-000046040000}"/>
    <cellStyle name="Normal 18 4" xfId="521" xr:uid="{00000000-0005-0000-0000-000047040000}"/>
    <cellStyle name="Normal 19" xfId="522" xr:uid="{00000000-0005-0000-0000-000048040000}"/>
    <cellStyle name="Normal 19 2" xfId="523" xr:uid="{00000000-0005-0000-0000-000049040000}"/>
    <cellStyle name="Normal 19 3" xfId="524" xr:uid="{00000000-0005-0000-0000-00004A040000}"/>
    <cellStyle name="Normal 19 4" xfId="525" xr:uid="{00000000-0005-0000-0000-00004B040000}"/>
    <cellStyle name="Normal 2" xfId="526" xr:uid="{00000000-0005-0000-0000-00004C040000}"/>
    <cellStyle name="Normal 2 10" xfId="527" xr:uid="{00000000-0005-0000-0000-00004D040000}"/>
    <cellStyle name="Normal 2 10 2" xfId="17654" xr:uid="{00000000-0005-0000-0000-00004E040000}"/>
    <cellStyle name="Normal 2 10 3" xfId="17460" xr:uid="{00000000-0005-0000-0000-00004F040000}"/>
    <cellStyle name="Normal 2 11" xfId="528" xr:uid="{00000000-0005-0000-0000-000050040000}"/>
    <cellStyle name="Normal 2 11 2" xfId="35141" xr:uid="{00000000-0005-0000-0000-000051040000}"/>
    <cellStyle name="Normal 2 12" xfId="529" xr:uid="{00000000-0005-0000-0000-000052040000}"/>
    <cellStyle name="Normal 2 12 2" xfId="530" xr:uid="{00000000-0005-0000-0000-000053040000}"/>
    <cellStyle name="Normal 2 12 3" xfId="531" xr:uid="{00000000-0005-0000-0000-000054040000}"/>
    <cellStyle name="Normal 2 12 4" xfId="532" xr:uid="{00000000-0005-0000-0000-000055040000}"/>
    <cellStyle name="Normal 2 12 5" xfId="533" xr:uid="{00000000-0005-0000-0000-000056040000}"/>
    <cellStyle name="Normal 2 12 6" xfId="534" xr:uid="{00000000-0005-0000-0000-000057040000}"/>
    <cellStyle name="Normal 2 12 7" xfId="535" xr:uid="{00000000-0005-0000-0000-000058040000}"/>
    <cellStyle name="Normal 2 13" xfId="536" xr:uid="{00000000-0005-0000-0000-000059040000}"/>
    <cellStyle name="Normal 2 14" xfId="537" xr:uid="{00000000-0005-0000-0000-00005A040000}"/>
    <cellStyle name="Normal 2 15" xfId="538" xr:uid="{00000000-0005-0000-0000-00005B040000}"/>
    <cellStyle name="Normal 2 16" xfId="539" xr:uid="{00000000-0005-0000-0000-00005C040000}"/>
    <cellStyle name="Normal 2 17" xfId="540" xr:uid="{00000000-0005-0000-0000-00005D040000}"/>
    <cellStyle name="Normal 2 18" xfId="541" xr:uid="{00000000-0005-0000-0000-00005E040000}"/>
    <cellStyle name="Normal 2 19" xfId="49338" xr:uid="{00000000-0005-0000-0000-00005F040000}"/>
    <cellStyle name="Normal 2 2" xfId="542" xr:uid="{00000000-0005-0000-0000-000060040000}"/>
    <cellStyle name="Normal 2 2 2" xfId="543" xr:uid="{00000000-0005-0000-0000-000061040000}"/>
    <cellStyle name="Normal 2 2 2 2" xfId="544" xr:uid="{00000000-0005-0000-0000-000062040000}"/>
    <cellStyle name="Normal 2 2 2 2 2" xfId="545" xr:uid="{00000000-0005-0000-0000-000063040000}"/>
    <cellStyle name="Normal 2 2 2 2 2 2" xfId="35142" xr:uid="{00000000-0005-0000-0000-000064040000}"/>
    <cellStyle name="Normal 2 2 2 2 3" xfId="546" xr:uid="{00000000-0005-0000-0000-000065040000}"/>
    <cellStyle name="Normal 2 2 2 2 4" xfId="547" xr:uid="{00000000-0005-0000-0000-000066040000}"/>
    <cellStyle name="Normal 2 2 2 2 5" xfId="548" xr:uid="{00000000-0005-0000-0000-000067040000}"/>
    <cellStyle name="Normal 2 2 2 3" xfId="549" xr:uid="{00000000-0005-0000-0000-000068040000}"/>
    <cellStyle name="Normal 2 2 2 3 2" xfId="17655" xr:uid="{00000000-0005-0000-0000-000069040000}"/>
    <cellStyle name="Normal 2 2 2 4" xfId="550" xr:uid="{00000000-0005-0000-0000-00006A040000}"/>
    <cellStyle name="Normal 2 2 2 4 2" xfId="35143" xr:uid="{00000000-0005-0000-0000-00006B040000}"/>
    <cellStyle name="Normal 2 2 2 5" xfId="551" xr:uid="{00000000-0005-0000-0000-00006C040000}"/>
    <cellStyle name="Normal 2 2 2 5 2" xfId="35144" xr:uid="{00000000-0005-0000-0000-00006D040000}"/>
    <cellStyle name="Normal 2 2 2 6" xfId="552" xr:uid="{00000000-0005-0000-0000-00006E040000}"/>
    <cellStyle name="Normal 2 2 2 6 2" xfId="35145" xr:uid="{00000000-0005-0000-0000-00006F040000}"/>
    <cellStyle name="Normal 2 2 2 7" xfId="553" xr:uid="{00000000-0005-0000-0000-000070040000}"/>
    <cellStyle name="Normal 2 2 3" xfId="554" xr:uid="{00000000-0005-0000-0000-000071040000}"/>
    <cellStyle name="Normal 2 2 3 2" xfId="555" xr:uid="{00000000-0005-0000-0000-000072040000}"/>
    <cellStyle name="Normal 2 2 4" xfId="556" xr:uid="{00000000-0005-0000-0000-000073040000}"/>
    <cellStyle name="Normal 2 2 4 2" xfId="557" xr:uid="{00000000-0005-0000-0000-000074040000}"/>
    <cellStyle name="Normal 2 2 4 2 2" xfId="35146" xr:uid="{00000000-0005-0000-0000-000075040000}"/>
    <cellStyle name="Normal 2 2 4 3" xfId="558" xr:uid="{00000000-0005-0000-0000-000076040000}"/>
    <cellStyle name="Normal 2 2 4 4" xfId="559" xr:uid="{00000000-0005-0000-0000-000077040000}"/>
    <cellStyle name="Normal 2 2 4 5" xfId="560" xr:uid="{00000000-0005-0000-0000-000078040000}"/>
    <cellStyle name="Normal 2 2 5" xfId="561" xr:uid="{00000000-0005-0000-0000-000079040000}"/>
    <cellStyle name="Normal 2 2 5 2" xfId="17461" xr:uid="{00000000-0005-0000-0000-00007A040000}"/>
    <cellStyle name="Normal 2 2 6" xfId="562" xr:uid="{00000000-0005-0000-0000-00007B040000}"/>
    <cellStyle name="Normal 2 2 6 2" xfId="17462" xr:uid="{00000000-0005-0000-0000-00007C040000}"/>
    <cellStyle name="Normal 2 2 6 3" xfId="35147" xr:uid="{00000000-0005-0000-0000-00007D040000}"/>
    <cellStyle name="Normal 2 2 7" xfId="563" xr:uid="{00000000-0005-0000-0000-00007E040000}"/>
    <cellStyle name="Normal 2 2 7 2" xfId="35148" xr:uid="{00000000-0005-0000-0000-00007F040000}"/>
    <cellStyle name="Normal 2 2 8" xfId="564" xr:uid="{00000000-0005-0000-0000-000080040000}"/>
    <cellStyle name="Normal 2 2 8 2" xfId="35149" xr:uid="{00000000-0005-0000-0000-000081040000}"/>
    <cellStyle name="Normal 2 2 9" xfId="565" xr:uid="{00000000-0005-0000-0000-000082040000}"/>
    <cellStyle name="Normal 2 20" xfId="49337" xr:uid="{00000000-0005-0000-0000-000083040000}"/>
    <cellStyle name="Normal 2 3" xfId="566" xr:uid="{00000000-0005-0000-0000-000084040000}"/>
    <cellStyle name="Normal 2 3 2" xfId="567" xr:uid="{00000000-0005-0000-0000-000085040000}"/>
    <cellStyle name="Normal 2 3 2 2" xfId="568" xr:uid="{00000000-0005-0000-0000-000086040000}"/>
    <cellStyle name="Normal 2 3 2 2 2" xfId="35150" xr:uid="{00000000-0005-0000-0000-000087040000}"/>
    <cellStyle name="Normal 2 3 2 3" xfId="569" xr:uid="{00000000-0005-0000-0000-000088040000}"/>
    <cellStyle name="Normal 2 3 2 4" xfId="570" xr:uid="{00000000-0005-0000-0000-000089040000}"/>
    <cellStyle name="Normal 2 3 2 5" xfId="571" xr:uid="{00000000-0005-0000-0000-00008A040000}"/>
    <cellStyle name="Normal 2 3 3" xfId="572" xr:uid="{00000000-0005-0000-0000-00008B040000}"/>
    <cellStyle name="Normal 2 3 3 2" xfId="573" xr:uid="{00000000-0005-0000-0000-00008C040000}"/>
    <cellStyle name="Normal 2 3 3 3" xfId="574" xr:uid="{00000000-0005-0000-0000-00008D040000}"/>
    <cellStyle name="Normal 2 3 3 4" xfId="575" xr:uid="{00000000-0005-0000-0000-00008E040000}"/>
    <cellStyle name="Normal 2 3 4" xfId="576" xr:uid="{00000000-0005-0000-0000-00008F040000}"/>
    <cellStyle name="Normal 2 3 4 2" xfId="17656" xr:uid="{00000000-0005-0000-0000-000090040000}"/>
    <cellStyle name="Normal 2 3 5" xfId="35151" xr:uid="{00000000-0005-0000-0000-000091040000}"/>
    <cellStyle name="Normal 2 3 6" xfId="35152" xr:uid="{00000000-0005-0000-0000-000092040000}"/>
    <cellStyle name="Normal 2 3 7" xfId="35153" xr:uid="{00000000-0005-0000-0000-000093040000}"/>
    <cellStyle name="Normal 2 4" xfId="577" xr:uid="{00000000-0005-0000-0000-000094040000}"/>
    <cellStyle name="Normal 2 4 2" xfId="578" xr:uid="{00000000-0005-0000-0000-000095040000}"/>
    <cellStyle name="Normal 2 4 2 2" xfId="579" xr:uid="{00000000-0005-0000-0000-000096040000}"/>
    <cellStyle name="Normal 2 4 2 2 2" xfId="35154" xr:uid="{00000000-0005-0000-0000-000097040000}"/>
    <cellStyle name="Normal 2 4 2 3" xfId="580" xr:uid="{00000000-0005-0000-0000-000098040000}"/>
    <cellStyle name="Normal 2 4 2 4" xfId="581" xr:uid="{00000000-0005-0000-0000-000099040000}"/>
    <cellStyle name="Normal 2 4 2 5" xfId="582" xr:uid="{00000000-0005-0000-0000-00009A040000}"/>
    <cellStyle name="Normal 2 4 3" xfId="583" xr:uid="{00000000-0005-0000-0000-00009B040000}"/>
    <cellStyle name="Normal 2 4 3 2" xfId="584" xr:uid="{00000000-0005-0000-0000-00009C040000}"/>
    <cellStyle name="Normal 2 4 3 3" xfId="585" xr:uid="{00000000-0005-0000-0000-00009D040000}"/>
    <cellStyle name="Normal 2 4 3 4" xfId="586" xr:uid="{00000000-0005-0000-0000-00009E040000}"/>
    <cellStyle name="Normal 2 4 4" xfId="587" xr:uid="{00000000-0005-0000-0000-00009F040000}"/>
    <cellStyle name="Normal 2 4 4 2" xfId="17657" xr:uid="{00000000-0005-0000-0000-0000A0040000}"/>
    <cellStyle name="Normal 2 4 5" xfId="35155" xr:uid="{00000000-0005-0000-0000-0000A1040000}"/>
    <cellStyle name="Normal 2 4 6" xfId="35156" xr:uid="{00000000-0005-0000-0000-0000A2040000}"/>
    <cellStyle name="Normal 2 4 7" xfId="35157" xr:uid="{00000000-0005-0000-0000-0000A3040000}"/>
    <cellStyle name="Normal 2 5" xfId="588" xr:uid="{00000000-0005-0000-0000-0000A4040000}"/>
    <cellStyle name="Normal 2 5 2" xfId="589" xr:uid="{00000000-0005-0000-0000-0000A5040000}"/>
    <cellStyle name="Normal 2 5 2 2" xfId="590" xr:uid="{00000000-0005-0000-0000-0000A6040000}"/>
    <cellStyle name="Normal 2 5 2 2 2" xfId="35158" xr:uid="{00000000-0005-0000-0000-0000A7040000}"/>
    <cellStyle name="Normal 2 5 2 3" xfId="591" xr:uid="{00000000-0005-0000-0000-0000A8040000}"/>
    <cellStyle name="Normal 2 5 2 4" xfId="592" xr:uid="{00000000-0005-0000-0000-0000A9040000}"/>
    <cellStyle name="Normal 2 5 2 5" xfId="593" xr:uid="{00000000-0005-0000-0000-0000AA040000}"/>
    <cellStyle name="Normal 2 5 3" xfId="594" xr:uid="{00000000-0005-0000-0000-0000AB040000}"/>
    <cellStyle name="Normal 2 5 3 2" xfId="595" xr:uid="{00000000-0005-0000-0000-0000AC040000}"/>
    <cellStyle name="Normal 2 5 3 3" xfId="596" xr:uid="{00000000-0005-0000-0000-0000AD040000}"/>
    <cellStyle name="Normal 2 5 3 4" xfId="597" xr:uid="{00000000-0005-0000-0000-0000AE040000}"/>
    <cellStyle name="Normal 2 5 4" xfId="598" xr:uid="{00000000-0005-0000-0000-0000AF040000}"/>
    <cellStyle name="Normal 2 5 4 2" xfId="17658" xr:uid="{00000000-0005-0000-0000-0000B0040000}"/>
    <cellStyle name="Normal 2 5 5" xfId="35159" xr:uid="{00000000-0005-0000-0000-0000B1040000}"/>
    <cellStyle name="Normal 2 5 6" xfId="35160" xr:uid="{00000000-0005-0000-0000-0000B2040000}"/>
    <cellStyle name="Normal 2 5 7" xfId="35161" xr:uid="{00000000-0005-0000-0000-0000B3040000}"/>
    <cellStyle name="Normal 2 6" xfId="599" xr:uid="{00000000-0005-0000-0000-0000B4040000}"/>
    <cellStyle name="Normal 2 6 2" xfId="600" xr:uid="{00000000-0005-0000-0000-0000B5040000}"/>
    <cellStyle name="Normal 2 6 2 2" xfId="35162" xr:uid="{00000000-0005-0000-0000-0000B6040000}"/>
    <cellStyle name="Normal 2 6 3" xfId="601" xr:uid="{00000000-0005-0000-0000-0000B7040000}"/>
    <cellStyle name="Normal 2 6 4" xfId="602" xr:uid="{00000000-0005-0000-0000-0000B8040000}"/>
    <cellStyle name="Normal 2 6 5" xfId="603" xr:uid="{00000000-0005-0000-0000-0000B9040000}"/>
    <cellStyle name="Normal 2 7" xfId="604" xr:uid="{00000000-0005-0000-0000-0000BA040000}"/>
    <cellStyle name="Normal 2 7 2" xfId="605" xr:uid="{00000000-0005-0000-0000-0000BB040000}"/>
    <cellStyle name="Normal 2 7 2 2" xfId="35163" xr:uid="{00000000-0005-0000-0000-0000BC040000}"/>
    <cellStyle name="Normal 2 7 3" xfId="606" xr:uid="{00000000-0005-0000-0000-0000BD040000}"/>
    <cellStyle name="Normal 2 7 3 2" xfId="35164" xr:uid="{00000000-0005-0000-0000-0000BE040000}"/>
    <cellStyle name="Normal 2 7 4" xfId="607" xr:uid="{00000000-0005-0000-0000-0000BF040000}"/>
    <cellStyle name="Normal 2 7 5" xfId="608" xr:uid="{00000000-0005-0000-0000-0000C0040000}"/>
    <cellStyle name="Normal 2 8" xfId="609" xr:uid="{00000000-0005-0000-0000-0000C1040000}"/>
    <cellStyle name="Normal 2 8 2" xfId="17463" xr:uid="{00000000-0005-0000-0000-0000C2040000}"/>
    <cellStyle name="Normal 2 9" xfId="610" xr:uid="{00000000-0005-0000-0000-0000C3040000}"/>
    <cellStyle name="Normal 2 9 2" xfId="17464" xr:uid="{00000000-0005-0000-0000-0000C4040000}"/>
    <cellStyle name="Normal 2 9 3" xfId="35165" xr:uid="{00000000-0005-0000-0000-0000C5040000}"/>
    <cellStyle name="Normal 20" xfId="611" xr:uid="{00000000-0005-0000-0000-0000C6040000}"/>
    <cellStyle name="Normal 20 2" xfId="612" xr:uid="{00000000-0005-0000-0000-0000C7040000}"/>
    <cellStyle name="Normal 20 2 2" xfId="613" xr:uid="{00000000-0005-0000-0000-0000C8040000}"/>
    <cellStyle name="Normal 20 2 2 2" xfId="17465" xr:uid="{00000000-0005-0000-0000-0000C9040000}"/>
    <cellStyle name="Normal 20 3" xfId="614" xr:uid="{00000000-0005-0000-0000-0000CA040000}"/>
    <cellStyle name="Normal 20 3 2" xfId="615" xr:uid="{00000000-0005-0000-0000-0000CB040000}"/>
    <cellStyle name="Normal 20 4" xfId="616" xr:uid="{00000000-0005-0000-0000-0000CC040000}"/>
    <cellStyle name="Normal 20 5" xfId="617" xr:uid="{00000000-0005-0000-0000-0000CD040000}"/>
    <cellStyle name="Normal 20 6" xfId="618" xr:uid="{00000000-0005-0000-0000-0000CE040000}"/>
    <cellStyle name="Normal 21" xfId="619" xr:uid="{00000000-0005-0000-0000-0000CF040000}"/>
    <cellStyle name="Normal 21 2" xfId="620" xr:uid="{00000000-0005-0000-0000-0000D0040000}"/>
    <cellStyle name="Normal 21 3" xfId="621" xr:uid="{00000000-0005-0000-0000-0000D1040000}"/>
    <cellStyle name="Normal 21 4" xfId="622" xr:uid="{00000000-0005-0000-0000-0000D2040000}"/>
    <cellStyle name="Normal 22" xfId="623" xr:uid="{00000000-0005-0000-0000-0000D3040000}"/>
    <cellStyle name="Normal 22 2" xfId="624" xr:uid="{00000000-0005-0000-0000-0000D4040000}"/>
    <cellStyle name="Normal 22 3" xfId="625" xr:uid="{00000000-0005-0000-0000-0000D5040000}"/>
    <cellStyle name="Normal 22 4" xfId="626" xr:uid="{00000000-0005-0000-0000-0000D6040000}"/>
    <cellStyle name="Normal 23" xfId="627" xr:uid="{00000000-0005-0000-0000-0000D7040000}"/>
    <cellStyle name="Normal 23 2" xfId="628" xr:uid="{00000000-0005-0000-0000-0000D8040000}"/>
    <cellStyle name="Normal 23 3" xfId="629" xr:uid="{00000000-0005-0000-0000-0000D9040000}"/>
    <cellStyle name="Normal 23 4" xfId="630" xr:uid="{00000000-0005-0000-0000-0000DA040000}"/>
    <cellStyle name="Normal 24" xfId="631" xr:uid="{00000000-0005-0000-0000-0000DB040000}"/>
    <cellStyle name="Normal 24 2" xfId="632" xr:uid="{00000000-0005-0000-0000-0000DC040000}"/>
    <cellStyle name="Normal 24 3" xfId="633" xr:uid="{00000000-0005-0000-0000-0000DD040000}"/>
    <cellStyle name="Normal 24 4" xfId="634" xr:uid="{00000000-0005-0000-0000-0000DE040000}"/>
    <cellStyle name="Normal 25" xfId="635" xr:uid="{00000000-0005-0000-0000-0000DF040000}"/>
    <cellStyle name="Normal 25 2" xfId="636" xr:uid="{00000000-0005-0000-0000-0000E0040000}"/>
    <cellStyle name="Normal 25 2 2" xfId="637" xr:uid="{00000000-0005-0000-0000-0000E1040000}"/>
    <cellStyle name="Normal 25 3" xfId="638" xr:uid="{00000000-0005-0000-0000-0000E2040000}"/>
    <cellStyle name="Normal 25 3 2" xfId="17466" xr:uid="{00000000-0005-0000-0000-0000E3040000}"/>
    <cellStyle name="Normal 25 4" xfId="639" xr:uid="{00000000-0005-0000-0000-0000E4040000}"/>
    <cellStyle name="Normal 25 5" xfId="640" xr:uid="{00000000-0005-0000-0000-0000E5040000}"/>
    <cellStyle name="Normal 26" xfId="641" xr:uid="{00000000-0005-0000-0000-0000E6040000}"/>
    <cellStyle name="Normal 26 2" xfId="642" xr:uid="{00000000-0005-0000-0000-0000E7040000}"/>
    <cellStyle name="Normal 26 2 2" xfId="643" xr:uid="{00000000-0005-0000-0000-0000E8040000}"/>
    <cellStyle name="Normal 26 2 2 2" xfId="17467" xr:uid="{00000000-0005-0000-0000-0000E9040000}"/>
    <cellStyle name="Normal 26 3" xfId="644" xr:uid="{00000000-0005-0000-0000-0000EA040000}"/>
    <cellStyle name="Normal 26 3 2" xfId="17468" xr:uid="{00000000-0005-0000-0000-0000EB040000}"/>
    <cellStyle name="Normal 26 4" xfId="645" xr:uid="{00000000-0005-0000-0000-0000EC040000}"/>
    <cellStyle name="Normal 26 5" xfId="646" xr:uid="{00000000-0005-0000-0000-0000ED040000}"/>
    <cellStyle name="Normal 27" xfId="647" xr:uid="{00000000-0005-0000-0000-0000EE040000}"/>
    <cellStyle name="Normal 27 2" xfId="648" xr:uid="{00000000-0005-0000-0000-0000EF040000}"/>
    <cellStyle name="Normal 27 2 2" xfId="649" xr:uid="{00000000-0005-0000-0000-0000F0040000}"/>
    <cellStyle name="Normal 27 2 2 2" xfId="17469" xr:uid="{00000000-0005-0000-0000-0000F1040000}"/>
    <cellStyle name="Normal 27 3" xfId="650" xr:uid="{00000000-0005-0000-0000-0000F2040000}"/>
    <cellStyle name="Normal 27 3 2" xfId="17470" xr:uid="{00000000-0005-0000-0000-0000F3040000}"/>
    <cellStyle name="Normal 27 4" xfId="651" xr:uid="{00000000-0005-0000-0000-0000F4040000}"/>
    <cellStyle name="Normal 27 5" xfId="652" xr:uid="{00000000-0005-0000-0000-0000F5040000}"/>
    <cellStyle name="Normal 28" xfId="653" xr:uid="{00000000-0005-0000-0000-0000F6040000}"/>
    <cellStyle name="Normal 28 2" xfId="654" xr:uid="{00000000-0005-0000-0000-0000F7040000}"/>
    <cellStyle name="Normal 28 2 2" xfId="655" xr:uid="{00000000-0005-0000-0000-0000F8040000}"/>
    <cellStyle name="Normal 28 3" xfId="656" xr:uid="{00000000-0005-0000-0000-0000F9040000}"/>
    <cellStyle name="Normal 28 4" xfId="657" xr:uid="{00000000-0005-0000-0000-0000FA040000}"/>
    <cellStyle name="Normal 28 5" xfId="658" xr:uid="{00000000-0005-0000-0000-0000FB040000}"/>
    <cellStyle name="Normal 29" xfId="659" xr:uid="{00000000-0005-0000-0000-0000FC040000}"/>
    <cellStyle name="Normal 29 2" xfId="660" xr:uid="{00000000-0005-0000-0000-0000FD040000}"/>
    <cellStyle name="Normal 29 3" xfId="661" xr:uid="{00000000-0005-0000-0000-0000FE040000}"/>
    <cellStyle name="Normal 29 4" xfId="662" xr:uid="{00000000-0005-0000-0000-0000FF040000}"/>
    <cellStyle name="Normal 3" xfId="663" xr:uid="{00000000-0005-0000-0000-000000050000}"/>
    <cellStyle name="Normal 3 2" xfId="664" xr:uid="{00000000-0005-0000-0000-000001050000}"/>
    <cellStyle name="Normal 3 3" xfId="665" xr:uid="{00000000-0005-0000-0000-000002050000}"/>
    <cellStyle name="Normal 3 3 2" xfId="666" xr:uid="{00000000-0005-0000-0000-000003050000}"/>
    <cellStyle name="Normal 3 3 3" xfId="667" xr:uid="{00000000-0005-0000-0000-000004050000}"/>
    <cellStyle name="Normal 3 3 4" xfId="668" xr:uid="{00000000-0005-0000-0000-000005050000}"/>
    <cellStyle name="Normal 3 4" xfId="669" xr:uid="{00000000-0005-0000-0000-000006050000}"/>
    <cellStyle name="Normal 3 4 2" xfId="17659" xr:uid="{00000000-0005-0000-0000-000007050000}"/>
    <cellStyle name="Normal 3 5" xfId="17471" xr:uid="{00000000-0005-0000-0000-000008050000}"/>
    <cellStyle name="Normal 3 6" xfId="35167" xr:uid="{00000000-0005-0000-0000-000009050000}"/>
    <cellStyle name="Normal 3 7" xfId="35168" xr:uid="{00000000-0005-0000-0000-00000A050000}"/>
    <cellStyle name="Normal 3 8" xfId="35166" xr:uid="{00000000-0005-0000-0000-00000B050000}"/>
    <cellStyle name="Normal 30" xfId="670" xr:uid="{00000000-0005-0000-0000-00000C050000}"/>
    <cellStyle name="Normal 30 2" xfId="671" xr:uid="{00000000-0005-0000-0000-00000D050000}"/>
    <cellStyle name="Normal 30 3" xfId="672" xr:uid="{00000000-0005-0000-0000-00000E050000}"/>
    <cellStyle name="Normal 30 4" xfId="673" xr:uid="{00000000-0005-0000-0000-00000F050000}"/>
    <cellStyle name="Normal 31" xfId="674" xr:uid="{00000000-0005-0000-0000-000010050000}"/>
    <cellStyle name="Normal 31 2" xfId="675" xr:uid="{00000000-0005-0000-0000-000011050000}"/>
    <cellStyle name="Normal 31 3" xfId="676" xr:uid="{00000000-0005-0000-0000-000012050000}"/>
    <cellStyle name="Normal 31 4" xfId="677" xr:uid="{00000000-0005-0000-0000-000013050000}"/>
    <cellStyle name="Normal 32" xfId="678" xr:uid="{00000000-0005-0000-0000-000014050000}"/>
    <cellStyle name="Normal 32 2" xfId="679" xr:uid="{00000000-0005-0000-0000-000015050000}"/>
    <cellStyle name="Normal 32 3" xfId="680" xr:uid="{00000000-0005-0000-0000-000016050000}"/>
    <cellStyle name="Normal 32 4" xfId="681" xr:uid="{00000000-0005-0000-0000-000017050000}"/>
    <cellStyle name="Normal 33" xfId="682" xr:uid="{00000000-0005-0000-0000-000018050000}"/>
    <cellStyle name="Normal 33 2" xfId="683" xr:uid="{00000000-0005-0000-0000-000019050000}"/>
    <cellStyle name="Normal 33 3" xfId="684" xr:uid="{00000000-0005-0000-0000-00001A050000}"/>
    <cellStyle name="Normal 33 4" xfId="685" xr:uid="{00000000-0005-0000-0000-00001B050000}"/>
    <cellStyle name="Normal 34" xfId="686" xr:uid="{00000000-0005-0000-0000-00001C050000}"/>
    <cellStyle name="Normal 34 2" xfId="687" xr:uid="{00000000-0005-0000-0000-00001D050000}"/>
    <cellStyle name="Normal 34 3" xfId="688" xr:uid="{00000000-0005-0000-0000-00001E050000}"/>
    <cellStyle name="Normal 34 4" xfId="689" xr:uid="{00000000-0005-0000-0000-00001F050000}"/>
    <cellStyle name="Normal 35" xfId="690" xr:uid="{00000000-0005-0000-0000-000020050000}"/>
    <cellStyle name="Normal 35 2" xfId="691" xr:uid="{00000000-0005-0000-0000-000021050000}"/>
    <cellStyle name="Normal 35 3" xfId="692" xr:uid="{00000000-0005-0000-0000-000022050000}"/>
    <cellStyle name="Normal 35 4" xfId="693" xr:uid="{00000000-0005-0000-0000-000023050000}"/>
    <cellStyle name="Normal 36" xfId="694" xr:uid="{00000000-0005-0000-0000-000024050000}"/>
    <cellStyle name="Normal 36 2" xfId="695" xr:uid="{00000000-0005-0000-0000-000025050000}"/>
    <cellStyle name="Normal 36 3" xfId="696" xr:uid="{00000000-0005-0000-0000-000026050000}"/>
    <cellStyle name="Normal 36 4" xfId="697" xr:uid="{00000000-0005-0000-0000-000027050000}"/>
    <cellStyle name="Normal 37" xfId="698" xr:uid="{00000000-0005-0000-0000-000028050000}"/>
    <cellStyle name="Normal 37 2" xfId="699" xr:uid="{00000000-0005-0000-0000-000029050000}"/>
    <cellStyle name="Normal 37 3" xfId="700" xr:uid="{00000000-0005-0000-0000-00002A050000}"/>
    <cellStyle name="Normal 37 4" xfId="701" xr:uid="{00000000-0005-0000-0000-00002B050000}"/>
    <cellStyle name="Normal 38" xfId="702" xr:uid="{00000000-0005-0000-0000-00002C050000}"/>
    <cellStyle name="Normal 38 2" xfId="703" xr:uid="{00000000-0005-0000-0000-00002D050000}"/>
    <cellStyle name="Normal 38 3" xfId="704" xr:uid="{00000000-0005-0000-0000-00002E050000}"/>
    <cellStyle name="Normal 38 4" xfId="705" xr:uid="{00000000-0005-0000-0000-00002F050000}"/>
    <cellStyle name="Normal 39" xfId="706" xr:uid="{00000000-0005-0000-0000-000030050000}"/>
    <cellStyle name="Normal 39 2" xfId="707" xr:uid="{00000000-0005-0000-0000-000031050000}"/>
    <cellStyle name="Normal 39 3" xfId="708" xr:uid="{00000000-0005-0000-0000-000032050000}"/>
    <cellStyle name="Normal 39 4" xfId="709" xr:uid="{00000000-0005-0000-0000-000033050000}"/>
    <cellStyle name="Normal 4" xfId="710" xr:uid="{00000000-0005-0000-0000-000034050000}"/>
    <cellStyle name="Normal 4 10" xfId="3355" xr:uid="{00000000-0005-0000-0000-000035050000}"/>
    <cellStyle name="Normal 4 10 2" xfId="13144" xr:uid="{00000000-0005-0000-0000-000036050000}"/>
    <cellStyle name="Normal 4 10 2 2" xfId="30579" xr:uid="{00000000-0005-0000-0000-000037050000}"/>
    <cellStyle name="Normal 4 10 2 3" xfId="45032" xr:uid="{00000000-0005-0000-0000-000038050000}"/>
    <cellStyle name="Normal 4 10 3" xfId="15605" xr:uid="{00000000-0005-0000-0000-000039050000}"/>
    <cellStyle name="Normal 4 10 3 2" xfId="33040" xr:uid="{00000000-0005-0000-0000-00003A050000}"/>
    <cellStyle name="Normal 4 10 3 3" xfId="47493" xr:uid="{00000000-0005-0000-0000-00003B050000}"/>
    <cellStyle name="Normal 4 10 4" xfId="20791" xr:uid="{00000000-0005-0000-0000-00003C050000}"/>
    <cellStyle name="Normal 4 10 5" xfId="35244" xr:uid="{00000000-0005-0000-0000-00003D050000}"/>
    <cellStyle name="Normal 4 11" xfId="13129" xr:uid="{00000000-0005-0000-0000-00003E050000}"/>
    <cellStyle name="Normal 4 11 2" xfId="30564" xr:uid="{00000000-0005-0000-0000-00003F050000}"/>
    <cellStyle name="Normal 4 11 3" xfId="45017" xr:uid="{00000000-0005-0000-0000-000040050000}"/>
    <cellStyle name="Normal 4 12" xfId="14981" xr:uid="{00000000-0005-0000-0000-000041050000}"/>
    <cellStyle name="Normal 4 12 2" xfId="32416" xr:uid="{00000000-0005-0000-0000-000042050000}"/>
    <cellStyle name="Normal 4 12 3" xfId="46869" xr:uid="{00000000-0005-0000-0000-000043050000}"/>
    <cellStyle name="Normal 4 13" xfId="17442" xr:uid="{00000000-0005-0000-0000-000044050000}"/>
    <cellStyle name="Normal 4 13 2" xfId="34877" xr:uid="{00000000-0005-0000-0000-000045050000}"/>
    <cellStyle name="Normal 4 13 3" xfId="49330" xr:uid="{00000000-0005-0000-0000-000046050000}"/>
    <cellStyle name="Normal 4 14" xfId="17472" xr:uid="{00000000-0005-0000-0000-000047050000}"/>
    <cellStyle name="Normal 4 15" xfId="17690" xr:uid="{00000000-0005-0000-0000-000048050000}"/>
    <cellStyle name="Normal 4 16" xfId="20143" xr:uid="{00000000-0005-0000-0000-000049050000}"/>
    <cellStyle name="Normal 4 17" xfId="35205" xr:uid="{00000000-0005-0000-0000-00004A050000}"/>
    <cellStyle name="Normal 4 18" xfId="49331" xr:uid="{00000000-0005-0000-0000-00004B050000}"/>
    <cellStyle name="Normal 4 19" xfId="49339" xr:uid="{00000000-0005-0000-0000-00004C050000}"/>
    <cellStyle name="Normal 4 2" xfId="711" xr:uid="{00000000-0005-0000-0000-00004D050000}"/>
    <cellStyle name="Normal 4 2 2" xfId="712" xr:uid="{00000000-0005-0000-0000-00004E050000}"/>
    <cellStyle name="Normal 4 2 2 2" xfId="713" xr:uid="{00000000-0005-0000-0000-00004F050000}"/>
    <cellStyle name="Normal 4 2 2 3" xfId="714" xr:uid="{00000000-0005-0000-0000-000050050000}"/>
    <cellStyle name="Normal 4 2 2 4" xfId="715" xr:uid="{00000000-0005-0000-0000-000051050000}"/>
    <cellStyle name="Normal 4 2 3" xfId="716" xr:uid="{00000000-0005-0000-0000-000052050000}"/>
    <cellStyle name="Normal 4 2 3 2" xfId="717" xr:uid="{00000000-0005-0000-0000-000053050000}"/>
    <cellStyle name="Normal 4 2 3 3" xfId="718" xr:uid="{00000000-0005-0000-0000-000054050000}"/>
    <cellStyle name="Normal 4 2 3 4" xfId="719" xr:uid="{00000000-0005-0000-0000-000055050000}"/>
    <cellStyle name="Normal 4 2 4" xfId="720" xr:uid="{00000000-0005-0000-0000-000056050000}"/>
    <cellStyle name="Normal 4 2 4 2" xfId="17661" xr:uid="{00000000-0005-0000-0000-000057050000}"/>
    <cellStyle name="Normal 4 2 5" xfId="35169" xr:uid="{00000000-0005-0000-0000-000058050000}"/>
    <cellStyle name="Normal 4 2 5 2" xfId="49333" xr:uid="{00000000-0005-0000-0000-000059050000}"/>
    <cellStyle name="Normal 4 2 6" xfId="35170" xr:uid="{00000000-0005-0000-0000-00005A050000}"/>
    <cellStyle name="Normal 4 2 7" xfId="35171" xr:uid="{00000000-0005-0000-0000-00005B050000}"/>
    <cellStyle name="Normal 4 3" xfId="721" xr:uid="{00000000-0005-0000-0000-00005C050000}"/>
    <cellStyle name="Normal 4 3 2" xfId="722" xr:uid="{00000000-0005-0000-0000-00005D050000}"/>
    <cellStyle name="Normal 4 3 2 2" xfId="723" xr:uid="{00000000-0005-0000-0000-00005E050000}"/>
    <cellStyle name="Normal 4 3 2 3" xfId="724" xr:uid="{00000000-0005-0000-0000-00005F050000}"/>
    <cellStyle name="Normal 4 3 2 4" xfId="725" xr:uid="{00000000-0005-0000-0000-000060050000}"/>
    <cellStyle name="Normal 4 3 3" xfId="726" xr:uid="{00000000-0005-0000-0000-000061050000}"/>
    <cellStyle name="Normal 4 3 4" xfId="727" xr:uid="{00000000-0005-0000-0000-000062050000}"/>
    <cellStyle name="Normal 4 3 5" xfId="728" xr:uid="{00000000-0005-0000-0000-000063050000}"/>
    <cellStyle name="Normal 4 4" xfId="729" xr:uid="{00000000-0005-0000-0000-000064050000}"/>
    <cellStyle name="Normal 4 4 2" xfId="730" xr:uid="{00000000-0005-0000-0000-000065050000}"/>
    <cellStyle name="Normal 4 4 2 2" xfId="731" xr:uid="{00000000-0005-0000-0000-000066050000}"/>
    <cellStyle name="Normal 4 4 2 3" xfId="732" xr:uid="{00000000-0005-0000-0000-000067050000}"/>
    <cellStyle name="Normal 4 4 2 4" xfId="733" xr:uid="{00000000-0005-0000-0000-000068050000}"/>
    <cellStyle name="Normal 4 4 3" xfId="734" xr:uid="{00000000-0005-0000-0000-000069050000}"/>
    <cellStyle name="Normal 4 4 4" xfId="735" xr:uid="{00000000-0005-0000-0000-00006A050000}"/>
    <cellStyle name="Normal 4 4 5" xfId="736" xr:uid="{00000000-0005-0000-0000-00006B050000}"/>
    <cellStyle name="Normal 4 5" xfId="737" xr:uid="{00000000-0005-0000-0000-00006C050000}"/>
    <cellStyle name="Normal 4 5 2" xfId="738" xr:uid="{00000000-0005-0000-0000-00006D050000}"/>
    <cellStyle name="Normal 4 5 2 2" xfId="739" xr:uid="{00000000-0005-0000-0000-00006E050000}"/>
    <cellStyle name="Normal 4 5 2 3" xfId="740" xr:uid="{00000000-0005-0000-0000-00006F050000}"/>
    <cellStyle name="Normal 4 5 2 4" xfId="741" xr:uid="{00000000-0005-0000-0000-000070050000}"/>
    <cellStyle name="Normal 4 5 3" xfId="742" xr:uid="{00000000-0005-0000-0000-000071050000}"/>
    <cellStyle name="Normal 4 5 4" xfId="743" xr:uid="{00000000-0005-0000-0000-000072050000}"/>
    <cellStyle name="Normal 4 5 5" xfId="744" xr:uid="{00000000-0005-0000-0000-000073050000}"/>
    <cellStyle name="Normal 4 6" xfId="745" xr:uid="{00000000-0005-0000-0000-000074050000}"/>
    <cellStyle name="Normal 4 6 2" xfId="746" xr:uid="{00000000-0005-0000-0000-000075050000}"/>
    <cellStyle name="Normal 4 6 3" xfId="747" xr:uid="{00000000-0005-0000-0000-000076050000}"/>
    <cellStyle name="Normal 4 6 4" xfId="748" xr:uid="{00000000-0005-0000-0000-000077050000}"/>
    <cellStyle name="Normal 4 7" xfId="749" xr:uid="{00000000-0005-0000-0000-000078050000}"/>
    <cellStyle name="Normal 4 7 10" xfId="35206" xr:uid="{00000000-0005-0000-0000-000079050000}"/>
    <cellStyle name="Normal 4 7 11" xfId="49332" xr:uid="{00000000-0005-0000-0000-00007A050000}"/>
    <cellStyle name="Normal 4 7 12" xfId="49340" xr:uid="{00000000-0005-0000-0000-00007B050000}"/>
    <cellStyle name="Normal 4 7 2" xfId="3320" xr:uid="{00000000-0005-0000-0000-00007C050000}"/>
    <cellStyle name="Normal 4 7 2 10" xfId="49341" xr:uid="{00000000-0005-0000-0000-00007D050000}"/>
    <cellStyle name="Normal 4 7 2 2" xfId="5829" xr:uid="{00000000-0005-0000-0000-00007E050000}"/>
    <cellStyle name="Normal 4 7 2 2 2" xfId="23264" xr:uid="{00000000-0005-0000-0000-00007F050000}"/>
    <cellStyle name="Normal 4 7 2 2 3" xfId="37717" xr:uid="{00000000-0005-0000-0000-000080050000}"/>
    <cellStyle name="Normal 4 7 2 3" xfId="13136" xr:uid="{00000000-0005-0000-0000-000081050000}"/>
    <cellStyle name="Normal 4 7 2 3 2" xfId="30571" xr:uid="{00000000-0005-0000-0000-000082050000}"/>
    <cellStyle name="Normal 4 7 2 3 3" xfId="45024" xr:uid="{00000000-0005-0000-0000-000083050000}"/>
    <cellStyle name="Normal 4 7 2 4" xfId="15597" xr:uid="{00000000-0005-0000-0000-000084050000}"/>
    <cellStyle name="Normal 4 7 2 4 2" xfId="33032" xr:uid="{00000000-0005-0000-0000-000085050000}"/>
    <cellStyle name="Normal 4 7 2 4 3" xfId="47485" xr:uid="{00000000-0005-0000-0000-000086050000}"/>
    <cellStyle name="Normal 4 7 2 5" xfId="17662" xr:uid="{00000000-0005-0000-0000-000087050000}"/>
    <cellStyle name="Normal 4 7 2 6" xfId="20140" xr:uid="{00000000-0005-0000-0000-000088050000}"/>
    <cellStyle name="Normal 4 7 2 7" xfId="20759" xr:uid="{00000000-0005-0000-0000-000089050000}"/>
    <cellStyle name="Normal 4 7 2 8" xfId="35173" xr:uid="{00000000-0005-0000-0000-00008A050000}"/>
    <cellStyle name="Normal 4 7 2 9" xfId="35212" xr:uid="{00000000-0005-0000-0000-00008B050000}"/>
    <cellStyle name="Normal 4 7 3" xfId="3356" xr:uid="{00000000-0005-0000-0000-00008C050000}"/>
    <cellStyle name="Normal 4 7 3 2" xfId="13145" xr:uid="{00000000-0005-0000-0000-00008D050000}"/>
    <cellStyle name="Normal 4 7 3 2 2" xfId="30580" xr:uid="{00000000-0005-0000-0000-00008E050000}"/>
    <cellStyle name="Normal 4 7 3 2 3" xfId="45033" xr:uid="{00000000-0005-0000-0000-00008F050000}"/>
    <cellStyle name="Normal 4 7 3 3" xfId="15606" xr:uid="{00000000-0005-0000-0000-000090050000}"/>
    <cellStyle name="Normal 4 7 3 3 2" xfId="33041" xr:uid="{00000000-0005-0000-0000-000091050000}"/>
    <cellStyle name="Normal 4 7 3 3 3" xfId="47494" xr:uid="{00000000-0005-0000-0000-000092050000}"/>
    <cellStyle name="Normal 4 7 3 4" xfId="20792" xr:uid="{00000000-0005-0000-0000-000093050000}"/>
    <cellStyle name="Normal 4 7 3 5" xfId="35245" xr:uid="{00000000-0005-0000-0000-000094050000}"/>
    <cellStyle name="Normal 4 7 4" xfId="13130" xr:uid="{00000000-0005-0000-0000-000095050000}"/>
    <cellStyle name="Normal 4 7 4 2" xfId="30565" xr:uid="{00000000-0005-0000-0000-000096050000}"/>
    <cellStyle name="Normal 4 7 4 3" xfId="45018" xr:uid="{00000000-0005-0000-0000-000097050000}"/>
    <cellStyle name="Normal 4 7 5" xfId="14982" xr:uid="{00000000-0005-0000-0000-000098050000}"/>
    <cellStyle name="Normal 4 7 5 2" xfId="32417" xr:uid="{00000000-0005-0000-0000-000099050000}"/>
    <cellStyle name="Normal 4 7 5 3" xfId="46870" xr:uid="{00000000-0005-0000-0000-00009A050000}"/>
    <cellStyle name="Normal 4 7 6" xfId="17473" xr:uid="{00000000-0005-0000-0000-00009B050000}"/>
    <cellStyle name="Normal 4 7 7" xfId="17691" xr:uid="{00000000-0005-0000-0000-00009C050000}"/>
    <cellStyle name="Normal 4 7 8" xfId="20144" xr:uid="{00000000-0005-0000-0000-00009D050000}"/>
    <cellStyle name="Normal 4 7 9" xfId="35172" xr:uid="{00000000-0005-0000-0000-00009E050000}"/>
    <cellStyle name="Normal 4 8" xfId="750" xr:uid="{00000000-0005-0000-0000-00009F050000}"/>
    <cellStyle name="Normal 4 8 2" xfId="17474" xr:uid="{00000000-0005-0000-0000-0000A0050000}"/>
    <cellStyle name="Normal 4 8 2 2" xfId="35175" xr:uid="{00000000-0005-0000-0000-0000A1050000}"/>
    <cellStyle name="Normal 4 8 3" xfId="35174" xr:uid="{00000000-0005-0000-0000-0000A2050000}"/>
    <cellStyle name="Normal 4 9" xfId="3319" xr:uid="{00000000-0005-0000-0000-0000A3050000}"/>
    <cellStyle name="Normal 4 9 10" xfId="49342" xr:uid="{00000000-0005-0000-0000-0000A4050000}"/>
    <cellStyle name="Normal 4 9 2" xfId="5828" xr:uid="{00000000-0005-0000-0000-0000A5050000}"/>
    <cellStyle name="Normal 4 9 2 2" xfId="23263" xr:uid="{00000000-0005-0000-0000-0000A6050000}"/>
    <cellStyle name="Normal 4 9 2 3" xfId="37716" xr:uid="{00000000-0005-0000-0000-0000A7050000}"/>
    <cellStyle name="Normal 4 9 3" xfId="13135" xr:uid="{00000000-0005-0000-0000-0000A8050000}"/>
    <cellStyle name="Normal 4 9 3 2" xfId="30570" xr:uid="{00000000-0005-0000-0000-0000A9050000}"/>
    <cellStyle name="Normal 4 9 3 3" xfId="45023" xr:uid="{00000000-0005-0000-0000-0000AA050000}"/>
    <cellStyle name="Normal 4 9 4" xfId="15596" xr:uid="{00000000-0005-0000-0000-0000AB050000}"/>
    <cellStyle name="Normal 4 9 4 2" xfId="33031" xr:uid="{00000000-0005-0000-0000-0000AC050000}"/>
    <cellStyle name="Normal 4 9 4 3" xfId="47484" xr:uid="{00000000-0005-0000-0000-0000AD050000}"/>
    <cellStyle name="Normal 4 9 5" xfId="17660" xr:uid="{00000000-0005-0000-0000-0000AE050000}"/>
    <cellStyle name="Normal 4 9 6" xfId="20139" xr:uid="{00000000-0005-0000-0000-0000AF050000}"/>
    <cellStyle name="Normal 4 9 7" xfId="20758" xr:uid="{00000000-0005-0000-0000-0000B0050000}"/>
    <cellStyle name="Normal 4 9 8" xfId="35176" xr:uid="{00000000-0005-0000-0000-0000B1050000}"/>
    <cellStyle name="Normal 4 9 9" xfId="35211" xr:uid="{00000000-0005-0000-0000-0000B2050000}"/>
    <cellStyle name="Normal 4_EXHIBIT C" xfId="751" xr:uid="{00000000-0005-0000-0000-0000B3050000}"/>
    <cellStyle name="Normal 40" xfId="752" xr:uid="{00000000-0005-0000-0000-0000B4050000}"/>
    <cellStyle name="Normal 40 2" xfId="753" xr:uid="{00000000-0005-0000-0000-0000B5050000}"/>
    <cellStyle name="Normal 40 3" xfId="754" xr:uid="{00000000-0005-0000-0000-0000B6050000}"/>
    <cellStyle name="Normal 40 4" xfId="755" xr:uid="{00000000-0005-0000-0000-0000B7050000}"/>
    <cellStyle name="Normal 41" xfId="756" xr:uid="{00000000-0005-0000-0000-0000B8050000}"/>
    <cellStyle name="Normal 41 2" xfId="17475" xr:uid="{00000000-0005-0000-0000-0000B9050000}"/>
    <cellStyle name="Normal 41 3" xfId="17476" xr:uid="{00000000-0005-0000-0000-0000BA050000}"/>
    <cellStyle name="Normal 41 3 2" xfId="17664" xr:uid="{00000000-0005-0000-0000-0000BB050000}"/>
    <cellStyle name="Normal 41 3 3" xfId="35177" xr:uid="{00000000-0005-0000-0000-0000BC050000}"/>
    <cellStyle name="Normal 41 4" xfId="17663" xr:uid="{00000000-0005-0000-0000-0000BD050000}"/>
    <cellStyle name="Normal 41 4 2" xfId="35178" xr:uid="{00000000-0005-0000-0000-0000BE050000}"/>
    <cellStyle name="Normal 42" xfId="17477" xr:uid="{00000000-0005-0000-0000-0000BF050000}"/>
    <cellStyle name="Normal 42 2" xfId="17478" xr:uid="{00000000-0005-0000-0000-0000C0050000}"/>
    <cellStyle name="Normal 42 2 2" xfId="17666" xr:uid="{00000000-0005-0000-0000-0000C1050000}"/>
    <cellStyle name="Normal 42 3" xfId="17665" xr:uid="{00000000-0005-0000-0000-0000C2050000}"/>
    <cellStyle name="Normal 43" xfId="17498" xr:uid="{00000000-0005-0000-0000-0000C3050000}"/>
    <cellStyle name="Normal 43 2" xfId="35179" xr:uid="{00000000-0005-0000-0000-0000C4050000}"/>
    <cellStyle name="Normal 44" xfId="757" xr:uid="{00000000-0005-0000-0000-0000C5050000}"/>
    <cellStyle name="Normal 44 2" xfId="17501" xr:uid="{00000000-0005-0000-0000-0000C6050000}"/>
    <cellStyle name="Normal 45" xfId="17504" xr:uid="{00000000-0005-0000-0000-0000C7050000}"/>
    <cellStyle name="Normal 46" xfId="49346" xr:uid="{00000000-0005-0000-0000-0000C8050000}"/>
    <cellStyle name="Normal 5" xfId="758" xr:uid="{00000000-0005-0000-0000-0000C9050000}"/>
    <cellStyle name="Normal 5 10" xfId="35181" xr:uid="{00000000-0005-0000-0000-0000CA050000}"/>
    <cellStyle name="Normal 5 11" xfId="35180" xr:uid="{00000000-0005-0000-0000-0000CB050000}"/>
    <cellStyle name="Normal 5 2" xfId="759" xr:uid="{00000000-0005-0000-0000-0000CC050000}"/>
    <cellStyle name="Normal 5 2 2" xfId="760" xr:uid="{00000000-0005-0000-0000-0000CD050000}"/>
    <cellStyle name="Normal 5 2 2 2" xfId="761" xr:uid="{00000000-0005-0000-0000-0000CE050000}"/>
    <cellStyle name="Normal 5 2 2 3" xfId="762" xr:uid="{00000000-0005-0000-0000-0000CF050000}"/>
    <cellStyle name="Normal 5 2 2 4" xfId="763" xr:uid="{00000000-0005-0000-0000-0000D0050000}"/>
    <cellStyle name="Normal 5 2 3" xfId="764" xr:uid="{00000000-0005-0000-0000-0000D1050000}"/>
    <cellStyle name="Normal 5 2 4" xfId="765" xr:uid="{00000000-0005-0000-0000-0000D2050000}"/>
    <cellStyle name="Normal 5 2 5" xfId="766" xr:uid="{00000000-0005-0000-0000-0000D3050000}"/>
    <cellStyle name="Normal 5 3" xfId="767" xr:uid="{00000000-0005-0000-0000-0000D4050000}"/>
    <cellStyle name="Normal 5 3 2" xfId="768" xr:uid="{00000000-0005-0000-0000-0000D5050000}"/>
    <cellStyle name="Normal 5 3 2 2" xfId="769" xr:uid="{00000000-0005-0000-0000-0000D6050000}"/>
    <cellStyle name="Normal 5 3 2 3" xfId="770" xr:uid="{00000000-0005-0000-0000-0000D7050000}"/>
    <cellStyle name="Normal 5 3 2 4" xfId="771" xr:uid="{00000000-0005-0000-0000-0000D8050000}"/>
    <cellStyle name="Normal 5 3 3" xfId="772" xr:uid="{00000000-0005-0000-0000-0000D9050000}"/>
    <cellStyle name="Normal 5 3 4" xfId="773" xr:uid="{00000000-0005-0000-0000-0000DA050000}"/>
    <cellStyle name="Normal 5 3 5" xfId="774" xr:uid="{00000000-0005-0000-0000-0000DB050000}"/>
    <cellStyle name="Normal 5 4" xfId="775" xr:uid="{00000000-0005-0000-0000-0000DC050000}"/>
    <cellStyle name="Normal 5 4 2" xfId="776" xr:uid="{00000000-0005-0000-0000-0000DD050000}"/>
    <cellStyle name="Normal 5 4 2 2" xfId="777" xr:uid="{00000000-0005-0000-0000-0000DE050000}"/>
    <cellStyle name="Normal 5 4 2 3" xfId="778" xr:uid="{00000000-0005-0000-0000-0000DF050000}"/>
    <cellStyle name="Normal 5 4 2 4" xfId="779" xr:uid="{00000000-0005-0000-0000-0000E0050000}"/>
    <cellStyle name="Normal 5 4 3" xfId="780" xr:uid="{00000000-0005-0000-0000-0000E1050000}"/>
    <cellStyle name="Normal 5 4 4" xfId="781" xr:uid="{00000000-0005-0000-0000-0000E2050000}"/>
    <cellStyle name="Normal 5 4 5" xfId="782" xr:uid="{00000000-0005-0000-0000-0000E3050000}"/>
    <cellStyle name="Normal 5 5" xfId="783" xr:uid="{00000000-0005-0000-0000-0000E4050000}"/>
    <cellStyle name="Normal 5 5 2" xfId="784" xr:uid="{00000000-0005-0000-0000-0000E5050000}"/>
    <cellStyle name="Normal 5 5 2 2" xfId="785" xr:uid="{00000000-0005-0000-0000-0000E6050000}"/>
    <cellStyle name="Normal 5 5 2 3" xfId="786" xr:uid="{00000000-0005-0000-0000-0000E7050000}"/>
    <cellStyle name="Normal 5 5 2 4" xfId="787" xr:uid="{00000000-0005-0000-0000-0000E8050000}"/>
    <cellStyle name="Normal 5 5 3" xfId="788" xr:uid="{00000000-0005-0000-0000-0000E9050000}"/>
    <cellStyle name="Normal 5 5 4" xfId="789" xr:uid="{00000000-0005-0000-0000-0000EA050000}"/>
    <cellStyle name="Normal 5 5 5" xfId="790" xr:uid="{00000000-0005-0000-0000-0000EB050000}"/>
    <cellStyle name="Normal 5 6" xfId="791" xr:uid="{00000000-0005-0000-0000-0000EC050000}"/>
    <cellStyle name="Normal 5 6 2" xfId="792" xr:uid="{00000000-0005-0000-0000-0000ED050000}"/>
    <cellStyle name="Normal 5 6 3" xfId="793" xr:uid="{00000000-0005-0000-0000-0000EE050000}"/>
    <cellStyle name="Normal 5 6 4" xfId="794" xr:uid="{00000000-0005-0000-0000-0000EF050000}"/>
    <cellStyle name="Normal 5 7" xfId="17479" xr:uid="{00000000-0005-0000-0000-0000F0050000}"/>
    <cellStyle name="Normal 5 7 2" xfId="17668" xr:uid="{00000000-0005-0000-0000-0000F1050000}"/>
    <cellStyle name="Normal 5 8" xfId="17667" xr:uid="{00000000-0005-0000-0000-0000F2050000}"/>
    <cellStyle name="Normal 5 8 2" xfId="35183" xr:uid="{00000000-0005-0000-0000-0000F3050000}"/>
    <cellStyle name="Normal 5 8 3" xfId="35182" xr:uid="{00000000-0005-0000-0000-0000F4050000}"/>
    <cellStyle name="Normal 5 9" xfId="35184" xr:uid="{00000000-0005-0000-0000-0000F5050000}"/>
    <cellStyle name="Normal 6" xfId="795" xr:uid="{00000000-0005-0000-0000-0000F6050000}"/>
    <cellStyle name="Normal 6 10" xfId="35185" xr:uid="{00000000-0005-0000-0000-0000F7050000}"/>
    <cellStyle name="Normal 6 11" xfId="35186" xr:uid="{00000000-0005-0000-0000-0000F8050000}"/>
    <cellStyle name="Normal 6 2" xfId="796" xr:uid="{00000000-0005-0000-0000-0000F9050000}"/>
    <cellStyle name="Normal 6 2 2" xfId="797" xr:uid="{00000000-0005-0000-0000-0000FA050000}"/>
    <cellStyle name="Normal 6 2 2 2" xfId="798" xr:uid="{00000000-0005-0000-0000-0000FB050000}"/>
    <cellStyle name="Normal 6 2 2 3" xfId="799" xr:uid="{00000000-0005-0000-0000-0000FC050000}"/>
    <cellStyle name="Normal 6 2 2 4" xfId="800" xr:uid="{00000000-0005-0000-0000-0000FD050000}"/>
    <cellStyle name="Normal 6 2 3" xfId="801" xr:uid="{00000000-0005-0000-0000-0000FE050000}"/>
    <cellStyle name="Normal 6 2 4" xfId="802" xr:uid="{00000000-0005-0000-0000-0000FF050000}"/>
    <cellStyle name="Normal 6 2 5" xfId="803" xr:uid="{00000000-0005-0000-0000-000000060000}"/>
    <cellStyle name="Normal 6 3" xfId="804" xr:uid="{00000000-0005-0000-0000-000001060000}"/>
    <cellStyle name="Normal 6 3 2" xfId="805" xr:uid="{00000000-0005-0000-0000-000002060000}"/>
    <cellStyle name="Normal 6 3 2 2" xfId="806" xr:uid="{00000000-0005-0000-0000-000003060000}"/>
    <cellStyle name="Normal 6 3 2 3" xfId="807" xr:uid="{00000000-0005-0000-0000-000004060000}"/>
    <cellStyle name="Normal 6 3 2 4" xfId="808" xr:uid="{00000000-0005-0000-0000-000005060000}"/>
    <cellStyle name="Normal 6 3 3" xfId="809" xr:uid="{00000000-0005-0000-0000-000006060000}"/>
    <cellStyle name="Normal 6 3 4" xfId="810" xr:uid="{00000000-0005-0000-0000-000007060000}"/>
    <cellStyle name="Normal 6 3 5" xfId="811" xr:uid="{00000000-0005-0000-0000-000008060000}"/>
    <cellStyle name="Normal 6 4" xfId="812" xr:uid="{00000000-0005-0000-0000-000009060000}"/>
    <cellStyle name="Normal 6 4 2" xfId="813" xr:uid="{00000000-0005-0000-0000-00000A060000}"/>
    <cellStyle name="Normal 6 4 2 2" xfId="814" xr:uid="{00000000-0005-0000-0000-00000B060000}"/>
    <cellStyle name="Normal 6 4 2 3" xfId="815" xr:uid="{00000000-0005-0000-0000-00000C060000}"/>
    <cellStyle name="Normal 6 4 2 4" xfId="816" xr:uid="{00000000-0005-0000-0000-00000D060000}"/>
    <cellStyle name="Normal 6 4 3" xfId="817" xr:uid="{00000000-0005-0000-0000-00000E060000}"/>
    <cellStyle name="Normal 6 4 4" xfId="818" xr:uid="{00000000-0005-0000-0000-00000F060000}"/>
    <cellStyle name="Normal 6 4 5" xfId="819" xr:uid="{00000000-0005-0000-0000-000010060000}"/>
    <cellStyle name="Normal 6 5" xfId="820" xr:uid="{00000000-0005-0000-0000-000011060000}"/>
    <cellStyle name="Normal 6 5 2" xfId="821" xr:uid="{00000000-0005-0000-0000-000012060000}"/>
    <cellStyle name="Normal 6 5 2 2" xfId="822" xr:uid="{00000000-0005-0000-0000-000013060000}"/>
    <cellStyle name="Normal 6 5 2 3" xfId="823" xr:uid="{00000000-0005-0000-0000-000014060000}"/>
    <cellStyle name="Normal 6 5 2 4" xfId="824" xr:uid="{00000000-0005-0000-0000-000015060000}"/>
    <cellStyle name="Normal 6 5 3" xfId="825" xr:uid="{00000000-0005-0000-0000-000016060000}"/>
    <cellStyle name="Normal 6 5 4" xfId="826" xr:uid="{00000000-0005-0000-0000-000017060000}"/>
    <cellStyle name="Normal 6 5 5" xfId="827" xr:uid="{00000000-0005-0000-0000-000018060000}"/>
    <cellStyle name="Normal 6 6" xfId="828" xr:uid="{00000000-0005-0000-0000-000019060000}"/>
    <cellStyle name="Normal 6 6 2" xfId="829" xr:uid="{00000000-0005-0000-0000-00001A060000}"/>
    <cellStyle name="Normal 6 6 3" xfId="830" xr:uid="{00000000-0005-0000-0000-00001B060000}"/>
    <cellStyle name="Normal 6 6 4" xfId="831" xr:uid="{00000000-0005-0000-0000-00001C060000}"/>
    <cellStyle name="Normal 6 7" xfId="832" xr:uid="{00000000-0005-0000-0000-00001D060000}"/>
    <cellStyle name="Normal 6 7 2" xfId="833" xr:uid="{00000000-0005-0000-0000-00001E060000}"/>
    <cellStyle name="Normal 6 7 3" xfId="834" xr:uid="{00000000-0005-0000-0000-00001F060000}"/>
    <cellStyle name="Normal 6 7 4" xfId="835" xr:uid="{00000000-0005-0000-0000-000020060000}"/>
    <cellStyle name="Normal 6 8" xfId="836" xr:uid="{00000000-0005-0000-0000-000021060000}"/>
    <cellStyle name="Normal 6 8 2" xfId="17480" xr:uid="{00000000-0005-0000-0000-000022060000}"/>
    <cellStyle name="Normal 6 9" xfId="17481" xr:uid="{00000000-0005-0000-0000-000023060000}"/>
    <cellStyle name="Normal 6 9 2" xfId="35187" xr:uid="{00000000-0005-0000-0000-000024060000}"/>
    <cellStyle name="Normal 7" xfId="837" xr:uid="{00000000-0005-0000-0000-000025060000}"/>
    <cellStyle name="Normal 7 2" xfId="838" xr:uid="{00000000-0005-0000-0000-000026060000}"/>
    <cellStyle name="Normal 7 2 2" xfId="839" xr:uid="{00000000-0005-0000-0000-000027060000}"/>
    <cellStyle name="Normal 7 2 2 2" xfId="35188" xr:uid="{00000000-0005-0000-0000-000028060000}"/>
    <cellStyle name="Normal 7 2 3" xfId="840" xr:uid="{00000000-0005-0000-0000-000029060000}"/>
    <cellStyle name="Normal 7 2 4" xfId="841" xr:uid="{00000000-0005-0000-0000-00002A060000}"/>
    <cellStyle name="Normal 7 2 5" xfId="842" xr:uid="{00000000-0005-0000-0000-00002B060000}"/>
    <cellStyle name="Normal 7 3" xfId="843" xr:uid="{00000000-0005-0000-0000-00002C060000}"/>
    <cellStyle name="Normal 7 3 10" xfId="49343" xr:uid="{00000000-0005-0000-0000-00002D060000}"/>
    <cellStyle name="Normal 7 3 2" xfId="3321" xr:uid="{00000000-0005-0000-0000-00002E060000}"/>
    <cellStyle name="Normal 7 3 2 2" xfId="5830" xr:uid="{00000000-0005-0000-0000-00002F060000}"/>
    <cellStyle name="Normal 7 3 2 2 2" xfId="23265" xr:uid="{00000000-0005-0000-0000-000030060000}"/>
    <cellStyle name="Normal 7 3 2 2 3" xfId="37718" xr:uid="{00000000-0005-0000-0000-000031060000}"/>
    <cellStyle name="Normal 7 3 2 3" xfId="13137" xr:uid="{00000000-0005-0000-0000-000032060000}"/>
    <cellStyle name="Normal 7 3 2 3 2" xfId="30572" xr:uid="{00000000-0005-0000-0000-000033060000}"/>
    <cellStyle name="Normal 7 3 2 3 3" xfId="45025" xr:uid="{00000000-0005-0000-0000-000034060000}"/>
    <cellStyle name="Normal 7 3 2 4" xfId="15598" xr:uid="{00000000-0005-0000-0000-000035060000}"/>
    <cellStyle name="Normal 7 3 2 4 2" xfId="33033" xr:uid="{00000000-0005-0000-0000-000036060000}"/>
    <cellStyle name="Normal 7 3 2 4 3" xfId="47486" xr:uid="{00000000-0005-0000-0000-000037060000}"/>
    <cellStyle name="Normal 7 3 2 5" xfId="20141" xr:uid="{00000000-0005-0000-0000-000038060000}"/>
    <cellStyle name="Normal 7 3 2 6" xfId="20760" xr:uid="{00000000-0005-0000-0000-000039060000}"/>
    <cellStyle name="Normal 7 3 2 7" xfId="35213" xr:uid="{00000000-0005-0000-0000-00003A060000}"/>
    <cellStyle name="Normal 7 3 2 8" xfId="49344" xr:uid="{00000000-0005-0000-0000-00003B060000}"/>
    <cellStyle name="Normal 7 3 3" xfId="3357" xr:uid="{00000000-0005-0000-0000-00003C060000}"/>
    <cellStyle name="Normal 7 3 3 2" xfId="13146" xr:uid="{00000000-0005-0000-0000-00003D060000}"/>
    <cellStyle name="Normal 7 3 3 2 2" xfId="30581" xr:uid="{00000000-0005-0000-0000-00003E060000}"/>
    <cellStyle name="Normal 7 3 3 2 3" xfId="45034" xr:uid="{00000000-0005-0000-0000-00003F060000}"/>
    <cellStyle name="Normal 7 3 3 3" xfId="15607" xr:uid="{00000000-0005-0000-0000-000040060000}"/>
    <cellStyle name="Normal 7 3 3 3 2" xfId="33042" xr:uid="{00000000-0005-0000-0000-000041060000}"/>
    <cellStyle name="Normal 7 3 3 3 3" xfId="47495" xr:uid="{00000000-0005-0000-0000-000042060000}"/>
    <cellStyle name="Normal 7 3 3 4" xfId="20793" xr:uid="{00000000-0005-0000-0000-000043060000}"/>
    <cellStyle name="Normal 7 3 3 5" xfId="35246" xr:uid="{00000000-0005-0000-0000-000044060000}"/>
    <cellStyle name="Normal 7 3 4" xfId="13131" xr:uid="{00000000-0005-0000-0000-000045060000}"/>
    <cellStyle name="Normal 7 3 4 2" xfId="30566" xr:uid="{00000000-0005-0000-0000-000046060000}"/>
    <cellStyle name="Normal 7 3 4 3" xfId="45019" xr:uid="{00000000-0005-0000-0000-000047060000}"/>
    <cellStyle name="Normal 7 3 5" xfId="14983" xr:uid="{00000000-0005-0000-0000-000048060000}"/>
    <cellStyle name="Normal 7 3 5 2" xfId="32418" xr:uid="{00000000-0005-0000-0000-000049060000}"/>
    <cellStyle name="Normal 7 3 5 3" xfId="46871" xr:uid="{00000000-0005-0000-0000-00004A060000}"/>
    <cellStyle name="Normal 7 3 6" xfId="17482" xr:uid="{00000000-0005-0000-0000-00004B060000}"/>
    <cellStyle name="Normal 7 3 7" xfId="17692" xr:uid="{00000000-0005-0000-0000-00004C060000}"/>
    <cellStyle name="Normal 7 3 8" xfId="20145" xr:uid="{00000000-0005-0000-0000-00004D060000}"/>
    <cellStyle name="Normal 7 3 9" xfId="35207" xr:uid="{00000000-0005-0000-0000-00004E060000}"/>
    <cellStyle name="Normal 7 4" xfId="35189" xr:uid="{00000000-0005-0000-0000-00004F060000}"/>
    <cellStyle name="Normal 7 5" xfId="35190" xr:uid="{00000000-0005-0000-0000-000050060000}"/>
    <cellStyle name="Normal 7 6" xfId="35191" xr:uid="{00000000-0005-0000-0000-000051060000}"/>
    <cellStyle name="Normal 8" xfId="844" xr:uid="{00000000-0005-0000-0000-000052060000}"/>
    <cellStyle name="Normal 8 2" xfId="845" xr:uid="{00000000-0005-0000-0000-000053060000}"/>
    <cellStyle name="Normal 8 3" xfId="846" xr:uid="{00000000-0005-0000-0000-000054060000}"/>
    <cellStyle name="Normal 8 3 2" xfId="17669" xr:uid="{00000000-0005-0000-0000-000055060000}"/>
    <cellStyle name="Normal 8 3 3" xfId="17483" xr:uid="{00000000-0005-0000-0000-000056060000}"/>
    <cellStyle name="Normal 8 4" xfId="847" xr:uid="{00000000-0005-0000-0000-000057060000}"/>
    <cellStyle name="Normal 9" xfId="848" xr:uid="{00000000-0005-0000-0000-000058060000}"/>
    <cellStyle name="Normal 9 2" xfId="849" xr:uid="{00000000-0005-0000-0000-000059060000}"/>
    <cellStyle name="Normal 9 3" xfId="850" xr:uid="{00000000-0005-0000-0000-00005A060000}"/>
    <cellStyle name="Normal 9 4" xfId="851" xr:uid="{00000000-0005-0000-0000-00005B060000}"/>
    <cellStyle name="Note 10" xfId="852" xr:uid="{00000000-0005-0000-0000-00005C060000}"/>
    <cellStyle name="Note 10 2" xfId="853" xr:uid="{00000000-0005-0000-0000-00005D060000}"/>
    <cellStyle name="Note 10 2 2" xfId="3364" xr:uid="{00000000-0005-0000-0000-00005E060000}"/>
    <cellStyle name="Note 10 2 2 2" xfId="13148" xr:uid="{00000000-0005-0000-0000-00005F060000}"/>
    <cellStyle name="Note 10 2 2 2 2" xfId="30583" xr:uid="{00000000-0005-0000-0000-000060060000}"/>
    <cellStyle name="Note 10 2 2 2 3" xfId="45036" xr:uid="{00000000-0005-0000-0000-000061060000}"/>
    <cellStyle name="Note 10 2 2 3" xfId="15609" xr:uid="{00000000-0005-0000-0000-000062060000}"/>
    <cellStyle name="Note 10 2 2 3 2" xfId="33044" xr:uid="{00000000-0005-0000-0000-000063060000}"/>
    <cellStyle name="Note 10 2 2 3 3" xfId="47497" xr:uid="{00000000-0005-0000-0000-000064060000}"/>
    <cellStyle name="Note 10 2 2 4" xfId="20800" xr:uid="{00000000-0005-0000-0000-000065060000}"/>
    <cellStyle name="Note 10 2 2 5" xfId="35253" xr:uid="{00000000-0005-0000-0000-000066060000}"/>
    <cellStyle name="Note 10 2 3" xfId="3328" xr:uid="{00000000-0005-0000-0000-000067060000}"/>
    <cellStyle name="Note 10 2 3 2" xfId="20767" xr:uid="{00000000-0005-0000-0000-000068060000}"/>
    <cellStyle name="Note 10 2 3 3" xfId="35220" xr:uid="{00000000-0005-0000-0000-000069060000}"/>
    <cellStyle name="Note 10 2 4" xfId="3359" xr:uid="{00000000-0005-0000-0000-00006A060000}"/>
    <cellStyle name="Note 10 2 4 2" xfId="20795" xr:uid="{00000000-0005-0000-0000-00006B060000}"/>
    <cellStyle name="Note 10 2 4 3" xfId="35248" xr:uid="{00000000-0005-0000-0000-00006C060000}"/>
    <cellStyle name="Note 10 2 5" xfId="3330" xr:uid="{00000000-0005-0000-0000-00006D060000}"/>
    <cellStyle name="Note 10 2 5 2" xfId="20769" xr:uid="{00000000-0005-0000-0000-00006E060000}"/>
    <cellStyle name="Note 10 2 5 3" xfId="35222" xr:uid="{00000000-0005-0000-0000-00006F060000}"/>
    <cellStyle name="Note 10 2 6" xfId="17694" xr:uid="{00000000-0005-0000-0000-000070060000}"/>
    <cellStyle name="Note 10 3" xfId="854" xr:uid="{00000000-0005-0000-0000-000071060000}"/>
    <cellStyle name="Note 10 3 2" xfId="3365" xr:uid="{00000000-0005-0000-0000-000072060000}"/>
    <cellStyle name="Note 10 3 2 2" xfId="13149" xr:uid="{00000000-0005-0000-0000-000073060000}"/>
    <cellStyle name="Note 10 3 2 2 2" xfId="30584" xr:uid="{00000000-0005-0000-0000-000074060000}"/>
    <cellStyle name="Note 10 3 2 2 3" xfId="45037" xr:uid="{00000000-0005-0000-0000-000075060000}"/>
    <cellStyle name="Note 10 3 2 3" xfId="15610" xr:uid="{00000000-0005-0000-0000-000076060000}"/>
    <cellStyle name="Note 10 3 2 3 2" xfId="33045" xr:uid="{00000000-0005-0000-0000-000077060000}"/>
    <cellStyle name="Note 10 3 2 3 3" xfId="47498" xr:uid="{00000000-0005-0000-0000-000078060000}"/>
    <cellStyle name="Note 10 3 2 4" xfId="20801" xr:uid="{00000000-0005-0000-0000-000079060000}"/>
    <cellStyle name="Note 10 3 2 5" xfId="35254" xr:uid="{00000000-0005-0000-0000-00007A060000}"/>
    <cellStyle name="Note 10 3 3" xfId="3327" xr:uid="{00000000-0005-0000-0000-00007B060000}"/>
    <cellStyle name="Note 10 3 3 2" xfId="20766" xr:uid="{00000000-0005-0000-0000-00007C060000}"/>
    <cellStyle name="Note 10 3 3 3" xfId="35219" xr:uid="{00000000-0005-0000-0000-00007D060000}"/>
    <cellStyle name="Note 10 3 4" xfId="3360" xr:uid="{00000000-0005-0000-0000-00007E060000}"/>
    <cellStyle name="Note 10 3 4 2" xfId="20796" xr:uid="{00000000-0005-0000-0000-00007F060000}"/>
    <cellStyle name="Note 10 3 4 3" xfId="35249" xr:uid="{00000000-0005-0000-0000-000080060000}"/>
    <cellStyle name="Note 10 3 5" xfId="8265" xr:uid="{00000000-0005-0000-0000-000081060000}"/>
    <cellStyle name="Note 10 3 5 2" xfId="25700" xr:uid="{00000000-0005-0000-0000-000082060000}"/>
    <cellStyle name="Note 10 3 5 3" xfId="40153" xr:uid="{00000000-0005-0000-0000-000083060000}"/>
    <cellStyle name="Note 10 3 6" xfId="17695" xr:uid="{00000000-0005-0000-0000-000084060000}"/>
    <cellStyle name="Note 10 4" xfId="855" xr:uid="{00000000-0005-0000-0000-000085060000}"/>
    <cellStyle name="Note 10 4 2" xfId="3366" xr:uid="{00000000-0005-0000-0000-000086060000}"/>
    <cellStyle name="Note 10 4 2 2" xfId="20802" xr:uid="{00000000-0005-0000-0000-000087060000}"/>
    <cellStyle name="Note 10 4 2 3" xfId="35255" xr:uid="{00000000-0005-0000-0000-000088060000}"/>
    <cellStyle name="Note 10 4 3" xfId="3326" xr:uid="{00000000-0005-0000-0000-000089060000}"/>
    <cellStyle name="Note 10 4 3 2" xfId="20765" xr:uid="{00000000-0005-0000-0000-00008A060000}"/>
    <cellStyle name="Note 10 4 3 3" xfId="35218" xr:uid="{00000000-0005-0000-0000-00008B060000}"/>
    <cellStyle name="Note 10 4 4" xfId="3361" xr:uid="{00000000-0005-0000-0000-00008C060000}"/>
    <cellStyle name="Note 10 4 4 2" xfId="20797" xr:uid="{00000000-0005-0000-0000-00008D060000}"/>
    <cellStyle name="Note 10 4 4 3" xfId="35250" xr:uid="{00000000-0005-0000-0000-00008E060000}"/>
    <cellStyle name="Note 10 4 5" xfId="8266" xr:uid="{00000000-0005-0000-0000-00008F060000}"/>
    <cellStyle name="Note 10 4 5 2" xfId="25701" xr:uid="{00000000-0005-0000-0000-000090060000}"/>
    <cellStyle name="Note 10 4 5 3" xfId="40154" xr:uid="{00000000-0005-0000-0000-000091060000}"/>
    <cellStyle name="Note 10 4 6" xfId="14984" xr:uid="{00000000-0005-0000-0000-000092060000}"/>
    <cellStyle name="Note 10 4 6 2" xfId="32419" xr:uid="{00000000-0005-0000-0000-000093060000}"/>
    <cellStyle name="Note 10 4 6 3" xfId="46872" xr:uid="{00000000-0005-0000-0000-000094060000}"/>
    <cellStyle name="Note 10 4 7" xfId="17696" xr:uid="{00000000-0005-0000-0000-000095060000}"/>
    <cellStyle name="Note 10 4 8" xfId="20146" xr:uid="{00000000-0005-0000-0000-000096060000}"/>
    <cellStyle name="Note 10 5" xfId="3363" xr:uid="{00000000-0005-0000-0000-000097060000}"/>
    <cellStyle name="Note 10 5 2" xfId="13147" xr:uid="{00000000-0005-0000-0000-000098060000}"/>
    <cellStyle name="Note 10 5 2 2" xfId="30582" xr:uid="{00000000-0005-0000-0000-000099060000}"/>
    <cellStyle name="Note 10 5 2 3" xfId="45035" xr:uid="{00000000-0005-0000-0000-00009A060000}"/>
    <cellStyle name="Note 10 5 3" xfId="15608" xr:uid="{00000000-0005-0000-0000-00009B060000}"/>
    <cellStyle name="Note 10 5 3 2" xfId="33043" xr:uid="{00000000-0005-0000-0000-00009C060000}"/>
    <cellStyle name="Note 10 5 3 3" xfId="47496" xr:uid="{00000000-0005-0000-0000-00009D060000}"/>
    <cellStyle name="Note 10 5 4" xfId="20799" xr:uid="{00000000-0005-0000-0000-00009E060000}"/>
    <cellStyle name="Note 10 5 5" xfId="35252" xr:uid="{00000000-0005-0000-0000-00009F060000}"/>
    <cellStyle name="Note 10 6" xfId="3329" xr:uid="{00000000-0005-0000-0000-0000A0060000}"/>
    <cellStyle name="Note 10 6 2" xfId="20768" xr:uid="{00000000-0005-0000-0000-0000A1060000}"/>
    <cellStyle name="Note 10 6 3" xfId="35221" xr:uid="{00000000-0005-0000-0000-0000A2060000}"/>
    <cellStyle name="Note 10 7" xfId="3358" xr:uid="{00000000-0005-0000-0000-0000A3060000}"/>
    <cellStyle name="Note 10 7 2" xfId="20794" xr:uid="{00000000-0005-0000-0000-0000A4060000}"/>
    <cellStyle name="Note 10 7 3" xfId="35247" xr:uid="{00000000-0005-0000-0000-0000A5060000}"/>
    <cellStyle name="Note 10 8" xfId="3331" xr:uid="{00000000-0005-0000-0000-0000A6060000}"/>
    <cellStyle name="Note 10 8 2" xfId="20770" xr:uid="{00000000-0005-0000-0000-0000A7060000}"/>
    <cellStyle name="Note 10 8 3" xfId="35223" xr:uid="{00000000-0005-0000-0000-0000A8060000}"/>
    <cellStyle name="Note 10 9" xfId="17693" xr:uid="{00000000-0005-0000-0000-0000A9060000}"/>
    <cellStyle name="Note 11" xfId="856" xr:uid="{00000000-0005-0000-0000-0000AA060000}"/>
    <cellStyle name="Note 11 2" xfId="857" xr:uid="{00000000-0005-0000-0000-0000AB060000}"/>
    <cellStyle name="Note 11 2 2" xfId="3368" xr:uid="{00000000-0005-0000-0000-0000AC060000}"/>
    <cellStyle name="Note 11 2 2 2" xfId="13151" xr:uid="{00000000-0005-0000-0000-0000AD060000}"/>
    <cellStyle name="Note 11 2 2 2 2" xfId="30586" xr:uid="{00000000-0005-0000-0000-0000AE060000}"/>
    <cellStyle name="Note 11 2 2 2 3" xfId="45039" xr:uid="{00000000-0005-0000-0000-0000AF060000}"/>
    <cellStyle name="Note 11 2 2 3" xfId="15612" xr:uid="{00000000-0005-0000-0000-0000B0060000}"/>
    <cellStyle name="Note 11 2 2 3 2" xfId="33047" xr:uid="{00000000-0005-0000-0000-0000B1060000}"/>
    <cellStyle name="Note 11 2 2 3 3" xfId="47500" xr:uid="{00000000-0005-0000-0000-0000B2060000}"/>
    <cellStyle name="Note 11 2 2 4" xfId="20804" xr:uid="{00000000-0005-0000-0000-0000B3060000}"/>
    <cellStyle name="Note 11 2 2 5" xfId="35257" xr:uid="{00000000-0005-0000-0000-0000B4060000}"/>
    <cellStyle name="Note 11 2 3" xfId="3324" xr:uid="{00000000-0005-0000-0000-0000B5060000}"/>
    <cellStyle name="Note 11 2 3 2" xfId="20763" xr:uid="{00000000-0005-0000-0000-0000B6060000}"/>
    <cellStyle name="Note 11 2 3 3" xfId="35216" xr:uid="{00000000-0005-0000-0000-0000B7060000}"/>
    <cellStyle name="Note 11 2 4" xfId="5803" xr:uid="{00000000-0005-0000-0000-0000B8060000}"/>
    <cellStyle name="Note 11 2 4 2" xfId="23239" xr:uid="{00000000-0005-0000-0000-0000B9060000}"/>
    <cellStyle name="Note 11 2 4 3" xfId="37692" xr:uid="{00000000-0005-0000-0000-0000BA060000}"/>
    <cellStyle name="Note 11 2 5" xfId="8268" xr:uid="{00000000-0005-0000-0000-0000BB060000}"/>
    <cellStyle name="Note 11 2 5 2" xfId="25703" xr:uid="{00000000-0005-0000-0000-0000BC060000}"/>
    <cellStyle name="Note 11 2 5 3" xfId="40156" xr:uid="{00000000-0005-0000-0000-0000BD060000}"/>
    <cellStyle name="Note 11 2 6" xfId="17698" xr:uid="{00000000-0005-0000-0000-0000BE060000}"/>
    <cellStyle name="Note 11 3" xfId="858" xr:uid="{00000000-0005-0000-0000-0000BF060000}"/>
    <cellStyle name="Note 11 3 2" xfId="3369" xr:uid="{00000000-0005-0000-0000-0000C0060000}"/>
    <cellStyle name="Note 11 3 2 2" xfId="13152" xr:uid="{00000000-0005-0000-0000-0000C1060000}"/>
    <cellStyle name="Note 11 3 2 2 2" xfId="30587" xr:uid="{00000000-0005-0000-0000-0000C2060000}"/>
    <cellStyle name="Note 11 3 2 2 3" xfId="45040" xr:uid="{00000000-0005-0000-0000-0000C3060000}"/>
    <cellStyle name="Note 11 3 2 3" xfId="15613" xr:uid="{00000000-0005-0000-0000-0000C4060000}"/>
    <cellStyle name="Note 11 3 2 3 2" xfId="33048" xr:uid="{00000000-0005-0000-0000-0000C5060000}"/>
    <cellStyle name="Note 11 3 2 3 3" xfId="47501" xr:uid="{00000000-0005-0000-0000-0000C6060000}"/>
    <cellStyle name="Note 11 3 2 4" xfId="20805" xr:uid="{00000000-0005-0000-0000-0000C7060000}"/>
    <cellStyle name="Note 11 3 2 5" xfId="35258" xr:uid="{00000000-0005-0000-0000-0000C8060000}"/>
    <cellStyle name="Note 11 3 3" xfId="3323" xr:uid="{00000000-0005-0000-0000-0000C9060000}"/>
    <cellStyle name="Note 11 3 3 2" xfId="20762" xr:uid="{00000000-0005-0000-0000-0000CA060000}"/>
    <cellStyle name="Note 11 3 3 3" xfId="35215" xr:uid="{00000000-0005-0000-0000-0000CB060000}"/>
    <cellStyle name="Note 11 3 4" xfId="5804" xr:uid="{00000000-0005-0000-0000-0000CC060000}"/>
    <cellStyle name="Note 11 3 4 2" xfId="23240" xr:uid="{00000000-0005-0000-0000-0000CD060000}"/>
    <cellStyle name="Note 11 3 4 3" xfId="37693" xr:uid="{00000000-0005-0000-0000-0000CE060000}"/>
    <cellStyle name="Note 11 3 5" xfId="8269" xr:uid="{00000000-0005-0000-0000-0000CF060000}"/>
    <cellStyle name="Note 11 3 5 2" xfId="25704" xr:uid="{00000000-0005-0000-0000-0000D0060000}"/>
    <cellStyle name="Note 11 3 5 3" xfId="40157" xr:uid="{00000000-0005-0000-0000-0000D1060000}"/>
    <cellStyle name="Note 11 3 6" xfId="17699" xr:uid="{00000000-0005-0000-0000-0000D2060000}"/>
    <cellStyle name="Note 11 4" xfId="859" xr:uid="{00000000-0005-0000-0000-0000D3060000}"/>
    <cellStyle name="Note 11 4 2" xfId="3370" xr:uid="{00000000-0005-0000-0000-0000D4060000}"/>
    <cellStyle name="Note 11 4 2 2" xfId="20806" xr:uid="{00000000-0005-0000-0000-0000D5060000}"/>
    <cellStyle name="Note 11 4 2 3" xfId="35259" xr:uid="{00000000-0005-0000-0000-0000D6060000}"/>
    <cellStyle name="Note 11 4 3" xfId="5832" xr:uid="{00000000-0005-0000-0000-0000D7060000}"/>
    <cellStyle name="Note 11 4 3 2" xfId="23267" xr:uid="{00000000-0005-0000-0000-0000D8060000}"/>
    <cellStyle name="Note 11 4 3 3" xfId="37720" xr:uid="{00000000-0005-0000-0000-0000D9060000}"/>
    <cellStyle name="Note 11 4 4" xfId="5805" xr:uid="{00000000-0005-0000-0000-0000DA060000}"/>
    <cellStyle name="Note 11 4 4 2" xfId="23241" xr:uid="{00000000-0005-0000-0000-0000DB060000}"/>
    <cellStyle name="Note 11 4 4 3" xfId="37694" xr:uid="{00000000-0005-0000-0000-0000DC060000}"/>
    <cellStyle name="Note 11 4 5" xfId="8270" xr:uid="{00000000-0005-0000-0000-0000DD060000}"/>
    <cellStyle name="Note 11 4 5 2" xfId="25705" xr:uid="{00000000-0005-0000-0000-0000DE060000}"/>
    <cellStyle name="Note 11 4 5 3" xfId="40158" xr:uid="{00000000-0005-0000-0000-0000DF060000}"/>
    <cellStyle name="Note 11 4 6" xfId="14985" xr:uid="{00000000-0005-0000-0000-0000E0060000}"/>
    <cellStyle name="Note 11 4 6 2" xfId="32420" xr:uid="{00000000-0005-0000-0000-0000E1060000}"/>
    <cellStyle name="Note 11 4 6 3" xfId="46873" xr:uid="{00000000-0005-0000-0000-0000E2060000}"/>
    <cellStyle name="Note 11 4 7" xfId="17700" xr:uid="{00000000-0005-0000-0000-0000E3060000}"/>
    <cellStyle name="Note 11 4 8" xfId="20147" xr:uid="{00000000-0005-0000-0000-0000E4060000}"/>
    <cellStyle name="Note 11 5" xfId="3367" xr:uid="{00000000-0005-0000-0000-0000E5060000}"/>
    <cellStyle name="Note 11 5 2" xfId="13150" xr:uid="{00000000-0005-0000-0000-0000E6060000}"/>
    <cellStyle name="Note 11 5 2 2" xfId="30585" xr:uid="{00000000-0005-0000-0000-0000E7060000}"/>
    <cellStyle name="Note 11 5 2 3" xfId="45038" xr:uid="{00000000-0005-0000-0000-0000E8060000}"/>
    <cellStyle name="Note 11 5 3" xfId="15611" xr:uid="{00000000-0005-0000-0000-0000E9060000}"/>
    <cellStyle name="Note 11 5 3 2" xfId="33046" xr:uid="{00000000-0005-0000-0000-0000EA060000}"/>
    <cellStyle name="Note 11 5 3 3" xfId="47499" xr:uid="{00000000-0005-0000-0000-0000EB060000}"/>
    <cellStyle name="Note 11 5 4" xfId="20803" xr:uid="{00000000-0005-0000-0000-0000EC060000}"/>
    <cellStyle name="Note 11 5 5" xfId="35256" xr:uid="{00000000-0005-0000-0000-0000ED060000}"/>
    <cellStyle name="Note 11 6" xfId="3325" xr:uid="{00000000-0005-0000-0000-0000EE060000}"/>
    <cellStyle name="Note 11 6 2" xfId="20764" xr:uid="{00000000-0005-0000-0000-0000EF060000}"/>
    <cellStyle name="Note 11 6 3" xfId="35217" xr:uid="{00000000-0005-0000-0000-0000F0060000}"/>
    <cellStyle name="Note 11 7" xfId="3362" xr:uid="{00000000-0005-0000-0000-0000F1060000}"/>
    <cellStyle name="Note 11 7 2" xfId="20798" xr:uid="{00000000-0005-0000-0000-0000F2060000}"/>
    <cellStyle name="Note 11 7 3" xfId="35251" xr:uid="{00000000-0005-0000-0000-0000F3060000}"/>
    <cellStyle name="Note 11 8" xfId="8267" xr:uid="{00000000-0005-0000-0000-0000F4060000}"/>
    <cellStyle name="Note 11 8 2" xfId="25702" xr:uid="{00000000-0005-0000-0000-0000F5060000}"/>
    <cellStyle name="Note 11 8 3" xfId="40155" xr:uid="{00000000-0005-0000-0000-0000F6060000}"/>
    <cellStyle name="Note 11 9" xfId="17697" xr:uid="{00000000-0005-0000-0000-0000F7060000}"/>
    <cellStyle name="Note 12" xfId="860" xr:uid="{00000000-0005-0000-0000-0000F8060000}"/>
    <cellStyle name="Note 12 2" xfId="861" xr:uid="{00000000-0005-0000-0000-0000F9060000}"/>
    <cellStyle name="Note 12 2 2" xfId="3372" xr:uid="{00000000-0005-0000-0000-0000FA060000}"/>
    <cellStyle name="Note 12 2 2 2" xfId="13154" xr:uid="{00000000-0005-0000-0000-0000FB060000}"/>
    <cellStyle name="Note 12 2 2 2 2" xfId="30589" xr:uid="{00000000-0005-0000-0000-0000FC060000}"/>
    <cellStyle name="Note 12 2 2 2 3" xfId="45042" xr:uid="{00000000-0005-0000-0000-0000FD060000}"/>
    <cellStyle name="Note 12 2 2 3" xfId="15615" xr:uid="{00000000-0005-0000-0000-0000FE060000}"/>
    <cellStyle name="Note 12 2 2 3 2" xfId="33050" xr:uid="{00000000-0005-0000-0000-0000FF060000}"/>
    <cellStyle name="Note 12 2 2 3 3" xfId="47503" xr:uid="{00000000-0005-0000-0000-000000070000}"/>
    <cellStyle name="Note 12 2 2 4" xfId="20808" xr:uid="{00000000-0005-0000-0000-000001070000}"/>
    <cellStyle name="Note 12 2 2 5" xfId="35261" xr:uid="{00000000-0005-0000-0000-000002070000}"/>
    <cellStyle name="Note 12 2 3" xfId="5834" xr:uid="{00000000-0005-0000-0000-000003070000}"/>
    <cellStyle name="Note 12 2 3 2" xfId="23269" xr:uid="{00000000-0005-0000-0000-000004070000}"/>
    <cellStyle name="Note 12 2 3 3" xfId="37722" xr:uid="{00000000-0005-0000-0000-000005070000}"/>
    <cellStyle name="Note 12 2 4" xfId="5807" xr:uid="{00000000-0005-0000-0000-000006070000}"/>
    <cellStyle name="Note 12 2 4 2" xfId="23243" xr:uid="{00000000-0005-0000-0000-000007070000}"/>
    <cellStyle name="Note 12 2 4 3" xfId="37696" xr:uid="{00000000-0005-0000-0000-000008070000}"/>
    <cellStyle name="Note 12 2 5" xfId="8272" xr:uid="{00000000-0005-0000-0000-000009070000}"/>
    <cellStyle name="Note 12 2 5 2" xfId="25707" xr:uid="{00000000-0005-0000-0000-00000A070000}"/>
    <cellStyle name="Note 12 2 5 3" xfId="40160" xr:uid="{00000000-0005-0000-0000-00000B070000}"/>
    <cellStyle name="Note 12 2 6" xfId="17702" xr:uid="{00000000-0005-0000-0000-00000C070000}"/>
    <cellStyle name="Note 12 3" xfId="862" xr:uid="{00000000-0005-0000-0000-00000D070000}"/>
    <cellStyle name="Note 12 3 2" xfId="3373" xr:uid="{00000000-0005-0000-0000-00000E070000}"/>
    <cellStyle name="Note 12 3 2 2" xfId="13155" xr:uid="{00000000-0005-0000-0000-00000F070000}"/>
    <cellStyle name="Note 12 3 2 2 2" xfId="30590" xr:uid="{00000000-0005-0000-0000-000010070000}"/>
    <cellStyle name="Note 12 3 2 2 3" xfId="45043" xr:uid="{00000000-0005-0000-0000-000011070000}"/>
    <cellStyle name="Note 12 3 2 3" xfId="15616" xr:uid="{00000000-0005-0000-0000-000012070000}"/>
    <cellStyle name="Note 12 3 2 3 2" xfId="33051" xr:uid="{00000000-0005-0000-0000-000013070000}"/>
    <cellStyle name="Note 12 3 2 3 3" xfId="47504" xr:uid="{00000000-0005-0000-0000-000014070000}"/>
    <cellStyle name="Note 12 3 2 4" xfId="20809" xr:uid="{00000000-0005-0000-0000-000015070000}"/>
    <cellStyle name="Note 12 3 2 5" xfId="35262" xr:uid="{00000000-0005-0000-0000-000016070000}"/>
    <cellStyle name="Note 12 3 3" xfId="5835" xr:uid="{00000000-0005-0000-0000-000017070000}"/>
    <cellStyle name="Note 12 3 3 2" xfId="23270" xr:uid="{00000000-0005-0000-0000-000018070000}"/>
    <cellStyle name="Note 12 3 3 3" xfId="37723" xr:uid="{00000000-0005-0000-0000-000019070000}"/>
    <cellStyle name="Note 12 3 4" xfId="5808" xr:uid="{00000000-0005-0000-0000-00001A070000}"/>
    <cellStyle name="Note 12 3 4 2" xfId="23244" xr:uid="{00000000-0005-0000-0000-00001B070000}"/>
    <cellStyle name="Note 12 3 4 3" xfId="37697" xr:uid="{00000000-0005-0000-0000-00001C070000}"/>
    <cellStyle name="Note 12 3 5" xfId="8273" xr:uid="{00000000-0005-0000-0000-00001D070000}"/>
    <cellStyle name="Note 12 3 5 2" xfId="25708" xr:uid="{00000000-0005-0000-0000-00001E070000}"/>
    <cellStyle name="Note 12 3 5 3" xfId="40161" xr:uid="{00000000-0005-0000-0000-00001F070000}"/>
    <cellStyle name="Note 12 3 6" xfId="17703" xr:uid="{00000000-0005-0000-0000-000020070000}"/>
    <cellStyle name="Note 12 4" xfId="863" xr:uid="{00000000-0005-0000-0000-000021070000}"/>
    <cellStyle name="Note 12 4 2" xfId="3374" xr:uid="{00000000-0005-0000-0000-000022070000}"/>
    <cellStyle name="Note 12 4 2 2" xfId="20810" xr:uid="{00000000-0005-0000-0000-000023070000}"/>
    <cellStyle name="Note 12 4 2 3" xfId="35263" xr:uid="{00000000-0005-0000-0000-000024070000}"/>
    <cellStyle name="Note 12 4 3" xfId="5836" xr:uid="{00000000-0005-0000-0000-000025070000}"/>
    <cellStyle name="Note 12 4 3 2" xfId="23271" xr:uid="{00000000-0005-0000-0000-000026070000}"/>
    <cellStyle name="Note 12 4 3 3" xfId="37724" xr:uid="{00000000-0005-0000-0000-000027070000}"/>
    <cellStyle name="Note 12 4 4" xfId="5809" xr:uid="{00000000-0005-0000-0000-000028070000}"/>
    <cellStyle name="Note 12 4 4 2" xfId="23245" xr:uid="{00000000-0005-0000-0000-000029070000}"/>
    <cellStyle name="Note 12 4 4 3" xfId="37698" xr:uid="{00000000-0005-0000-0000-00002A070000}"/>
    <cellStyle name="Note 12 4 5" xfId="8274" xr:uid="{00000000-0005-0000-0000-00002B070000}"/>
    <cellStyle name="Note 12 4 5 2" xfId="25709" xr:uid="{00000000-0005-0000-0000-00002C070000}"/>
    <cellStyle name="Note 12 4 5 3" xfId="40162" xr:uid="{00000000-0005-0000-0000-00002D070000}"/>
    <cellStyle name="Note 12 4 6" xfId="14986" xr:uid="{00000000-0005-0000-0000-00002E070000}"/>
    <cellStyle name="Note 12 4 6 2" xfId="32421" xr:uid="{00000000-0005-0000-0000-00002F070000}"/>
    <cellStyle name="Note 12 4 6 3" xfId="46874" xr:uid="{00000000-0005-0000-0000-000030070000}"/>
    <cellStyle name="Note 12 4 7" xfId="17704" xr:uid="{00000000-0005-0000-0000-000031070000}"/>
    <cellStyle name="Note 12 4 8" xfId="20148" xr:uid="{00000000-0005-0000-0000-000032070000}"/>
    <cellStyle name="Note 12 5" xfId="3371" xr:uid="{00000000-0005-0000-0000-000033070000}"/>
    <cellStyle name="Note 12 5 2" xfId="13153" xr:uid="{00000000-0005-0000-0000-000034070000}"/>
    <cellStyle name="Note 12 5 2 2" xfId="30588" xr:uid="{00000000-0005-0000-0000-000035070000}"/>
    <cellStyle name="Note 12 5 2 3" xfId="45041" xr:uid="{00000000-0005-0000-0000-000036070000}"/>
    <cellStyle name="Note 12 5 3" xfId="15614" xr:uid="{00000000-0005-0000-0000-000037070000}"/>
    <cellStyle name="Note 12 5 3 2" xfId="33049" xr:uid="{00000000-0005-0000-0000-000038070000}"/>
    <cellStyle name="Note 12 5 3 3" xfId="47502" xr:uid="{00000000-0005-0000-0000-000039070000}"/>
    <cellStyle name="Note 12 5 4" xfId="20807" xr:uid="{00000000-0005-0000-0000-00003A070000}"/>
    <cellStyle name="Note 12 5 5" xfId="35260" xr:uid="{00000000-0005-0000-0000-00003B070000}"/>
    <cellStyle name="Note 12 6" xfId="5833" xr:uid="{00000000-0005-0000-0000-00003C070000}"/>
    <cellStyle name="Note 12 6 2" xfId="23268" xr:uid="{00000000-0005-0000-0000-00003D070000}"/>
    <cellStyle name="Note 12 6 3" xfId="37721" xr:uid="{00000000-0005-0000-0000-00003E070000}"/>
    <cellStyle name="Note 12 7" xfId="5806" xr:uid="{00000000-0005-0000-0000-00003F070000}"/>
    <cellStyle name="Note 12 7 2" xfId="23242" xr:uid="{00000000-0005-0000-0000-000040070000}"/>
    <cellStyle name="Note 12 7 3" xfId="37695" xr:uid="{00000000-0005-0000-0000-000041070000}"/>
    <cellStyle name="Note 12 8" xfId="8271" xr:uid="{00000000-0005-0000-0000-000042070000}"/>
    <cellStyle name="Note 12 8 2" xfId="25706" xr:uid="{00000000-0005-0000-0000-000043070000}"/>
    <cellStyle name="Note 12 8 3" xfId="40159" xr:uid="{00000000-0005-0000-0000-000044070000}"/>
    <cellStyle name="Note 12 9" xfId="17701" xr:uid="{00000000-0005-0000-0000-000045070000}"/>
    <cellStyle name="Note 13" xfId="864" xr:uid="{00000000-0005-0000-0000-000046070000}"/>
    <cellStyle name="Note 13 2" xfId="865" xr:uid="{00000000-0005-0000-0000-000047070000}"/>
    <cellStyle name="Note 13 2 2" xfId="3376" xr:uid="{00000000-0005-0000-0000-000048070000}"/>
    <cellStyle name="Note 13 2 2 2" xfId="13157" xr:uid="{00000000-0005-0000-0000-000049070000}"/>
    <cellStyle name="Note 13 2 2 2 2" xfId="30592" xr:uid="{00000000-0005-0000-0000-00004A070000}"/>
    <cellStyle name="Note 13 2 2 2 3" xfId="45045" xr:uid="{00000000-0005-0000-0000-00004B070000}"/>
    <cellStyle name="Note 13 2 2 3" xfId="15618" xr:uid="{00000000-0005-0000-0000-00004C070000}"/>
    <cellStyle name="Note 13 2 2 3 2" xfId="33053" xr:uid="{00000000-0005-0000-0000-00004D070000}"/>
    <cellStyle name="Note 13 2 2 3 3" xfId="47506" xr:uid="{00000000-0005-0000-0000-00004E070000}"/>
    <cellStyle name="Note 13 2 2 4" xfId="20812" xr:uid="{00000000-0005-0000-0000-00004F070000}"/>
    <cellStyle name="Note 13 2 2 5" xfId="35265" xr:uid="{00000000-0005-0000-0000-000050070000}"/>
    <cellStyle name="Note 13 2 3" xfId="5838" xr:uid="{00000000-0005-0000-0000-000051070000}"/>
    <cellStyle name="Note 13 2 3 2" xfId="23273" xr:uid="{00000000-0005-0000-0000-000052070000}"/>
    <cellStyle name="Note 13 2 3 3" xfId="37726" xr:uid="{00000000-0005-0000-0000-000053070000}"/>
    <cellStyle name="Note 13 2 4" xfId="5811" xr:uid="{00000000-0005-0000-0000-000054070000}"/>
    <cellStyle name="Note 13 2 4 2" xfId="23247" xr:uid="{00000000-0005-0000-0000-000055070000}"/>
    <cellStyle name="Note 13 2 4 3" xfId="37700" xr:uid="{00000000-0005-0000-0000-000056070000}"/>
    <cellStyle name="Note 13 2 5" xfId="8276" xr:uid="{00000000-0005-0000-0000-000057070000}"/>
    <cellStyle name="Note 13 2 5 2" xfId="25711" xr:uid="{00000000-0005-0000-0000-000058070000}"/>
    <cellStyle name="Note 13 2 5 3" xfId="40164" xr:uid="{00000000-0005-0000-0000-000059070000}"/>
    <cellStyle name="Note 13 2 6" xfId="17706" xr:uid="{00000000-0005-0000-0000-00005A070000}"/>
    <cellStyle name="Note 13 3" xfId="866" xr:uid="{00000000-0005-0000-0000-00005B070000}"/>
    <cellStyle name="Note 13 3 2" xfId="3377" xr:uid="{00000000-0005-0000-0000-00005C070000}"/>
    <cellStyle name="Note 13 3 2 2" xfId="13158" xr:uid="{00000000-0005-0000-0000-00005D070000}"/>
    <cellStyle name="Note 13 3 2 2 2" xfId="30593" xr:uid="{00000000-0005-0000-0000-00005E070000}"/>
    <cellStyle name="Note 13 3 2 2 3" xfId="45046" xr:uid="{00000000-0005-0000-0000-00005F070000}"/>
    <cellStyle name="Note 13 3 2 3" xfId="15619" xr:uid="{00000000-0005-0000-0000-000060070000}"/>
    <cellStyle name="Note 13 3 2 3 2" xfId="33054" xr:uid="{00000000-0005-0000-0000-000061070000}"/>
    <cellStyle name="Note 13 3 2 3 3" xfId="47507" xr:uid="{00000000-0005-0000-0000-000062070000}"/>
    <cellStyle name="Note 13 3 2 4" xfId="20813" xr:uid="{00000000-0005-0000-0000-000063070000}"/>
    <cellStyle name="Note 13 3 2 5" xfId="35266" xr:uid="{00000000-0005-0000-0000-000064070000}"/>
    <cellStyle name="Note 13 3 3" xfId="5839" xr:uid="{00000000-0005-0000-0000-000065070000}"/>
    <cellStyle name="Note 13 3 3 2" xfId="23274" xr:uid="{00000000-0005-0000-0000-000066070000}"/>
    <cellStyle name="Note 13 3 3 3" xfId="37727" xr:uid="{00000000-0005-0000-0000-000067070000}"/>
    <cellStyle name="Note 13 3 4" xfId="5812" xr:uid="{00000000-0005-0000-0000-000068070000}"/>
    <cellStyle name="Note 13 3 4 2" xfId="23248" xr:uid="{00000000-0005-0000-0000-000069070000}"/>
    <cellStyle name="Note 13 3 4 3" xfId="37701" xr:uid="{00000000-0005-0000-0000-00006A070000}"/>
    <cellStyle name="Note 13 3 5" xfId="8277" xr:uid="{00000000-0005-0000-0000-00006B070000}"/>
    <cellStyle name="Note 13 3 5 2" xfId="25712" xr:uid="{00000000-0005-0000-0000-00006C070000}"/>
    <cellStyle name="Note 13 3 5 3" xfId="40165" xr:uid="{00000000-0005-0000-0000-00006D070000}"/>
    <cellStyle name="Note 13 3 6" xfId="17707" xr:uid="{00000000-0005-0000-0000-00006E070000}"/>
    <cellStyle name="Note 13 4" xfId="867" xr:uid="{00000000-0005-0000-0000-00006F070000}"/>
    <cellStyle name="Note 13 4 2" xfId="3378" xr:uid="{00000000-0005-0000-0000-000070070000}"/>
    <cellStyle name="Note 13 4 2 2" xfId="20814" xr:uid="{00000000-0005-0000-0000-000071070000}"/>
    <cellStyle name="Note 13 4 2 3" xfId="35267" xr:uid="{00000000-0005-0000-0000-000072070000}"/>
    <cellStyle name="Note 13 4 3" xfId="5840" xr:uid="{00000000-0005-0000-0000-000073070000}"/>
    <cellStyle name="Note 13 4 3 2" xfId="23275" xr:uid="{00000000-0005-0000-0000-000074070000}"/>
    <cellStyle name="Note 13 4 3 3" xfId="37728" xr:uid="{00000000-0005-0000-0000-000075070000}"/>
    <cellStyle name="Note 13 4 4" xfId="5813" xr:uid="{00000000-0005-0000-0000-000076070000}"/>
    <cellStyle name="Note 13 4 4 2" xfId="23249" xr:uid="{00000000-0005-0000-0000-000077070000}"/>
    <cellStyle name="Note 13 4 4 3" xfId="37702" xr:uid="{00000000-0005-0000-0000-000078070000}"/>
    <cellStyle name="Note 13 4 5" xfId="8278" xr:uid="{00000000-0005-0000-0000-000079070000}"/>
    <cellStyle name="Note 13 4 5 2" xfId="25713" xr:uid="{00000000-0005-0000-0000-00007A070000}"/>
    <cellStyle name="Note 13 4 5 3" xfId="40166" xr:uid="{00000000-0005-0000-0000-00007B070000}"/>
    <cellStyle name="Note 13 4 6" xfId="14987" xr:uid="{00000000-0005-0000-0000-00007C070000}"/>
    <cellStyle name="Note 13 4 6 2" xfId="32422" xr:uid="{00000000-0005-0000-0000-00007D070000}"/>
    <cellStyle name="Note 13 4 6 3" xfId="46875" xr:uid="{00000000-0005-0000-0000-00007E070000}"/>
    <cellStyle name="Note 13 4 7" xfId="17708" xr:uid="{00000000-0005-0000-0000-00007F070000}"/>
    <cellStyle name="Note 13 4 8" xfId="20149" xr:uid="{00000000-0005-0000-0000-000080070000}"/>
    <cellStyle name="Note 13 5" xfId="3375" xr:uid="{00000000-0005-0000-0000-000081070000}"/>
    <cellStyle name="Note 13 5 2" xfId="13156" xr:uid="{00000000-0005-0000-0000-000082070000}"/>
    <cellStyle name="Note 13 5 2 2" xfId="30591" xr:uid="{00000000-0005-0000-0000-000083070000}"/>
    <cellStyle name="Note 13 5 2 3" xfId="45044" xr:uid="{00000000-0005-0000-0000-000084070000}"/>
    <cellStyle name="Note 13 5 3" xfId="15617" xr:uid="{00000000-0005-0000-0000-000085070000}"/>
    <cellStyle name="Note 13 5 3 2" xfId="33052" xr:uid="{00000000-0005-0000-0000-000086070000}"/>
    <cellStyle name="Note 13 5 3 3" xfId="47505" xr:uid="{00000000-0005-0000-0000-000087070000}"/>
    <cellStyle name="Note 13 5 4" xfId="20811" xr:uid="{00000000-0005-0000-0000-000088070000}"/>
    <cellStyle name="Note 13 5 5" xfId="35264" xr:uid="{00000000-0005-0000-0000-000089070000}"/>
    <cellStyle name="Note 13 6" xfId="5837" xr:uid="{00000000-0005-0000-0000-00008A070000}"/>
    <cellStyle name="Note 13 6 2" xfId="23272" xr:uid="{00000000-0005-0000-0000-00008B070000}"/>
    <cellStyle name="Note 13 6 3" xfId="37725" xr:uid="{00000000-0005-0000-0000-00008C070000}"/>
    <cellStyle name="Note 13 7" xfId="5810" xr:uid="{00000000-0005-0000-0000-00008D070000}"/>
    <cellStyle name="Note 13 7 2" xfId="23246" xr:uid="{00000000-0005-0000-0000-00008E070000}"/>
    <cellStyle name="Note 13 7 3" xfId="37699" xr:uid="{00000000-0005-0000-0000-00008F070000}"/>
    <cellStyle name="Note 13 8" xfId="8275" xr:uid="{00000000-0005-0000-0000-000090070000}"/>
    <cellStyle name="Note 13 8 2" xfId="25710" xr:uid="{00000000-0005-0000-0000-000091070000}"/>
    <cellStyle name="Note 13 8 3" xfId="40163" xr:uid="{00000000-0005-0000-0000-000092070000}"/>
    <cellStyle name="Note 13 9" xfId="17705" xr:uid="{00000000-0005-0000-0000-000093070000}"/>
    <cellStyle name="Note 14" xfId="868" xr:uid="{00000000-0005-0000-0000-000094070000}"/>
    <cellStyle name="Note 14 2" xfId="869" xr:uid="{00000000-0005-0000-0000-000095070000}"/>
    <cellStyle name="Note 14 2 2" xfId="3380" xr:uid="{00000000-0005-0000-0000-000096070000}"/>
    <cellStyle name="Note 14 2 2 2" xfId="13160" xr:uid="{00000000-0005-0000-0000-000097070000}"/>
    <cellStyle name="Note 14 2 2 2 2" xfId="30595" xr:uid="{00000000-0005-0000-0000-000098070000}"/>
    <cellStyle name="Note 14 2 2 2 3" xfId="45048" xr:uid="{00000000-0005-0000-0000-000099070000}"/>
    <cellStyle name="Note 14 2 2 3" xfId="15621" xr:uid="{00000000-0005-0000-0000-00009A070000}"/>
    <cellStyle name="Note 14 2 2 3 2" xfId="33056" xr:uid="{00000000-0005-0000-0000-00009B070000}"/>
    <cellStyle name="Note 14 2 2 3 3" xfId="47509" xr:uid="{00000000-0005-0000-0000-00009C070000}"/>
    <cellStyle name="Note 14 2 2 4" xfId="20816" xr:uid="{00000000-0005-0000-0000-00009D070000}"/>
    <cellStyle name="Note 14 2 2 5" xfId="35269" xr:uid="{00000000-0005-0000-0000-00009E070000}"/>
    <cellStyle name="Note 14 2 3" xfId="5842" xr:uid="{00000000-0005-0000-0000-00009F070000}"/>
    <cellStyle name="Note 14 2 3 2" xfId="23277" xr:uid="{00000000-0005-0000-0000-0000A0070000}"/>
    <cellStyle name="Note 14 2 3 3" xfId="37730" xr:uid="{00000000-0005-0000-0000-0000A1070000}"/>
    <cellStyle name="Note 14 2 4" xfId="5815" xr:uid="{00000000-0005-0000-0000-0000A2070000}"/>
    <cellStyle name="Note 14 2 4 2" xfId="23251" xr:uid="{00000000-0005-0000-0000-0000A3070000}"/>
    <cellStyle name="Note 14 2 4 3" xfId="37704" xr:uid="{00000000-0005-0000-0000-0000A4070000}"/>
    <cellStyle name="Note 14 2 5" xfId="8280" xr:uid="{00000000-0005-0000-0000-0000A5070000}"/>
    <cellStyle name="Note 14 2 5 2" xfId="25715" xr:uid="{00000000-0005-0000-0000-0000A6070000}"/>
    <cellStyle name="Note 14 2 5 3" xfId="40168" xr:uid="{00000000-0005-0000-0000-0000A7070000}"/>
    <cellStyle name="Note 14 2 6" xfId="17710" xr:uid="{00000000-0005-0000-0000-0000A8070000}"/>
    <cellStyle name="Note 14 3" xfId="870" xr:uid="{00000000-0005-0000-0000-0000A9070000}"/>
    <cellStyle name="Note 14 3 2" xfId="3381" xr:uid="{00000000-0005-0000-0000-0000AA070000}"/>
    <cellStyle name="Note 14 3 2 2" xfId="13161" xr:uid="{00000000-0005-0000-0000-0000AB070000}"/>
    <cellStyle name="Note 14 3 2 2 2" xfId="30596" xr:uid="{00000000-0005-0000-0000-0000AC070000}"/>
    <cellStyle name="Note 14 3 2 2 3" xfId="45049" xr:uid="{00000000-0005-0000-0000-0000AD070000}"/>
    <cellStyle name="Note 14 3 2 3" xfId="15622" xr:uid="{00000000-0005-0000-0000-0000AE070000}"/>
    <cellStyle name="Note 14 3 2 3 2" xfId="33057" xr:uid="{00000000-0005-0000-0000-0000AF070000}"/>
    <cellStyle name="Note 14 3 2 3 3" xfId="47510" xr:uid="{00000000-0005-0000-0000-0000B0070000}"/>
    <cellStyle name="Note 14 3 2 4" xfId="20817" xr:uid="{00000000-0005-0000-0000-0000B1070000}"/>
    <cellStyle name="Note 14 3 2 5" xfId="35270" xr:uid="{00000000-0005-0000-0000-0000B2070000}"/>
    <cellStyle name="Note 14 3 3" xfId="5843" xr:uid="{00000000-0005-0000-0000-0000B3070000}"/>
    <cellStyle name="Note 14 3 3 2" xfId="23278" xr:uid="{00000000-0005-0000-0000-0000B4070000}"/>
    <cellStyle name="Note 14 3 3 3" xfId="37731" xr:uid="{00000000-0005-0000-0000-0000B5070000}"/>
    <cellStyle name="Note 14 3 4" xfId="5816" xr:uid="{00000000-0005-0000-0000-0000B6070000}"/>
    <cellStyle name="Note 14 3 4 2" xfId="23252" xr:uid="{00000000-0005-0000-0000-0000B7070000}"/>
    <cellStyle name="Note 14 3 4 3" xfId="37705" xr:uid="{00000000-0005-0000-0000-0000B8070000}"/>
    <cellStyle name="Note 14 3 5" xfId="8281" xr:uid="{00000000-0005-0000-0000-0000B9070000}"/>
    <cellStyle name="Note 14 3 5 2" xfId="25716" xr:uid="{00000000-0005-0000-0000-0000BA070000}"/>
    <cellStyle name="Note 14 3 5 3" xfId="40169" xr:uid="{00000000-0005-0000-0000-0000BB070000}"/>
    <cellStyle name="Note 14 3 6" xfId="17711" xr:uid="{00000000-0005-0000-0000-0000BC070000}"/>
    <cellStyle name="Note 14 4" xfId="871" xr:uid="{00000000-0005-0000-0000-0000BD070000}"/>
    <cellStyle name="Note 14 4 2" xfId="3382" xr:uid="{00000000-0005-0000-0000-0000BE070000}"/>
    <cellStyle name="Note 14 4 2 2" xfId="20818" xr:uid="{00000000-0005-0000-0000-0000BF070000}"/>
    <cellStyle name="Note 14 4 2 3" xfId="35271" xr:uid="{00000000-0005-0000-0000-0000C0070000}"/>
    <cellStyle name="Note 14 4 3" xfId="5844" xr:uid="{00000000-0005-0000-0000-0000C1070000}"/>
    <cellStyle name="Note 14 4 3 2" xfId="23279" xr:uid="{00000000-0005-0000-0000-0000C2070000}"/>
    <cellStyle name="Note 14 4 3 3" xfId="37732" xr:uid="{00000000-0005-0000-0000-0000C3070000}"/>
    <cellStyle name="Note 14 4 4" xfId="5817" xr:uid="{00000000-0005-0000-0000-0000C4070000}"/>
    <cellStyle name="Note 14 4 4 2" xfId="23253" xr:uid="{00000000-0005-0000-0000-0000C5070000}"/>
    <cellStyle name="Note 14 4 4 3" xfId="37706" xr:uid="{00000000-0005-0000-0000-0000C6070000}"/>
    <cellStyle name="Note 14 4 5" xfId="8288" xr:uid="{00000000-0005-0000-0000-0000C7070000}"/>
    <cellStyle name="Note 14 4 5 2" xfId="25723" xr:uid="{00000000-0005-0000-0000-0000C8070000}"/>
    <cellStyle name="Note 14 4 5 3" xfId="40176" xr:uid="{00000000-0005-0000-0000-0000C9070000}"/>
    <cellStyle name="Note 14 4 6" xfId="14988" xr:uid="{00000000-0005-0000-0000-0000CA070000}"/>
    <cellStyle name="Note 14 4 6 2" xfId="32423" xr:uid="{00000000-0005-0000-0000-0000CB070000}"/>
    <cellStyle name="Note 14 4 6 3" xfId="46876" xr:uid="{00000000-0005-0000-0000-0000CC070000}"/>
    <cellStyle name="Note 14 4 7" xfId="17712" xr:uid="{00000000-0005-0000-0000-0000CD070000}"/>
    <cellStyle name="Note 14 4 8" xfId="20150" xr:uid="{00000000-0005-0000-0000-0000CE070000}"/>
    <cellStyle name="Note 14 5" xfId="3379" xr:uid="{00000000-0005-0000-0000-0000CF070000}"/>
    <cellStyle name="Note 14 5 2" xfId="13159" xr:uid="{00000000-0005-0000-0000-0000D0070000}"/>
    <cellStyle name="Note 14 5 2 2" xfId="30594" xr:uid="{00000000-0005-0000-0000-0000D1070000}"/>
    <cellStyle name="Note 14 5 2 3" xfId="45047" xr:uid="{00000000-0005-0000-0000-0000D2070000}"/>
    <cellStyle name="Note 14 5 3" xfId="15620" xr:uid="{00000000-0005-0000-0000-0000D3070000}"/>
    <cellStyle name="Note 14 5 3 2" xfId="33055" xr:uid="{00000000-0005-0000-0000-0000D4070000}"/>
    <cellStyle name="Note 14 5 3 3" xfId="47508" xr:uid="{00000000-0005-0000-0000-0000D5070000}"/>
    <cellStyle name="Note 14 5 4" xfId="20815" xr:uid="{00000000-0005-0000-0000-0000D6070000}"/>
    <cellStyle name="Note 14 5 5" xfId="35268" xr:uid="{00000000-0005-0000-0000-0000D7070000}"/>
    <cellStyle name="Note 14 6" xfId="5841" xr:uid="{00000000-0005-0000-0000-0000D8070000}"/>
    <cellStyle name="Note 14 6 2" xfId="23276" xr:uid="{00000000-0005-0000-0000-0000D9070000}"/>
    <cellStyle name="Note 14 6 3" xfId="37729" xr:uid="{00000000-0005-0000-0000-0000DA070000}"/>
    <cellStyle name="Note 14 7" xfId="5814" xr:uid="{00000000-0005-0000-0000-0000DB070000}"/>
    <cellStyle name="Note 14 7 2" xfId="23250" xr:uid="{00000000-0005-0000-0000-0000DC070000}"/>
    <cellStyle name="Note 14 7 3" xfId="37703" xr:uid="{00000000-0005-0000-0000-0000DD070000}"/>
    <cellStyle name="Note 14 8" xfId="8279" xr:uid="{00000000-0005-0000-0000-0000DE070000}"/>
    <cellStyle name="Note 14 8 2" xfId="25714" xr:uid="{00000000-0005-0000-0000-0000DF070000}"/>
    <cellStyle name="Note 14 8 3" xfId="40167" xr:uid="{00000000-0005-0000-0000-0000E0070000}"/>
    <cellStyle name="Note 14 9" xfId="17709" xr:uid="{00000000-0005-0000-0000-0000E1070000}"/>
    <cellStyle name="Note 15" xfId="872" xr:uid="{00000000-0005-0000-0000-0000E2070000}"/>
    <cellStyle name="Note 15 2" xfId="873" xr:uid="{00000000-0005-0000-0000-0000E3070000}"/>
    <cellStyle name="Note 15 2 2" xfId="3384" xr:uid="{00000000-0005-0000-0000-0000E4070000}"/>
    <cellStyle name="Note 15 2 2 2" xfId="13163" xr:uid="{00000000-0005-0000-0000-0000E5070000}"/>
    <cellStyle name="Note 15 2 2 2 2" xfId="30598" xr:uid="{00000000-0005-0000-0000-0000E6070000}"/>
    <cellStyle name="Note 15 2 2 2 3" xfId="45051" xr:uid="{00000000-0005-0000-0000-0000E7070000}"/>
    <cellStyle name="Note 15 2 2 3" xfId="15624" xr:uid="{00000000-0005-0000-0000-0000E8070000}"/>
    <cellStyle name="Note 15 2 2 3 2" xfId="33059" xr:uid="{00000000-0005-0000-0000-0000E9070000}"/>
    <cellStyle name="Note 15 2 2 3 3" xfId="47512" xr:uid="{00000000-0005-0000-0000-0000EA070000}"/>
    <cellStyle name="Note 15 2 2 4" xfId="20820" xr:uid="{00000000-0005-0000-0000-0000EB070000}"/>
    <cellStyle name="Note 15 2 2 5" xfId="35273" xr:uid="{00000000-0005-0000-0000-0000EC070000}"/>
    <cellStyle name="Note 15 2 3" xfId="5846" xr:uid="{00000000-0005-0000-0000-0000ED070000}"/>
    <cellStyle name="Note 15 2 3 2" xfId="23281" xr:uid="{00000000-0005-0000-0000-0000EE070000}"/>
    <cellStyle name="Note 15 2 3 3" xfId="37734" xr:uid="{00000000-0005-0000-0000-0000EF070000}"/>
    <cellStyle name="Note 15 2 4" xfId="5820" xr:uid="{00000000-0005-0000-0000-0000F0070000}"/>
    <cellStyle name="Note 15 2 4 2" xfId="23255" xr:uid="{00000000-0005-0000-0000-0000F1070000}"/>
    <cellStyle name="Note 15 2 4 3" xfId="37708" xr:uid="{00000000-0005-0000-0000-0000F2070000}"/>
    <cellStyle name="Note 15 2 5" xfId="8283" xr:uid="{00000000-0005-0000-0000-0000F3070000}"/>
    <cellStyle name="Note 15 2 5 2" xfId="25718" xr:uid="{00000000-0005-0000-0000-0000F4070000}"/>
    <cellStyle name="Note 15 2 5 3" xfId="40171" xr:uid="{00000000-0005-0000-0000-0000F5070000}"/>
    <cellStyle name="Note 15 2 6" xfId="17714" xr:uid="{00000000-0005-0000-0000-0000F6070000}"/>
    <cellStyle name="Note 15 3" xfId="874" xr:uid="{00000000-0005-0000-0000-0000F7070000}"/>
    <cellStyle name="Note 15 3 2" xfId="3385" xr:uid="{00000000-0005-0000-0000-0000F8070000}"/>
    <cellStyle name="Note 15 3 2 2" xfId="13164" xr:uid="{00000000-0005-0000-0000-0000F9070000}"/>
    <cellStyle name="Note 15 3 2 2 2" xfId="30599" xr:uid="{00000000-0005-0000-0000-0000FA070000}"/>
    <cellStyle name="Note 15 3 2 2 3" xfId="45052" xr:uid="{00000000-0005-0000-0000-0000FB070000}"/>
    <cellStyle name="Note 15 3 2 3" xfId="15625" xr:uid="{00000000-0005-0000-0000-0000FC070000}"/>
    <cellStyle name="Note 15 3 2 3 2" xfId="33060" xr:uid="{00000000-0005-0000-0000-0000FD070000}"/>
    <cellStyle name="Note 15 3 2 3 3" xfId="47513" xr:uid="{00000000-0005-0000-0000-0000FE070000}"/>
    <cellStyle name="Note 15 3 2 4" xfId="20821" xr:uid="{00000000-0005-0000-0000-0000FF070000}"/>
    <cellStyle name="Note 15 3 2 5" xfId="35274" xr:uid="{00000000-0005-0000-0000-000000080000}"/>
    <cellStyle name="Note 15 3 3" xfId="5847" xr:uid="{00000000-0005-0000-0000-000001080000}"/>
    <cellStyle name="Note 15 3 3 2" xfId="23282" xr:uid="{00000000-0005-0000-0000-000002080000}"/>
    <cellStyle name="Note 15 3 3 3" xfId="37735" xr:uid="{00000000-0005-0000-0000-000003080000}"/>
    <cellStyle name="Note 15 3 4" xfId="5821" xr:uid="{00000000-0005-0000-0000-000004080000}"/>
    <cellStyle name="Note 15 3 4 2" xfId="23256" xr:uid="{00000000-0005-0000-0000-000005080000}"/>
    <cellStyle name="Note 15 3 4 3" xfId="37709" xr:uid="{00000000-0005-0000-0000-000006080000}"/>
    <cellStyle name="Note 15 3 5" xfId="8287" xr:uid="{00000000-0005-0000-0000-000007080000}"/>
    <cellStyle name="Note 15 3 5 2" xfId="25722" xr:uid="{00000000-0005-0000-0000-000008080000}"/>
    <cellStyle name="Note 15 3 5 3" xfId="40175" xr:uid="{00000000-0005-0000-0000-000009080000}"/>
    <cellStyle name="Note 15 3 6" xfId="17715" xr:uid="{00000000-0005-0000-0000-00000A080000}"/>
    <cellStyle name="Note 15 4" xfId="875" xr:uid="{00000000-0005-0000-0000-00000B080000}"/>
    <cellStyle name="Note 15 4 2" xfId="3386" xr:uid="{00000000-0005-0000-0000-00000C080000}"/>
    <cellStyle name="Note 15 4 2 2" xfId="20822" xr:uid="{00000000-0005-0000-0000-00000D080000}"/>
    <cellStyle name="Note 15 4 2 3" xfId="35275" xr:uid="{00000000-0005-0000-0000-00000E080000}"/>
    <cellStyle name="Note 15 4 3" xfId="5848" xr:uid="{00000000-0005-0000-0000-00000F080000}"/>
    <cellStyle name="Note 15 4 3 2" xfId="23283" xr:uid="{00000000-0005-0000-0000-000010080000}"/>
    <cellStyle name="Note 15 4 3 3" xfId="37736" xr:uid="{00000000-0005-0000-0000-000011080000}"/>
    <cellStyle name="Note 15 4 4" xfId="8289" xr:uid="{00000000-0005-0000-0000-000012080000}"/>
    <cellStyle name="Note 15 4 4 2" xfId="25724" xr:uid="{00000000-0005-0000-0000-000013080000}"/>
    <cellStyle name="Note 15 4 4 3" xfId="40177" xr:uid="{00000000-0005-0000-0000-000014080000}"/>
    <cellStyle name="Note 15 4 5" xfId="10709" xr:uid="{00000000-0005-0000-0000-000015080000}"/>
    <cellStyle name="Note 15 4 5 2" xfId="28144" xr:uid="{00000000-0005-0000-0000-000016080000}"/>
    <cellStyle name="Note 15 4 5 3" xfId="42597" xr:uid="{00000000-0005-0000-0000-000017080000}"/>
    <cellStyle name="Note 15 4 6" xfId="14989" xr:uid="{00000000-0005-0000-0000-000018080000}"/>
    <cellStyle name="Note 15 4 6 2" xfId="32424" xr:uid="{00000000-0005-0000-0000-000019080000}"/>
    <cellStyle name="Note 15 4 6 3" xfId="46877" xr:uid="{00000000-0005-0000-0000-00001A080000}"/>
    <cellStyle name="Note 15 4 7" xfId="17716" xr:uid="{00000000-0005-0000-0000-00001B080000}"/>
    <cellStyle name="Note 15 4 8" xfId="20151" xr:uid="{00000000-0005-0000-0000-00001C080000}"/>
    <cellStyle name="Note 15 5" xfId="3383" xr:uid="{00000000-0005-0000-0000-00001D080000}"/>
    <cellStyle name="Note 15 5 2" xfId="13162" xr:uid="{00000000-0005-0000-0000-00001E080000}"/>
    <cellStyle name="Note 15 5 2 2" xfId="30597" xr:uid="{00000000-0005-0000-0000-00001F080000}"/>
    <cellStyle name="Note 15 5 2 3" xfId="45050" xr:uid="{00000000-0005-0000-0000-000020080000}"/>
    <cellStyle name="Note 15 5 3" xfId="15623" xr:uid="{00000000-0005-0000-0000-000021080000}"/>
    <cellStyle name="Note 15 5 3 2" xfId="33058" xr:uid="{00000000-0005-0000-0000-000022080000}"/>
    <cellStyle name="Note 15 5 3 3" xfId="47511" xr:uid="{00000000-0005-0000-0000-000023080000}"/>
    <cellStyle name="Note 15 5 4" xfId="20819" xr:uid="{00000000-0005-0000-0000-000024080000}"/>
    <cellStyle name="Note 15 5 5" xfId="35272" xr:uid="{00000000-0005-0000-0000-000025080000}"/>
    <cellStyle name="Note 15 6" xfId="5845" xr:uid="{00000000-0005-0000-0000-000026080000}"/>
    <cellStyle name="Note 15 6 2" xfId="23280" xr:uid="{00000000-0005-0000-0000-000027080000}"/>
    <cellStyle name="Note 15 6 3" xfId="37733" xr:uid="{00000000-0005-0000-0000-000028080000}"/>
    <cellStyle name="Note 15 7" xfId="5818" xr:uid="{00000000-0005-0000-0000-000029080000}"/>
    <cellStyle name="Note 15 7 2" xfId="23254" xr:uid="{00000000-0005-0000-0000-00002A080000}"/>
    <cellStyle name="Note 15 7 3" xfId="37707" xr:uid="{00000000-0005-0000-0000-00002B080000}"/>
    <cellStyle name="Note 15 8" xfId="8282" xr:uid="{00000000-0005-0000-0000-00002C080000}"/>
    <cellStyle name="Note 15 8 2" xfId="25717" xr:uid="{00000000-0005-0000-0000-00002D080000}"/>
    <cellStyle name="Note 15 8 3" xfId="40170" xr:uid="{00000000-0005-0000-0000-00002E080000}"/>
    <cellStyle name="Note 15 9" xfId="17713" xr:uid="{00000000-0005-0000-0000-00002F080000}"/>
    <cellStyle name="Note 16" xfId="876" xr:uid="{00000000-0005-0000-0000-000030080000}"/>
    <cellStyle name="Note 16 2" xfId="877" xr:uid="{00000000-0005-0000-0000-000031080000}"/>
    <cellStyle name="Note 16 2 2" xfId="3388" xr:uid="{00000000-0005-0000-0000-000032080000}"/>
    <cellStyle name="Note 16 2 2 2" xfId="13166" xr:uid="{00000000-0005-0000-0000-000033080000}"/>
    <cellStyle name="Note 16 2 2 2 2" xfId="30601" xr:uid="{00000000-0005-0000-0000-000034080000}"/>
    <cellStyle name="Note 16 2 2 2 3" xfId="45054" xr:uid="{00000000-0005-0000-0000-000035080000}"/>
    <cellStyle name="Note 16 2 2 3" xfId="15627" xr:uid="{00000000-0005-0000-0000-000036080000}"/>
    <cellStyle name="Note 16 2 2 3 2" xfId="33062" xr:uid="{00000000-0005-0000-0000-000037080000}"/>
    <cellStyle name="Note 16 2 2 3 3" xfId="47515" xr:uid="{00000000-0005-0000-0000-000038080000}"/>
    <cellStyle name="Note 16 2 2 4" xfId="20824" xr:uid="{00000000-0005-0000-0000-000039080000}"/>
    <cellStyle name="Note 16 2 2 5" xfId="35277" xr:uid="{00000000-0005-0000-0000-00003A080000}"/>
    <cellStyle name="Note 16 2 3" xfId="5850" xr:uid="{00000000-0005-0000-0000-00003B080000}"/>
    <cellStyle name="Note 16 2 3 2" xfId="23285" xr:uid="{00000000-0005-0000-0000-00003C080000}"/>
    <cellStyle name="Note 16 2 3 3" xfId="37738" xr:uid="{00000000-0005-0000-0000-00003D080000}"/>
    <cellStyle name="Note 16 2 4" xfId="8291" xr:uid="{00000000-0005-0000-0000-00003E080000}"/>
    <cellStyle name="Note 16 2 4 2" xfId="25726" xr:uid="{00000000-0005-0000-0000-00003F080000}"/>
    <cellStyle name="Note 16 2 4 3" xfId="40179" xr:uid="{00000000-0005-0000-0000-000040080000}"/>
    <cellStyle name="Note 16 2 5" xfId="10711" xr:uid="{00000000-0005-0000-0000-000041080000}"/>
    <cellStyle name="Note 16 2 5 2" xfId="28146" xr:uid="{00000000-0005-0000-0000-000042080000}"/>
    <cellStyle name="Note 16 2 5 3" xfId="42599" xr:uid="{00000000-0005-0000-0000-000043080000}"/>
    <cellStyle name="Note 16 2 6" xfId="17718" xr:uid="{00000000-0005-0000-0000-000044080000}"/>
    <cellStyle name="Note 16 3" xfId="878" xr:uid="{00000000-0005-0000-0000-000045080000}"/>
    <cellStyle name="Note 16 3 2" xfId="3389" xr:uid="{00000000-0005-0000-0000-000046080000}"/>
    <cellStyle name="Note 16 3 2 2" xfId="13167" xr:uid="{00000000-0005-0000-0000-000047080000}"/>
    <cellStyle name="Note 16 3 2 2 2" xfId="30602" xr:uid="{00000000-0005-0000-0000-000048080000}"/>
    <cellStyle name="Note 16 3 2 2 3" xfId="45055" xr:uid="{00000000-0005-0000-0000-000049080000}"/>
    <cellStyle name="Note 16 3 2 3" xfId="15628" xr:uid="{00000000-0005-0000-0000-00004A080000}"/>
    <cellStyle name="Note 16 3 2 3 2" xfId="33063" xr:uid="{00000000-0005-0000-0000-00004B080000}"/>
    <cellStyle name="Note 16 3 2 3 3" xfId="47516" xr:uid="{00000000-0005-0000-0000-00004C080000}"/>
    <cellStyle name="Note 16 3 2 4" xfId="20825" xr:uid="{00000000-0005-0000-0000-00004D080000}"/>
    <cellStyle name="Note 16 3 2 5" xfId="35278" xr:uid="{00000000-0005-0000-0000-00004E080000}"/>
    <cellStyle name="Note 16 3 3" xfId="5851" xr:uid="{00000000-0005-0000-0000-00004F080000}"/>
    <cellStyle name="Note 16 3 3 2" xfId="23286" xr:uid="{00000000-0005-0000-0000-000050080000}"/>
    <cellStyle name="Note 16 3 3 3" xfId="37739" xr:uid="{00000000-0005-0000-0000-000051080000}"/>
    <cellStyle name="Note 16 3 4" xfId="8292" xr:uid="{00000000-0005-0000-0000-000052080000}"/>
    <cellStyle name="Note 16 3 4 2" xfId="25727" xr:uid="{00000000-0005-0000-0000-000053080000}"/>
    <cellStyle name="Note 16 3 4 3" xfId="40180" xr:uid="{00000000-0005-0000-0000-000054080000}"/>
    <cellStyle name="Note 16 3 5" xfId="10712" xr:uid="{00000000-0005-0000-0000-000055080000}"/>
    <cellStyle name="Note 16 3 5 2" xfId="28147" xr:uid="{00000000-0005-0000-0000-000056080000}"/>
    <cellStyle name="Note 16 3 5 3" xfId="42600" xr:uid="{00000000-0005-0000-0000-000057080000}"/>
    <cellStyle name="Note 16 3 6" xfId="17719" xr:uid="{00000000-0005-0000-0000-000058080000}"/>
    <cellStyle name="Note 16 4" xfId="879" xr:uid="{00000000-0005-0000-0000-000059080000}"/>
    <cellStyle name="Note 16 4 2" xfId="3390" xr:uid="{00000000-0005-0000-0000-00005A080000}"/>
    <cellStyle name="Note 16 4 2 2" xfId="20826" xr:uid="{00000000-0005-0000-0000-00005B080000}"/>
    <cellStyle name="Note 16 4 2 3" xfId="35279" xr:uid="{00000000-0005-0000-0000-00005C080000}"/>
    <cellStyle name="Note 16 4 3" xfId="5852" xr:uid="{00000000-0005-0000-0000-00005D080000}"/>
    <cellStyle name="Note 16 4 3 2" xfId="23287" xr:uid="{00000000-0005-0000-0000-00005E080000}"/>
    <cellStyle name="Note 16 4 3 3" xfId="37740" xr:uid="{00000000-0005-0000-0000-00005F080000}"/>
    <cellStyle name="Note 16 4 4" xfId="8293" xr:uid="{00000000-0005-0000-0000-000060080000}"/>
    <cellStyle name="Note 16 4 4 2" xfId="25728" xr:uid="{00000000-0005-0000-0000-000061080000}"/>
    <cellStyle name="Note 16 4 4 3" xfId="40181" xr:uid="{00000000-0005-0000-0000-000062080000}"/>
    <cellStyle name="Note 16 4 5" xfId="10713" xr:uid="{00000000-0005-0000-0000-000063080000}"/>
    <cellStyle name="Note 16 4 5 2" xfId="28148" xr:uid="{00000000-0005-0000-0000-000064080000}"/>
    <cellStyle name="Note 16 4 5 3" xfId="42601" xr:uid="{00000000-0005-0000-0000-000065080000}"/>
    <cellStyle name="Note 16 4 6" xfId="14990" xr:uid="{00000000-0005-0000-0000-000066080000}"/>
    <cellStyle name="Note 16 4 6 2" xfId="32425" xr:uid="{00000000-0005-0000-0000-000067080000}"/>
    <cellStyle name="Note 16 4 6 3" xfId="46878" xr:uid="{00000000-0005-0000-0000-000068080000}"/>
    <cellStyle name="Note 16 4 7" xfId="17720" xr:uid="{00000000-0005-0000-0000-000069080000}"/>
    <cellStyle name="Note 16 4 8" xfId="20152" xr:uid="{00000000-0005-0000-0000-00006A080000}"/>
    <cellStyle name="Note 16 5" xfId="3387" xr:uid="{00000000-0005-0000-0000-00006B080000}"/>
    <cellStyle name="Note 16 5 2" xfId="13165" xr:uid="{00000000-0005-0000-0000-00006C080000}"/>
    <cellStyle name="Note 16 5 2 2" xfId="30600" xr:uid="{00000000-0005-0000-0000-00006D080000}"/>
    <cellStyle name="Note 16 5 2 3" xfId="45053" xr:uid="{00000000-0005-0000-0000-00006E080000}"/>
    <cellStyle name="Note 16 5 3" xfId="15626" xr:uid="{00000000-0005-0000-0000-00006F080000}"/>
    <cellStyle name="Note 16 5 3 2" xfId="33061" xr:uid="{00000000-0005-0000-0000-000070080000}"/>
    <cellStyle name="Note 16 5 3 3" xfId="47514" xr:uid="{00000000-0005-0000-0000-000071080000}"/>
    <cellStyle name="Note 16 5 4" xfId="20823" xr:uid="{00000000-0005-0000-0000-000072080000}"/>
    <cellStyle name="Note 16 5 5" xfId="35276" xr:uid="{00000000-0005-0000-0000-000073080000}"/>
    <cellStyle name="Note 16 6" xfId="5849" xr:uid="{00000000-0005-0000-0000-000074080000}"/>
    <cellStyle name="Note 16 6 2" xfId="23284" xr:uid="{00000000-0005-0000-0000-000075080000}"/>
    <cellStyle name="Note 16 6 3" xfId="37737" xr:uid="{00000000-0005-0000-0000-000076080000}"/>
    <cellStyle name="Note 16 7" xfId="8290" xr:uid="{00000000-0005-0000-0000-000077080000}"/>
    <cellStyle name="Note 16 7 2" xfId="25725" xr:uid="{00000000-0005-0000-0000-000078080000}"/>
    <cellStyle name="Note 16 7 3" xfId="40178" xr:uid="{00000000-0005-0000-0000-000079080000}"/>
    <cellStyle name="Note 16 8" xfId="10710" xr:uid="{00000000-0005-0000-0000-00007A080000}"/>
    <cellStyle name="Note 16 8 2" xfId="28145" xr:uid="{00000000-0005-0000-0000-00007B080000}"/>
    <cellStyle name="Note 16 8 3" xfId="42598" xr:uid="{00000000-0005-0000-0000-00007C080000}"/>
    <cellStyle name="Note 16 9" xfId="17717" xr:uid="{00000000-0005-0000-0000-00007D080000}"/>
    <cellStyle name="Note 17" xfId="880" xr:uid="{00000000-0005-0000-0000-00007E080000}"/>
    <cellStyle name="Note 17 2" xfId="881" xr:uid="{00000000-0005-0000-0000-00007F080000}"/>
    <cellStyle name="Note 17 2 2" xfId="3392" xr:uid="{00000000-0005-0000-0000-000080080000}"/>
    <cellStyle name="Note 17 2 2 2" xfId="13169" xr:uid="{00000000-0005-0000-0000-000081080000}"/>
    <cellStyle name="Note 17 2 2 2 2" xfId="30604" xr:uid="{00000000-0005-0000-0000-000082080000}"/>
    <cellStyle name="Note 17 2 2 2 3" xfId="45057" xr:uid="{00000000-0005-0000-0000-000083080000}"/>
    <cellStyle name="Note 17 2 2 3" xfId="15630" xr:uid="{00000000-0005-0000-0000-000084080000}"/>
    <cellStyle name="Note 17 2 2 3 2" xfId="33065" xr:uid="{00000000-0005-0000-0000-000085080000}"/>
    <cellStyle name="Note 17 2 2 3 3" xfId="47518" xr:uid="{00000000-0005-0000-0000-000086080000}"/>
    <cellStyle name="Note 17 2 2 4" xfId="20828" xr:uid="{00000000-0005-0000-0000-000087080000}"/>
    <cellStyle name="Note 17 2 2 5" xfId="35281" xr:uid="{00000000-0005-0000-0000-000088080000}"/>
    <cellStyle name="Note 17 2 3" xfId="5854" xr:uid="{00000000-0005-0000-0000-000089080000}"/>
    <cellStyle name="Note 17 2 3 2" xfId="23289" xr:uid="{00000000-0005-0000-0000-00008A080000}"/>
    <cellStyle name="Note 17 2 3 3" xfId="37742" xr:uid="{00000000-0005-0000-0000-00008B080000}"/>
    <cellStyle name="Note 17 2 4" xfId="8295" xr:uid="{00000000-0005-0000-0000-00008C080000}"/>
    <cellStyle name="Note 17 2 4 2" xfId="25730" xr:uid="{00000000-0005-0000-0000-00008D080000}"/>
    <cellStyle name="Note 17 2 4 3" xfId="40183" xr:uid="{00000000-0005-0000-0000-00008E080000}"/>
    <cellStyle name="Note 17 2 5" xfId="10715" xr:uid="{00000000-0005-0000-0000-00008F080000}"/>
    <cellStyle name="Note 17 2 5 2" xfId="28150" xr:uid="{00000000-0005-0000-0000-000090080000}"/>
    <cellStyle name="Note 17 2 5 3" xfId="42603" xr:uid="{00000000-0005-0000-0000-000091080000}"/>
    <cellStyle name="Note 17 2 6" xfId="17722" xr:uid="{00000000-0005-0000-0000-000092080000}"/>
    <cellStyle name="Note 17 3" xfId="882" xr:uid="{00000000-0005-0000-0000-000093080000}"/>
    <cellStyle name="Note 17 3 2" xfId="3393" xr:uid="{00000000-0005-0000-0000-000094080000}"/>
    <cellStyle name="Note 17 3 2 2" xfId="13170" xr:uid="{00000000-0005-0000-0000-000095080000}"/>
    <cellStyle name="Note 17 3 2 2 2" xfId="30605" xr:uid="{00000000-0005-0000-0000-000096080000}"/>
    <cellStyle name="Note 17 3 2 2 3" xfId="45058" xr:uid="{00000000-0005-0000-0000-000097080000}"/>
    <cellStyle name="Note 17 3 2 3" xfId="15631" xr:uid="{00000000-0005-0000-0000-000098080000}"/>
    <cellStyle name="Note 17 3 2 3 2" xfId="33066" xr:uid="{00000000-0005-0000-0000-000099080000}"/>
    <cellStyle name="Note 17 3 2 3 3" xfId="47519" xr:uid="{00000000-0005-0000-0000-00009A080000}"/>
    <cellStyle name="Note 17 3 2 4" xfId="20829" xr:uid="{00000000-0005-0000-0000-00009B080000}"/>
    <cellStyle name="Note 17 3 2 5" xfId="35282" xr:uid="{00000000-0005-0000-0000-00009C080000}"/>
    <cellStyle name="Note 17 3 3" xfId="5855" xr:uid="{00000000-0005-0000-0000-00009D080000}"/>
    <cellStyle name="Note 17 3 3 2" xfId="23290" xr:uid="{00000000-0005-0000-0000-00009E080000}"/>
    <cellStyle name="Note 17 3 3 3" xfId="37743" xr:uid="{00000000-0005-0000-0000-00009F080000}"/>
    <cellStyle name="Note 17 3 4" xfId="8296" xr:uid="{00000000-0005-0000-0000-0000A0080000}"/>
    <cellStyle name="Note 17 3 4 2" xfId="25731" xr:uid="{00000000-0005-0000-0000-0000A1080000}"/>
    <cellStyle name="Note 17 3 4 3" xfId="40184" xr:uid="{00000000-0005-0000-0000-0000A2080000}"/>
    <cellStyle name="Note 17 3 5" xfId="10716" xr:uid="{00000000-0005-0000-0000-0000A3080000}"/>
    <cellStyle name="Note 17 3 5 2" xfId="28151" xr:uid="{00000000-0005-0000-0000-0000A4080000}"/>
    <cellStyle name="Note 17 3 5 3" xfId="42604" xr:uid="{00000000-0005-0000-0000-0000A5080000}"/>
    <cellStyle name="Note 17 3 6" xfId="17723" xr:uid="{00000000-0005-0000-0000-0000A6080000}"/>
    <cellStyle name="Note 17 4" xfId="883" xr:uid="{00000000-0005-0000-0000-0000A7080000}"/>
    <cellStyle name="Note 17 4 2" xfId="3394" xr:uid="{00000000-0005-0000-0000-0000A8080000}"/>
    <cellStyle name="Note 17 4 2 2" xfId="20830" xr:uid="{00000000-0005-0000-0000-0000A9080000}"/>
    <cellStyle name="Note 17 4 2 3" xfId="35283" xr:uid="{00000000-0005-0000-0000-0000AA080000}"/>
    <cellStyle name="Note 17 4 3" xfId="5856" xr:uid="{00000000-0005-0000-0000-0000AB080000}"/>
    <cellStyle name="Note 17 4 3 2" xfId="23291" xr:uid="{00000000-0005-0000-0000-0000AC080000}"/>
    <cellStyle name="Note 17 4 3 3" xfId="37744" xr:uid="{00000000-0005-0000-0000-0000AD080000}"/>
    <cellStyle name="Note 17 4 4" xfId="8297" xr:uid="{00000000-0005-0000-0000-0000AE080000}"/>
    <cellStyle name="Note 17 4 4 2" xfId="25732" xr:uid="{00000000-0005-0000-0000-0000AF080000}"/>
    <cellStyle name="Note 17 4 4 3" xfId="40185" xr:uid="{00000000-0005-0000-0000-0000B0080000}"/>
    <cellStyle name="Note 17 4 5" xfId="10717" xr:uid="{00000000-0005-0000-0000-0000B1080000}"/>
    <cellStyle name="Note 17 4 5 2" xfId="28152" xr:uid="{00000000-0005-0000-0000-0000B2080000}"/>
    <cellStyle name="Note 17 4 5 3" xfId="42605" xr:uid="{00000000-0005-0000-0000-0000B3080000}"/>
    <cellStyle name="Note 17 4 6" xfId="14991" xr:uid="{00000000-0005-0000-0000-0000B4080000}"/>
    <cellStyle name="Note 17 4 6 2" xfId="32426" xr:uid="{00000000-0005-0000-0000-0000B5080000}"/>
    <cellStyle name="Note 17 4 6 3" xfId="46879" xr:uid="{00000000-0005-0000-0000-0000B6080000}"/>
    <cellStyle name="Note 17 4 7" xfId="17724" xr:uid="{00000000-0005-0000-0000-0000B7080000}"/>
    <cellStyle name="Note 17 4 8" xfId="20153" xr:uid="{00000000-0005-0000-0000-0000B8080000}"/>
    <cellStyle name="Note 17 5" xfId="3391" xr:uid="{00000000-0005-0000-0000-0000B9080000}"/>
    <cellStyle name="Note 17 5 2" xfId="13168" xr:uid="{00000000-0005-0000-0000-0000BA080000}"/>
    <cellStyle name="Note 17 5 2 2" xfId="30603" xr:uid="{00000000-0005-0000-0000-0000BB080000}"/>
    <cellStyle name="Note 17 5 2 3" xfId="45056" xr:uid="{00000000-0005-0000-0000-0000BC080000}"/>
    <cellStyle name="Note 17 5 3" xfId="15629" xr:uid="{00000000-0005-0000-0000-0000BD080000}"/>
    <cellStyle name="Note 17 5 3 2" xfId="33064" xr:uid="{00000000-0005-0000-0000-0000BE080000}"/>
    <cellStyle name="Note 17 5 3 3" xfId="47517" xr:uid="{00000000-0005-0000-0000-0000BF080000}"/>
    <cellStyle name="Note 17 5 4" xfId="20827" xr:uid="{00000000-0005-0000-0000-0000C0080000}"/>
    <cellStyle name="Note 17 5 5" xfId="35280" xr:uid="{00000000-0005-0000-0000-0000C1080000}"/>
    <cellStyle name="Note 17 6" xfId="5853" xr:uid="{00000000-0005-0000-0000-0000C2080000}"/>
    <cellStyle name="Note 17 6 2" xfId="23288" xr:uid="{00000000-0005-0000-0000-0000C3080000}"/>
    <cellStyle name="Note 17 6 3" xfId="37741" xr:uid="{00000000-0005-0000-0000-0000C4080000}"/>
    <cellStyle name="Note 17 7" xfId="8294" xr:uid="{00000000-0005-0000-0000-0000C5080000}"/>
    <cellStyle name="Note 17 7 2" xfId="25729" xr:uid="{00000000-0005-0000-0000-0000C6080000}"/>
    <cellStyle name="Note 17 7 3" xfId="40182" xr:uid="{00000000-0005-0000-0000-0000C7080000}"/>
    <cellStyle name="Note 17 8" xfId="10714" xr:uid="{00000000-0005-0000-0000-0000C8080000}"/>
    <cellStyle name="Note 17 8 2" xfId="28149" xr:uid="{00000000-0005-0000-0000-0000C9080000}"/>
    <cellStyle name="Note 17 8 3" xfId="42602" xr:uid="{00000000-0005-0000-0000-0000CA080000}"/>
    <cellStyle name="Note 17 9" xfId="17721" xr:uid="{00000000-0005-0000-0000-0000CB080000}"/>
    <cellStyle name="Note 18" xfId="884" xr:uid="{00000000-0005-0000-0000-0000CC080000}"/>
    <cellStyle name="Note 18 2" xfId="885" xr:uid="{00000000-0005-0000-0000-0000CD080000}"/>
    <cellStyle name="Note 18 2 2" xfId="3396" xr:uid="{00000000-0005-0000-0000-0000CE080000}"/>
    <cellStyle name="Note 18 2 2 2" xfId="13172" xr:uid="{00000000-0005-0000-0000-0000CF080000}"/>
    <cellStyle name="Note 18 2 2 2 2" xfId="30607" xr:uid="{00000000-0005-0000-0000-0000D0080000}"/>
    <cellStyle name="Note 18 2 2 2 3" xfId="45060" xr:uid="{00000000-0005-0000-0000-0000D1080000}"/>
    <cellStyle name="Note 18 2 2 3" xfId="15633" xr:uid="{00000000-0005-0000-0000-0000D2080000}"/>
    <cellStyle name="Note 18 2 2 3 2" xfId="33068" xr:uid="{00000000-0005-0000-0000-0000D3080000}"/>
    <cellStyle name="Note 18 2 2 3 3" xfId="47521" xr:uid="{00000000-0005-0000-0000-0000D4080000}"/>
    <cellStyle name="Note 18 2 2 4" xfId="20832" xr:uid="{00000000-0005-0000-0000-0000D5080000}"/>
    <cellStyle name="Note 18 2 2 5" xfId="35285" xr:uid="{00000000-0005-0000-0000-0000D6080000}"/>
    <cellStyle name="Note 18 2 3" xfId="5858" xr:uid="{00000000-0005-0000-0000-0000D7080000}"/>
    <cellStyle name="Note 18 2 3 2" xfId="23293" xr:uid="{00000000-0005-0000-0000-0000D8080000}"/>
    <cellStyle name="Note 18 2 3 3" xfId="37746" xr:uid="{00000000-0005-0000-0000-0000D9080000}"/>
    <cellStyle name="Note 18 2 4" xfId="8299" xr:uid="{00000000-0005-0000-0000-0000DA080000}"/>
    <cellStyle name="Note 18 2 4 2" xfId="25734" xr:uid="{00000000-0005-0000-0000-0000DB080000}"/>
    <cellStyle name="Note 18 2 4 3" xfId="40187" xr:uid="{00000000-0005-0000-0000-0000DC080000}"/>
    <cellStyle name="Note 18 2 5" xfId="10719" xr:uid="{00000000-0005-0000-0000-0000DD080000}"/>
    <cellStyle name="Note 18 2 5 2" xfId="28154" xr:uid="{00000000-0005-0000-0000-0000DE080000}"/>
    <cellStyle name="Note 18 2 5 3" xfId="42607" xr:uid="{00000000-0005-0000-0000-0000DF080000}"/>
    <cellStyle name="Note 18 2 6" xfId="17726" xr:uid="{00000000-0005-0000-0000-0000E0080000}"/>
    <cellStyle name="Note 18 3" xfId="886" xr:uid="{00000000-0005-0000-0000-0000E1080000}"/>
    <cellStyle name="Note 18 3 2" xfId="3397" xr:uid="{00000000-0005-0000-0000-0000E2080000}"/>
    <cellStyle name="Note 18 3 2 2" xfId="13173" xr:uid="{00000000-0005-0000-0000-0000E3080000}"/>
    <cellStyle name="Note 18 3 2 2 2" xfId="30608" xr:uid="{00000000-0005-0000-0000-0000E4080000}"/>
    <cellStyle name="Note 18 3 2 2 3" xfId="45061" xr:uid="{00000000-0005-0000-0000-0000E5080000}"/>
    <cellStyle name="Note 18 3 2 3" xfId="15634" xr:uid="{00000000-0005-0000-0000-0000E6080000}"/>
    <cellStyle name="Note 18 3 2 3 2" xfId="33069" xr:uid="{00000000-0005-0000-0000-0000E7080000}"/>
    <cellStyle name="Note 18 3 2 3 3" xfId="47522" xr:uid="{00000000-0005-0000-0000-0000E8080000}"/>
    <cellStyle name="Note 18 3 2 4" xfId="20833" xr:uid="{00000000-0005-0000-0000-0000E9080000}"/>
    <cellStyle name="Note 18 3 2 5" xfId="35286" xr:uid="{00000000-0005-0000-0000-0000EA080000}"/>
    <cellStyle name="Note 18 3 3" xfId="5859" xr:uid="{00000000-0005-0000-0000-0000EB080000}"/>
    <cellStyle name="Note 18 3 3 2" xfId="23294" xr:uid="{00000000-0005-0000-0000-0000EC080000}"/>
    <cellStyle name="Note 18 3 3 3" xfId="37747" xr:uid="{00000000-0005-0000-0000-0000ED080000}"/>
    <cellStyle name="Note 18 3 4" xfId="8300" xr:uid="{00000000-0005-0000-0000-0000EE080000}"/>
    <cellStyle name="Note 18 3 4 2" xfId="25735" xr:uid="{00000000-0005-0000-0000-0000EF080000}"/>
    <cellStyle name="Note 18 3 4 3" xfId="40188" xr:uid="{00000000-0005-0000-0000-0000F0080000}"/>
    <cellStyle name="Note 18 3 5" xfId="10720" xr:uid="{00000000-0005-0000-0000-0000F1080000}"/>
    <cellStyle name="Note 18 3 5 2" xfId="28155" xr:uid="{00000000-0005-0000-0000-0000F2080000}"/>
    <cellStyle name="Note 18 3 5 3" xfId="42608" xr:uid="{00000000-0005-0000-0000-0000F3080000}"/>
    <cellStyle name="Note 18 3 6" xfId="17727" xr:uid="{00000000-0005-0000-0000-0000F4080000}"/>
    <cellStyle name="Note 18 4" xfId="887" xr:uid="{00000000-0005-0000-0000-0000F5080000}"/>
    <cellStyle name="Note 18 4 2" xfId="3398" xr:uid="{00000000-0005-0000-0000-0000F6080000}"/>
    <cellStyle name="Note 18 4 2 2" xfId="20834" xr:uid="{00000000-0005-0000-0000-0000F7080000}"/>
    <cellStyle name="Note 18 4 2 3" xfId="35287" xr:uid="{00000000-0005-0000-0000-0000F8080000}"/>
    <cellStyle name="Note 18 4 3" xfId="5860" xr:uid="{00000000-0005-0000-0000-0000F9080000}"/>
    <cellStyle name="Note 18 4 3 2" xfId="23295" xr:uid="{00000000-0005-0000-0000-0000FA080000}"/>
    <cellStyle name="Note 18 4 3 3" xfId="37748" xr:uid="{00000000-0005-0000-0000-0000FB080000}"/>
    <cellStyle name="Note 18 4 4" xfId="8301" xr:uid="{00000000-0005-0000-0000-0000FC080000}"/>
    <cellStyle name="Note 18 4 4 2" xfId="25736" xr:uid="{00000000-0005-0000-0000-0000FD080000}"/>
    <cellStyle name="Note 18 4 4 3" xfId="40189" xr:uid="{00000000-0005-0000-0000-0000FE080000}"/>
    <cellStyle name="Note 18 4 5" xfId="10721" xr:uid="{00000000-0005-0000-0000-0000FF080000}"/>
    <cellStyle name="Note 18 4 5 2" xfId="28156" xr:uid="{00000000-0005-0000-0000-000000090000}"/>
    <cellStyle name="Note 18 4 5 3" xfId="42609" xr:uid="{00000000-0005-0000-0000-000001090000}"/>
    <cellStyle name="Note 18 4 6" xfId="14992" xr:uid="{00000000-0005-0000-0000-000002090000}"/>
    <cellStyle name="Note 18 4 6 2" xfId="32427" xr:uid="{00000000-0005-0000-0000-000003090000}"/>
    <cellStyle name="Note 18 4 6 3" xfId="46880" xr:uid="{00000000-0005-0000-0000-000004090000}"/>
    <cellStyle name="Note 18 4 7" xfId="17728" xr:uid="{00000000-0005-0000-0000-000005090000}"/>
    <cellStyle name="Note 18 4 8" xfId="20154" xr:uid="{00000000-0005-0000-0000-000006090000}"/>
    <cellStyle name="Note 18 5" xfId="3395" xr:uid="{00000000-0005-0000-0000-000007090000}"/>
    <cellStyle name="Note 18 5 2" xfId="13171" xr:uid="{00000000-0005-0000-0000-000008090000}"/>
    <cellStyle name="Note 18 5 2 2" xfId="30606" xr:uid="{00000000-0005-0000-0000-000009090000}"/>
    <cellStyle name="Note 18 5 2 3" xfId="45059" xr:uid="{00000000-0005-0000-0000-00000A090000}"/>
    <cellStyle name="Note 18 5 3" xfId="15632" xr:uid="{00000000-0005-0000-0000-00000B090000}"/>
    <cellStyle name="Note 18 5 3 2" xfId="33067" xr:uid="{00000000-0005-0000-0000-00000C090000}"/>
    <cellStyle name="Note 18 5 3 3" xfId="47520" xr:uid="{00000000-0005-0000-0000-00000D090000}"/>
    <cellStyle name="Note 18 5 4" xfId="20831" xr:uid="{00000000-0005-0000-0000-00000E090000}"/>
    <cellStyle name="Note 18 5 5" xfId="35284" xr:uid="{00000000-0005-0000-0000-00000F090000}"/>
    <cellStyle name="Note 18 6" xfId="5857" xr:uid="{00000000-0005-0000-0000-000010090000}"/>
    <cellStyle name="Note 18 6 2" xfId="23292" xr:uid="{00000000-0005-0000-0000-000011090000}"/>
    <cellStyle name="Note 18 6 3" xfId="37745" xr:uid="{00000000-0005-0000-0000-000012090000}"/>
    <cellStyle name="Note 18 7" xfId="8298" xr:uid="{00000000-0005-0000-0000-000013090000}"/>
    <cellStyle name="Note 18 7 2" xfId="25733" xr:uid="{00000000-0005-0000-0000-000014090000}"/>
    <cellStyle name="Note 18 7 3" xfId="40186" xr:uid="{00000000-0005-0000-0000-000015090000}"/>
    <cellStyle name="Note 18 8" xfId="10718" xr:uid="{00000000-0005-0000-0000-000016090000}"/>
    <cellStyle name="Note 18 8 2" xfId="28153" xr:uid="{00000000-0005-0000-0000-000017090000}"/>
    <cellStyle name="Note 18 8 3" xfId="42606" xr:uid="{00000000-0005-0000-0000-000018090000}"/>
    <cellStyle name="Note 18 9" xfId="17725" xr:uid="{00000000-0005-0000-0000-000019090000}"/>
    <cellStyle name="Note 19" xfId="888" xr:uid="{00000000-0005-0000-0000-00001A090000}"/>
    <cellStyle name="Note 19 2" xfId="889" xr:uid="{00000000-0005-0000-0000-00001B090000}"/>
    <cellStyle name="Note 19 2 2" xfId="3400" xr:uid="{00000000-0005-0000-0000-00001C090000}"/>
    <cellStyle name="Note 19 2 2 2" xfId="13175" xr:uid="{00000000-0005-0000-0000-00001D090000}"/>
    <cellStyle name="Note 19 2 2 2 2" xfId="30610" xr:uid="{00000000-0005-0000-0000-00001E090000}"/>
    <cellStyle name="Note 19 2 2 2 3" xfId="45063" xr:uid="{00000000-0005-0000-0000-00001F090000}"/>
    <cellStyle name="Note 19 2 2 3" xfId="15636" xr:uid="{00000000-0005-0000-0000-000020090000}"/>
    <cellStyle name="Note 19 2 2 3 2" xfId="33071" xr:uid="{00000000-0005-0000-0000-000021090000}"/>
    <cellStyle name="Note 19 2 2 3 3" xfId="47524" xr:uid="{00000000-0005-0000-0000-000022090000}"/>
    <cellStyle name="Note 19 2 2 4" xfId="20836" xr:uid="{00000000-0005-0000-0000-000023090000}"/>
    <cellStyle name="Note 19 2 2 5" xfId="35289" xr:uid="{00000000-0005-0000-0000-000024090000}"/>
    <cellStyle name="Note 19 2 3" xfId="5862" xr:uid="{00000000-0005-0000-0000-000025090000}"/>
    <cellStyle name="Note 19 2 3 2" xfId="23297" xr:uid="{00000000-0005-0000-0000-000026090000}"/>
    <cellStyle name="Note 19 2 3 3" xfId="37750" xr:uid="{00000000-0005-0000-0000-000027090000}"/>
    <cellStyle name="Note 19 2 4" xfId="8303" xr:uid="{00000000-0005-0000-0000-000028090000}"/>
    <cellStyle name="Note 19 2 4 2" xfId="25738" xr:uid="{00000000-0005-0000-0000-000029090000}"/>
    <cellStyle name="Note 19 2 4 3" xfId="40191" xr:uid="{00000000-0005-0000-0000-00002A090000}"/>
    <cellStyle name="Note 19 2 5" xfId="10723" xr:uid="{00000000-0005-0000-0000-00002B090000}"/>
    <cellStyle name="Note 19 2 5 2" xfId="28158" xr:uid="{00000000-0005-0000-0000-00002C090000}"/>
    <cellStyle name="Note 19 2 5 3" xfId="42611" xr:uid="{00000000-0005-0000-0000-00002D090000}"/>
    <cellStyle name="Note 19 2 6" xfId="17730" xr:uid="{00000000-0005-0000-0000-00002E090000}"/>
    <cellStyle name="Note 19 3" xfId="890" xr:uid="{00000000-0005-0000-0000-00002F090000}"/>
    <cellStyle name="Note 19 3 2" xfId="3401" xr:uid="{00000000-0005-0000-0000-000030090000}"/>
    <cellStyle name="Note 19 3 2 2" xfId="13176" xr:uid="{00000000-0005-0000-0000-000031090000}"/>
    <cellStyle name="Note 19 3 2 2 2" xfId="30611" xr:uid="{00000000-0005-0000-0000-000032090000}"/>
    <cellStyle name="Note 19 3 2 2 3" xfId="45064" xr:uid="{00000000-0005-0000-0000-000033090000}"/>
    <cellStyle name="Note 19 3 2 3" xfId="15637" xr:uid="{00000000-0005-0000-0000-000034090000}"/>
    <cellStyle name="Note 19 3 2 3 2" xfId="33072" xr:uid="{00000000-0005-0000-0000-000035090000}"/>
    <cellStyle name="Note 19 3 2 3 3" xfId="47525" xr:uid="{00000000-0005-0000-0000-000036090000}"/>
    <cellStyle name="Note 19 3 2 4" xfId="20837" xr:uid="{00000000-0005-0000-0000-000037090000}"/>
    <cellStyle name="Note 19 3 2 5" xfId="35290" xr:uid="{00000000-0005-0000-0000-000038090000}"/>
    <cellStyle name="Note 19 3 3" xfId="5863" xr:uid="{00000000-0005-0000-0000-000039090000}"/>
    <cellStyle name="Note 19 3 3 2" xfId="23298" xr:uid="{00000000-0005-0000-0000-00003A090000}"/>
    <cellStyle name="Note 19 3 3 3" xfId="37751" xr:uid="{00000000-0005-0000-0000-00003B090000}"/>
    <cellStyle name="Note 19 3 4" xfId="8304" xr:uid="{00000000-0005-0000-0000-00003C090000}"/>
    <cellStyle name="Note 19 3 4 2" xfId="25739" xr:uid="{00000000-0005-0000-0000-00003D090000}"/>
    <cellStyle name="Note 19 3 4 3" xfId="40192" xr:uid="{00000000-0005-0000-0000-00003E090000}"/>
    <cellStyle name="Note 19 3 5" xfId="10724" xr:uid="{00000000-0005-0000-0000-00003F090000}"/>
    <cellStyle name="Note 19 3 5 2" xfId="28159" xr:uid="{00000000-0005-0000-0000-000040090000}"/>
    <cellStyle name="Note 19 3 5 3" xfId="42612" xr:uid="{00000000-0005-0000-0000-000041090000}"/>
    <cellStyle name="Note 19 3 6" xfId="17731" xr:uid="{00000000-0005-0000-0000-000042090000}"/>
    <cellStyle name="Note 19 4" xfId="891" xr:uid="{00000000-0005-0000-0000-000043090000}"/>
    <cellStyle name="Note 19 4 2" xfId="3402" xr:uid="{00000000-0005-0000-0000-000044090000}"/>
    <cellStyle name="Note 19 4 2 2" xfId="20838" xr:uid="{00000000-0005-0000-0000-000045090000}"/>
    <cellStyle name="Note 19 4 2 3" xfId="35291" xr:uid="{00000000-0005-0000-0000-000046090000}"/>
    <cellStyle name="Note 19 4 3" xfId="5864" xr:uid="{00000000-0005-0000-0000-000047090000}"/>
    <cellStyle name="Note 19 4 3 2" xfId="23299" xr:uid="{00000000-0005-0000-0000-000048090000}"/>
    <cellStyle name="Note 19 4 3 3" xfId="37752" xr:uid="{00000000-0005-0000-0000-000049090000}"/>
    <cellStyle name="Note 19 4 4" xfId="8305" xr:uid="{00000000-0005-0000-0000-00004A090000}"/>
    <cellStyle name="Note 19 4 4 2" xfId="25740" xr:uid="{00000000-0005-0000-0000-00004B090000}"/>
    <cellStyle name="Note 19 4 4 3" xfId="40193" xr:uid="{00000000-0005-0000-0000-00004C090000}"/>
    <cellStyle name="Note 19 4 5" xfId="10725" xr:uid="{00000000-0005-0000-0000-00004D090000}"/>
    <cellStyle name="Note 19 4 5 2" xfId="28160" xr:uid="{00000000-0005-0000-0000-00004E090000}"/>
    <cellStyle name="Note 19 4 5 3" xfId="42613" xr:uid="{00000000-0005-0000-0000-00004F090000}"/>
    <cellStyle name="Note 19 4 6" xfId="14993" xr:uid="{00000000-0005-0000-0000-000050090000}"/>
    <cellStyle name="Note 19 4 6 2" xfId="32428" xr:uid="{00000000-0005-0000-0000-000051090000}"/>
    <cellStyle name="Note 19 4 6 3" xfId="46881" xr:uid="{00000000-0005-0000-0000-000052090000}"/>
    <cellStyle name="Note 19 4 7" xfId="17732" xr:uid="{00000000-0005-0000-0000-000053090000}"/>
    <cellStyle name="Note 19 4 8" xfId="20155" xr:uid="{00000000-0005-0000-0000-000054090000}"/>
    <cellStyle name="Note 19 5" xfId="3399" xr:uid="{00000000-0005-0000-0000-000055090000}"/>
    <cellStyle name="Note 19 5 2" xfId="13174" xr:uid="{00000000-0005-0000-0000-000056090000}"/>
    <cellStyle name="Note 19 5 2 2" xfId="30609" xr:uid="{00000000-0005-0000-0000-000057090000}"/>
    <cellStyle name="Note 19 5 2 3" xfId="45062" xr:uid="{00000000-0005-0000-0000-000058090000}"/>
    <cellStyle name="Note 19 5 3" xfId="15635" xr:uid="{00000000-0005-0000-0000-000059090000}"/>
    <cellStyle name="Note 19 5 3 2" xfId="33070" xr:uid="{00000000-0005-0000-0000-00005A090000}"/>
    <cellStyle name="Note 19 5 3 3" xfId="47523" xr:uid="{00000000-0005-0000-0000-00005B090000}"/>
    <cellStyle name="Note 19 5 4" xfId="20835" xr:uid="{00000000-0005-0000-0000-00005C090000}"/>
    <cellStyle name="Note 19 5 5" xfId="35288" xr:uid="{00000000-0005-0000-0000-00005D090000}"/>
    <cellStyle name="Note 19 6" xfId="5861" xr:uid="{00000000-0005-0000-0000-00005E090000}"/>
    <cellStyle name="Note 19 6 2" xfId="23296" xr:uid="{00000000-0005-0000-0000-00005F090000}"/>
    <cellStyle name="Note 19 6 3" xfId="37749" xr:uid="{00000000-0005-0000-0000-000060090000}"/>
    <cellStyle name="Note 19 7" xfId="8302" xr:uid="{00000000-0005-0000-0000-000061090000}"/>
    <cellStyle name="Note 19 7 2" xfId="25737" xr:uid="{00000000-0005-0000-0000-000062090000}"/>
    <cellStyle name="Note 19 7 3" xfId="40190" xr:uid="{00000000-0005-0000-0000-000063090000}"/>
    <cellStyle name="Note 19 8" xfId="10722" xr:uid="{00000000-0005-0000-0000-000064090000}"/>
    <cellStyle name="Note 19 8 2" xfId="28157" xr:uid="{00000000-0005-0000-0000-000065090000}"/>
    <cellStyle name="Note 19 8 3" xfId="42610" xr:uid="{00000000-0005-0000-0000-000066090000}"/>
    <cellStyle name="Note 19 9" xfId="17729" xr:uid="{00000000-0005-0000-0000-000067090000}"/>
    <cellStyle name="Note 2" xfId="892" xr:uid="{00000000-0005-0000-0000-000068090000}"/>
    <cellStyle name="Note 2 10" xfId="893" xr:uid="{00000000-0005-0000-0000-000069090000}"/>
    <cellStyle name="Note 2 10 10" xfId="5866" xr:uid="{00000000-0005-0000-0000-00006A090000}"/>
    <cellStyle name="Note 2 10 10 2" xfId="23301" xr:uid="{00000000-0005-0000-0000-00006B090000}"/>
    <cellStyle name="Note 2 10 10 3" xfId="37754" xr:uid="{00000000-0005-0000-0000-00006C090000}"/>
    <cellStyle name="Note 2 10 11" xfId="8307" xr:uid="{00000000-0005-0000-0000-00006D090000}"/>
    <cellStyle name="Note 2 10 11 2" xfId="25742" xr:uid="{00000000-0005-0000-0000-00006E090000}"/>
    <cellStyle name="Note 2 10 11 3" xfId="40195" xr:uid="{00000000-0005-0000-0000-00006F090000}"/>
    <cellStyle name="Note 2 10 12" xfId="10727" xr:uid="{00000000-0005-0000-0000-000070090000}"/>
    <cellStyle name="Note 2 10 12 2" xfId="28162" xr:uid="{00000000-0005-0000-0000-000071090000}"/>
    <cellStyle name="Note 2 10 12 3" xfId="42615" xr:uid="{00000000-0005-0000-0000-000072090000}"/>
    <cellStyle name="Note 2 10 13" xfId="17734" xr:uid="{00000000-0005-0000-0000-000073090000}"/>
    <cellStyle name="Note 2 10 2" xfId="894" xr:uid="{00000000-0005-0000-0000-000074090000}"/>
    <cellStyle name="Note 2 10 2 2" xfId="895" xr:uid="{00000000-0005-0000-0000-000075090000}"/>
    <cellStyle name="Note 2 10 2 2 2" xfId="3406" xr:uid="{00000000-0005-0000-0000-000076090000}"/>
    <cellStyle name="Note 2 10 2 2 2 2" xfId="13180" xr:uid="{00000000-0005-0000-0000-000077090000}"/>
    <cellStyle name="Note 2 10 2 2 2 2 2" xfId="30615" xr:uid="{00000000-0005-0000-0000-000078090000}"/>
    <cellStyle name="Note 2 10 2 2 2 2 3" xfId="45068" xr:uid="{00000000-0005-0000-0000-000079090000}"/>
    <cellStyle name="Note 2 10 2 2 2 3" xfId="15641" xr:uid="{00000000-0005-0000-0000-00007A090000}"/>
    <cellStyle name="Note 2 10 2 2 2 3 2" xfId="33076" xr:uid="{00000000-0005-0000-0000-00007B090000}"/>
    <cellStyle name="Note 2 10 2 2 2 3 3" xfId="47529" xr:uid="{00000000-0005-0000-0000-00007C090000}"/>
    <cellStyle name="Note 2 10 2 2 2 4" xfId="20842" xr:uid="{00000000-0005-0000-0000-00007D090000}"/>
    <cellStyle name="Note 2 10 2 2 2 5" xfId="35295" xr:uid="{00000000-0005-0000-0000-00007E090000}"/>
    <cellStyle name="Note 2 10 2 2 3" xfId="5868" xr:uid="{00000000-0005-0000-0000-00007F090000}"/>
    <cellStyle name="Note 2 10 2 2 3 2" xfId="23303" xr:uid="{00000000-0005-0000-0000-000080090000}"/>
    <cellStyle name="Note 2 10 2 2 3 3" xfId="37756" xr:uid="{00000000-0005-0000-0000-000081090000}"/>
    <cellStyle name="Note 2 10 2 2 4" xfId="8309" xr:uid="{00000000-0005-0000-0000-000082090000}"/>
    <cellStyle name="Note 2 10 2 2 4 2" xfId="25744" xr:uid="{00000000-0005-0000-0000-000083090000}"/>
    <cellStyle name="Note 2 10 2 2 4 3" xfId="40197" xr:uid="{00000000-0005-0000-0000-000084090000}"/>
    <cellStyle name="Note 2 10 2 2 5" xfId="10729" xr:uid="{00000000-0005-0000-0000-000085090000}"/>
    <cellStyle name="Note 2 10 2 2 5 2" xfId="28164" xr:uid="{00000000-0005-0000-0000-000086090000}"/>
    <cellStyle name="Note 2 10 2 2 5 3" xfId="42617" xr:uid="{00000000-0005-0000-0000-000087090000}"/>
    <cellStyle name="Note 2 10 2 2 6" xfId="17736" xr:uid="{00000000-0005-0000-0000-000088090000}"/>
    <cellStyle name="Note 2 10 2 3" xfId="896" xr:uid="{00000000-0005-0000-0000-000089090000}"/>
    <cellStyle name="Note 2 10 2 3 2" xfId="3407" xr:uid="{00000000-0005-0000-0000-00008A090000}"/>
    <cellStyle name="Note 2 10 2 3 2 2" xfId="13181" xr:uid="{00000000-0005-0000-0000-00008B090000}"/>
    <cellStyle name="Note 2 10 2 3 2 2 2" xfId="30616" xr:uid="{00000000-0005-0000-0000-00008C090000}"/>
    <cellStyle name="Note 2 10 2 3 2 2 3" xfId="45069" xr:uid="{00000000-0005-0000-0000-00008D090000}"/>
    <cellStyle name="Note 2 10 2 3 2 3" xfId="15642" xr:uid="{00000000-0005-0000-0000-00008E090000}"/>
    <cellStyle name="Note 2 10 2 3 2 3 2" xfId="33077" xr:uid="{00000000-0005-0000-0000-00008F090000}"/>
    <cellStyle name="Note 2 10 2 3 2 3 3" xfId="47530" xr:uid="{00000000-0005-0000-0000-000090090000}"/>
    <cellStyle name="Note 2 10 2 3 2 4" xfId="20843" xr:uid="{00000000-0005-0000-0000-000091090000}"/>
    <cellStyle name="Note 2 10 2 3 2 5" xfId="35296" xr:uid="{00000000-0005-0000-0000-000092090000}"/>
    <cellStyle name="Note 2 10 2 3 3" xfId="5869" xr:uid="{00000000-0005-0000-0000-000093090000}"/>
    <cellStyle name="Note 2 10 2 3 3 2" xfId="23304" xr:uid="{00000000-0005-0000-0000-000094090000}"/>
    <cellStyle name="Note 2 10 2 3 3 3" xfId="37757" xr:uid="{00000000-0005-0000-0000-000095090000}"/>
    <cellStyle name="Note 2 10 2 3 4" xfId="8310" xr:uid="{00000000-0005-0000-0000-000096090000}"/>
    <cellStyle name="Note 2 10 2 3 4 2" xfId="25745" xr:uid="{00000000-0005-0000-0000-000097090000}"/>
    <cellStyle name="Note 2 10 2 3 4 3" xfId="40198" xr:uid="{00000000-0005-0000-0000-000098090000}"/>
    <cellStyle name="Note 2 10 2 3 5" xfId="10730" xr:uid="{00000000-0005-0000-0000-000099090000}"/>
    <cellStyle name="Note 2 10 2 3 5 2" xfId="28165" xr:uid="{00000000-0005-0000-0000-00009A090000}"/>
    <cellStyle name="Note 2 10 2 3 5 3" xfId="42618" xr:uid="{00000000-0005-0000-0000-00009B090000}"/>
    <cellStyle name="Note 2 10 2 3 6" xfId="17737" xr:uid="{00000000-0005-0000-0000-00009C090000}"/>
    <cellStyle name="Note 2 10 2 4" xfId="897" xr:uid="{00000000-0005-0000-0000-00009D090000}"/>
    <cellStyle name="Note 2 10 2 4 2" xfId="3408" xr:uid="{00000000-0005-0000-0000-00009E090000}"/>
    <cellStyle name="Note 2 10 2 4 2 2" xfId="20844" xr:uid="{00000000-0005-0000-0000-00009F090000}"/>
    <cellStyle name="Note 2 10 2 4 2 3" xfId="35297" xr:uid="{00000000-0005-0000-0000-0000A0090000}"/>
    <cellStyle name="Note 2 10 2 4 3" xfId="5870" xr:uid="{00000000-0005-0000-0000-0000A1090000}"/>
    <cellStyle name="Note 2 10 2 4 3 2" xfId="23305" xr:uid="{00000000-0005-0000-0000-0000A2090000}"/>
    <cellStyle name="Note 2 10 2 4 3 3" xfId="37758" xr:uid="{00000000-0005-0000-0000-0000A3090000}"/>
    <cellStyle name="Note 2 10 2 4 4" xfId="8311" xr:uid="{00000000-0005-0000-0000-0000A4090000}"/>
    <cellStyle name="Note 2 10 2 4 4 2" xfId="25746" xr:uid="{00000000-0005-0000-0000-0000A5090000}"/>
    <cellStyle name="Note 2 10 2 4 4 3" xfId="40199" xr:uid="{00000000-0005-0000-0000-0000A6090000}"/>
    <cellStyle name="Note 2 10 2 4 5" xfId="10731" xr:uid="{00000000-0005-0000-0000-0000A7090000}"/>
    <cellStyle name="Note 2 10 2 4 5 2" xfId="28166" xr:uid="{00000000-0005-0000-0000-0000A8090000}"/>
    <cellStyle name="Note 2 10 2 4 5 3" xfId="42619" xr:uid="{00000000-0005-0000-0000-0000A9090000}"/>
    <cellStyle name="Note 2 10 2 4 6" xfId="14994" xr:uid="{00000000-0005-0000-0000-0000AA090000}"/>
    <cellStyle name="Note 2 10 2 4 6 2" xfId="32429" xr:uid="{00000000-0005-0000-0000-0000AB090000}"/>
    <cellStyle name="Note 2 10 2 4 6 3" xfId="46882" xr:uid="{00000000-0005-0000-0000-0000AC090000}"/>
    <cellStyle name="Note 2 10 2 4 7" xfId="17738" xr:uid="{00000000-0005-0000-0000-0000AD090000}"/>
    <cellStyle name="Note 2 10 2 4 8" xfId="20156" xr:uid="{00000000-0005-0000-0000-0000AE090000}"/>
    <cellStyle name="Note 2 10 2 5" xfId="3405" xr:uid="{00000000-0005-0000-0000-0000AF090000}"/>
    <cellStyle name="Note 2 10 2 5 2" xfId="13179" xr:uid="{00000000-0005-0000-0000-0000B0090000}"/>
    <cellStyle name="Note 2 10 2 5 2 2" xfId="30614" xr:uid="{00000000-0005-0000-0000-0000B1090000}"/>
    <cellStyle name="Note 2 10 2 5 2 3" xfId="45067" xr:uid="{00000000-0005-0000-0000-0000B2090000}"/>
    <cellStyle name="Note 2 10 2 5 3" xfId="15640" xr:uid="{00000000-0005-0000-0000-0000B3090000}"/>
    <cellStyle name="Note 2 10 2 5 3 2" xfId="33075" xr:uid="{00000000-0005-0000-0000-0000B4090000}"/>
    <cellStyle name="Note 2 10 2 5 3 3" xfId="47528" xr:uid="{00000000-0005-0000-0000-0000B5090000}"/>
    <cellStyle name="Note 2 10 2 5 4" xfId="20841" xr:uid="{00000000-0005-0000-0000-0000B6090000}"/>
    <cellStyle name="Note 2 10 2 5 5" xfId="35294" xr:uid="{00000000-0005-0000-0000-0000B7090000}"/>
    <cellStyle name="Note 2 10 2 6" xfId="5867" xr:uid="{00000000-0005-0000-0000-0000B8090000}"/>
    <cellStyle name="Note 2 10 2 6 2" xfId="23302" xr:uid="{00000000-0005-0000-0000-0000B9090000}"/>
    <cellStyle name="Note 2 10 2 6 3" xfId="37755" xr:uid="{00000000-0005-0000-0000-0000BA090000}"/>
    <cellStyle name="Note 2 10 2 7" xfId="8308" xr:uid="{00000000-0005-0000-0000-0000BB090000}"/>
    <cellStyle name="Note 2 10 2 7 2" xfId="25743" xr:uid="{00000000-0005-0000-0000-0000BC090000}"/>
    <cellStyle name="Note 2 10 2 7 3" xfId="40196" xr:uid="{00000000-0005-0000-0000-0000BD090000}"/>
    <cellStyle name="Note 2 10 2 8" xfId="10728" xr:uid="{00000000-0005-0000-0000-0000BE090000}"/>
    <cellStyle name="Note 2 10 2 8 2" xfId="28163" xr:uid="{00000000-0005-0000-0000-0000BF090000}"/>
    <cellStyle name="Note 2 10 2 8 3" xfId="42616" xr:uid="{00000000-0005-0000-0000-0000C0090000}"/>
    <cellStyle name="Note 2 10 2 9" xfId="17735" xr:uid="{00000000-0005-0000-0000-0000C1090000}"/>
    <cellStyle name="Note 2 10 3" xfId="898" xr:uid="{00000000-0005-0000-0000-0000C2090000}"/>
    <cellStyle name="Note 2 10 3 2" xfId="899" xr:uid="{00000000-0005-0000-0000-0000C3090000}"/>
    <cellStyle name="Note 2 10 3 2 2" xfId="3410" xr:uid="{00000000-0005-0000-0000-0000C4090000}"/>
    <cellStyle name="Note 2 10 3 2 2 2" xfId="13183" xr:uid="{00000000-0005-0000-0000-0000C5090000}"/>
    <cellStyle name="Note 2 10 3 2 2 2 2" xfId="30618" xr:uid="{00000000-0005-0000-0000-0000C6090000}"/>
    <cellStyle name="Note 2 10 3 2 2 2 3" xfId="45071" xr:uid="{00000000-0005-0000-0000-0000C7090000}"/>
    <cellStyle name="Note 2 10 3 2 2 3" xfId="15644" xr:uid="{00000000-0005-0000-0000-0000C8090000}"/>
    <cellStyle name="Note 2 10 3 2 2 3 2" xfId="33079" xr:uid="{00000000-0005-0000-0000-0000C9090000}"/>
    <cellStyle name="Note 2 10 3 2 2 3 3" xfId="47532" xr:uid="{00000000-0005-0000-0000-0000CA090000}"/>
    <cellStyle name="Note 2 10 3 2 2 4" xfId="20846" xr:uid="{00000000-0005-0000-0000-0000CB090000}"/>
    <cellStyle name="Note 2 10 3 2 2 5" xfId="35299" xr:uid="{00000000-0005-0000-0000-0000CC090000}"/>
    <cellStyle name="Note 2 10 3 2 3" xfId="5872" xr:uid="{00000000-0005-0000-0000-0000CD090000}"/>
    <cellStyle name="Note 2 10 3 2 3 2" xfId="23307" xr:uid="{00000000-0005-0000-0000-0000CE090000}"/>
    <cellStyle name="Note 2 10 3 2 3 3" xfId="37760" xr:uid="{00000000-0005-0000-0000-0000CF090000}"/>
    <cellStyle name="Note 2 10 3 2 4" xfId="8313" xr:uid="{00000000-0005-0000-0000-0000D0090000}"/>
    <cellStyle name="Note 2 10 3 2 4 2" xfId="25748" xr:uid="{00000000-0005-0000-0000-0000D1090000}"/>
    <cellStyle name="Note 2 10 3 2 4 3" xfId="40201" xr:uid="{00000000-0005-0000-0000-0000D2090000}"/>
    <cellStyle name="Note 2 10 3 2 5" xfId="10733" xr:uid="{00000000-0005-0000-0000-0000D3090000}"/>
    <cellStyle name="Note 2 10 3 2 5 2" xfId="28168" xr:uid="{00000000-0005-0000-0000-0000D4090000}"/>
    <cellStyle name="Note 2 10 3 2 5 3" xfId="42621" xr:uid="{00000000-0005-0000-0000-0000D5090000}"/>
    <cellStyle name="Note 2 10 3 2 6" xfId="17740" xr:uid="{00000000-0005-0000-0000-0000D6090000}"/>
    <cellStyle name="Note 2 10 3 3" xfId="900" xr:uid="{00000000-0005-0000-0000-0000D7090000}"/>
    <cellStyle name="Note 2 10 3 3 2" xfId="3411" xr:uid="{00000000-0005-0000-0000-0000D8090000}"/>
    <cellStyle name="Note 2 10 3 3 2 2" xfId="13184" xr:uid="{00000000-0005-0000-0000-0000D9090000}"/>
    <cellStyle name="Note 2 10 3 3 2 2 2" xfId="30619" xr:uid="{00000000-0005-0000-0000-0000DA090000}"/>
    <cellStyle name="Note 2 10 3 3 2 2 3" xfId="45072" xr:uid="{00000000-0005-0000-0000-0000DB090000}"/>
    <cellStyle name="Note 2 10 3 3 2 3" xfId="15645" xr:uid="{00000000-0005-0000-0000-0000DC090000}"/>
    <cellStyle name="Note 2 10 3 3 2 3 2" xfId="33080" xr:uid="{00000000-0005-0000-0000-0000DD090000}"/>
    <cellStyle name="Note 2 10 3 3 2 3 3" xfId="47533" xr:uid="{00000000-0005-0000-0000-0000DE090000}"/>
    <cellStyle name="Note 2 10 3 3 2 4" xfId="20847" xr:uid="{00000000-0005-0000-0000-0000DF090000}"/>
    <cellStyle name="Note 2 10 3 3 2 5" xfId="35300" xr:uid="{00000000-0005-0000-0000-0000E0090000}"/>
    <cellStyle name="Note 2 10 3 3 3" xfId="5873" xr:uid="{00000000-0005-0000-0000-0000E1090000}"/>
    <cellStyle name="Note 2 10 3 3 3 2" xfId="23308" xr:uid="{00000000-0005-0000-0000-0000E2090000}"/>
    <cellStyle name="Note 2 10 3 3 3 3" xfId="37761" xr:uid="{00000000-0005-0000-0000-0000E3090000}"/>
    <cellStyle name="Note 2 10 3 3 4" xfId="8314" xr:uid="{00000000-0005-0000-0000-0000E4090000}"/>
    <cellStyle name="Note 2 10 3 3 4 2" xfId="25749" xr:uid="{00000000-0005-0000-0000-0000E5090000}"/>
    <cellStyle name="Note 2 10 3 3 4 3" xfId="40202" xr:uid="{00000000-0005-0000-0000-0000E6090000}"/>
    <cellStyle name="Note 2 10 3 3 5" xfId="10734" xr:uid="{00000000-0005-0000-0000-0000E7090000}"/>
    <cellStyle name="Note 2 10 3 3 5 2" xfId="28169" xr:uid="{00000000-0005-0000-0000-0000E8090000}"/>
    <cellStyle name="Note 2 10 3 3 5 3" xfId="42622" xr:uid="{00000000-0005-0000-0000-0000E9090000}"/>
    <cellStyle name="Note 2 10 3 3 6" xfId="17741" xr:uid="{00000000-0005-0000-0000-0000EA090000}"/>
    <cellStyle name="Note 2 10 3 4" xfId="901" xr:uid="{00000000-0005-0000-0000-0000EB090000}"/>
    <cellStyle name="Note 2 10 3 4 2" xfId="3412" xr:uid="{00000000-0005-0000-0000-0000EC090000}"/>
    <cellStyle name="Note 2 10 3 4 2 2" xfId="20848" xr:uid="{00000000-0005-0000-0000-0000ED090000}"/>
    <cellStyle name="Note 2 10 3 4 2 3" xfId="35301" xr:uid="{00000000-0005-0000-0000-0000EE090000}"/>
    <cellStyle name="Note 2 10 3 4 3" xfId="5874" xr:uid="{00000000-0005-0000-0000-0000EF090000}"/>
    <cellStyle name="Note 2 10 3 4 3 2" xfId="23309" xr:uid="{00000000-0005-0000-0000-0000F0090000}"/>
    <cellStyle name="Note 2 10 3 4 3 3" xfId="37762" xr:uid="{00000000-0005-0000-0000-0000F1090000}"/>
    <cellStyle name="Note 2 10 3 4 4" xfId="8315" xr:uid="{00000000-0005-0000-0000-0000F2090000}"/>
    <cellStyle name="Note 2 10 3 4 4 2" xfId="25750" xr:uid="{00000000-0005-0000-0000-0000F3090000}"/>
    <cellStyle name="Note 2 10 3 4 4 3" xfId="40203" xr:uid="{00000000-0005-0000-0000-0000F4090000}"/>
    <cellStyle name="Note 2 10 3 4 5" xfId="10735" xr:uid="{00000000-0005-0000-0000-0000F5090000}"/>
    <cellStyle name="Note 2 10 3 4 5 2" xfId="28170" xr:uid="{00000000-0005-0000-0000-0000F6090000}"/>
    <cellStyle name="Note 2 10 3 4 5 3" xfId="42623" xr:uid="{00000000-0005-0000-0000-0000F7090000}"/>
    <cellStyle name="Note 2 10 3 4 6" xfId="14995" xr:uid="{00000000-0005-0000-0000-0000F8090000}"/>
    <cellStyle name="Note 2 10 3 4 6 2" xfId="32430" xr:uid="{00000000-0005-0000-0000-0000F9090000}"/>
    <cellStyle name="Note 2 10 3 4 6 3" xfId="46883" xr:uid="{00000000-0005-0000-0000-0000FA090000}"/>
    <cellStyle name="Note 2 10 3 4 7" xfId="17742" xr:uid="{00000000-0005-0000-0000-0000FB090000}"/>
    <cellStyle name="Note 2 10 3 4 8" xfId="20157" xr:uid="{00000000-0005-0000-0000-0000FC090000}"/>
    <cellStyle name="Note 2 10 3 5" xfId="3409" xr:uid="{00000000-0005-0000-0000-0000FD090000}"/>
    <cellStyle name="Note 2 10 3 5 2" xfId="13182" xr:uid="{00000000-0005-0000-0000-0000FE090000}"/>
    <cellStyle name="Note 2 10 3 5 2 2" xfId="30617" xr:uid="{00000000-0005-0000-0000-0000FF090000}"/>
    <cellStyle name="Note 2 10 3 5 2 3" xfId="45070" xr:uid="{00000000-0005-0000-0000-0000000A0000}"/>
    <cellStyle name="Note 2 10 3 5 3" xfId="15643" xr:uid="{00000000-0005-0000-0000-0000010A0000}"/>
    <cellStyle name="Note 2 10 3 5 3 2" xfId="33078" xr:uid="{00000000-0005-0000-0000-0000020A0000}"/>
    <cellStyle name="Note 2 10 3 5 3 3" xfId="47531" xr:uid="{00000000-0005-0000-0000-0000030A0000}"/>
    <cellStyle name="Note 2 10 3 5 4" xfId="20845" xr:uid="{00000000-0005-0000-0000-0000040A0000}"/>
    <cellStyle name="Note 2 10 3 5 5" xfId="35298" xr:uid="{00000000-0005-0000-0000-0000050A0000}"/>
    <cellStyle name="Note 2 10 3 6" xfId="5871" xr:uid="{00000000-0005-0000-0000-0000060A0000}"/>
    <cellStyle name="Note 2 10 3 6 2" xfId="23306" xr:uid="{00000000-0005-0000-0000-0000070A0000}"/>
    <cellStyle name="Note 2 10 3 6 3" xfId="37759" xr:uid="{00000000-0005-0000-0000-0000080A0000}"/>
    <cellStyle name="Note 2 10 3 7" xfId="8312" xr:uid="{00000000-0005-0000-0000-0000090A0000}"/>
    <cellStyle name="Note 2 10 3 7 2" xfId="25747" xr:uid="{00000000-0005-0000-0000-00000A0A0000}"/>
    <cellStyle name="Note 2 10 3 7 3" xfId="40200" xr:uid="{00000000-0005-0000-0000-00000B0A0000}"/>
    <cellStyle name="Note 2 10 3 8" xfId="10732" xr:uid="{00000000-0005-0000-0000-00000C0A0000}"/>
    <cellStyle name="Note 2 10 3 8 2" xfId="28167" xr:uid="{00000000-0005-0000-0000-00000D0A0000}"/>
    <cellStyle name="Note 2 10 3 8 3" xfId="42620" xr:uid="{00000000-0005-0000-0000-00000E0A0000}"/>
    <cellStyle name="Note 2 10 3 9" xfId="17739" xr:uid="{00000000-0005-0000-0000-00000F0A0000}"/>
    <cellStyle name="Note 2 10 4" xfId="902" xr:uid="{00000000-0005-0000-0000-0000100A0000}"/>
    <cellStyle name="Note 2 10 4 2" xfId="903" xr:uid="{00000000-0005-0000-0000-0000110A0000}"/>
    <cellStyle name="Note 2 10 4 2 2" xfId="3414" xr:uid="{00000000-0005-0000-0000-0000120A0000}"/>
    <cellStyle name="Note 2 10 4 2 2 2" xfId="13186" xr:uid="{00000000-0005-0000-0000-0000130A0000}"/>
    <cellStyle name="Note 2 10 4 2 2 2 2" xfId="30621" xr:uid="{00000000-0005-0000-0000-0000140A0000}"/>
    <cellStyle name="Note 2 10 4 2 2 2 3" xfId="45074" xr:uid="{00000000-0005-0000-0000-0000150A0000}"/>
    <cellStyle name="Note 2 10 4 2 2 3" xfId="15647" xr:uid="{00000000-0005-0000-0000-0000160A0000}"/>
    <cellStyle name="Note 2 10 4 2 2 3 2" xfId="33082" xr:uid="{00000000-0005-0000-0000-0000170A0000}"/>
    <cellStyle name="Note 2 10 4 2 2 3 3" xfId="47535" xr:uid="{00000000-0005-0000-0000-0000180A0000}"/>
    <cellStyle name="Note 2 10 4 2 2 4" xfId="20850" xr:uid="{00000000-0005-0000-0000-0000190A0000}"/>
    <cellStyle name="Note 2 10 4 2 2 5" xfId="35303" xr:uid="{00000000-0005-0000-0000-00001A0A0000}"/>
    <cellStyle name="Note 2 10 4 2 3" xfId="5876" xr:uid="{00000000-0005-0000-0000-00001B0A0000}"/>
    <cellStyle name="Note 2 10 4 2 3 2" xfId="23311" xr:uid="{00000000-0005-0000-0000-00001C0A0000}"/>
    <cellStyle name="Note 2 10 4 2 3 3" xfId="37764" xr:uid="{00000000-0005-0000-0000-00001D0A0000}"/>
    <cellStyle name="Note 2 10 4 2 4" xfId="8317" xr:uid="{00000000-0005-0000-0000-00001E0A0000}"/>
    <cellStyle name="Note 2 10 4 2 4 2" xfId="25752" xr:uid="{00000000-0005-0000-0000-00001F0A0000}"/>
    <cellStyle name="Note 2 10 4 2 4 3" xfId="40205" xr:uid="{00000000-0005-0000-0000-0000200A0000}"/>
    <cellStyle name="Note 2 10 4 2 5" xfId="10737" xr:uid="{00000000-0005-0000-0000-0000210A0000}"/>
    <cellStyle name="Note 2 10 4 2 5 2" xfId="28172" xr:uid="{00000000-0005-0000-0000-0000220A0000}"/>
    <cellStyle name="Note 2 10 4 2 5 3" xfId="42625" xr:uid="{00000000-0005-0000-0000-0000230A0000}"/>
    <cellStyle name="Note 2 10 4 2 6" xfId="17744" xr:uid="{00000000-0005-0000-0000-0000240A0000}"/>
    <cellStyle name="Note 2 10 4 3" xfId="904" xr:uid="{00000000-0005-0000-0000-0000250A0000}"/>
    <cellStyle name="Note 2 10 4 3 2" xfId="3415" xr:uid="{00000000-0005-0000-0000-0000260A0000}"/>
    <cellStyle name="Note 2 10 4 3 2 2" xfId="13187" xr:uid="{00000000-0005-0000-0000-0000270A0000}"/>
    <cellStyle name="Note 2 10 4 3 2 2 2" xfId="30622" xr:uid="{00000000-0005-0000-0000-0000280A0000}"/>
    <cellStyle name="Note 2 10 4 3 2 2 3" xfId="45075" xr:uid="{00000000-0005-0000-0000-0000290A0000}"/>
    <cellStyle name="Note 2 10 4 3 2 3" xfId="15648" xr:uid="{00000000-0005-0000-0000-00002A0A0000}"/>
    <cellStyle name="Note 2 10 4 3 2 3 2" xfId="33083" xr:uid="{00000000-0005-0000-0000-00002B0A0000}"/>
    <cellStyle name="Note 2 10 4 3 2 3 3" xfId="47536" xr:uid="{00000000-0005-0000-0000-00002C0A0000}"/>
    <cellStyle name="Note 2 10 4 3 2 4" xfId="20851" xr:uid="{00000000-0005-0000-0000-00002D0A0000}"/>
    <cellStyle name="Note 2 10 4 3 2 5" xfId="35304" xr:uid="{00000000-0005-0000-0000-00002E0A0000}"/>
    <cellStyle name="Note 2 10 4 3 3" xfId="5877" xr:uid="{00000000-0005-0000-0000-00002F0A0000}"/>
    <cellStyle name="Note 2 10 4 3 3 2" xfId="23312" xr:uid="{00000000-0005-0000-0000-0000300A0000}"/>
    <cellStyle name="Note 2 10 4 3 3 3" xfId="37765" xr:uid="{00000000-0005-0000-0000-0000310A0000}"/>
    <cellStyle name="Note 2 10 4 3 4" xfId="8318" xr:uid="{00000000-0005-0000-0000-0000320A0000}"/>
    <cellStyle name="Note 2 10 4 3 4 2" xfId="25753" xr:uid="{00000000-0005-0000-0000-0000330A0000}"/>
    <cellStyle name="Note 2 10 4 3 4 3" xfId="40206" xr:uid="{00000000-0005-0000-0000-0000340A0000}"/>
    <cellStyle name="Note 2 10 4 3 5" xfId="10738" xr:uid="{00000000-0005-0000-0000-0000350A0000}"/>
    <cellStyle name="Note 2 10 4 3 5 2" xfId="28173" xr:uid="{00000000-0005-0000-0000-0000360A0000}"/>
    <cellStyle name="Note 2 10 4 3 5 3" xfId="42626" xr:uid="{00000000-0005-0000-0000-0000370A0000}"/>
    <cellStyle name="Note 2 10 4 3 6" xfId="17745" xr:uid="{00000000-0005-0000-0000-0000380A0000}"/>
    <cellStyle name="Note 2 10 4 4" xfId="905" xr:uid="{00000000-0005-0000-0000-0000390A0000}"/>
    <cellStyle name="Note 2 10 4 4 2" xfId="3416" xr:uid="{00000000-0005-0000-0000-00003A0A0000}"/>
    <cellStyle name="Note 2 10 4 4 2 2" xfId="20852" xr:uid="{00000000-0005-0000-0000-00003B0A0000}"/>
    <cellStyle name="Note 2 10 4 4 2 3" xfId="35305" xr:uid="{00000000-0005-0000-0000-00003C0A0000}"/>
    <cellStyle name="Note 2 10 4 4 3" xfId="5878" xr:uid="{00000000-0005-0000-0000-00003D0A0000}"/>
    <cellStyle name="Note 2 10 4 4 3 2" xfId="23313" xr:uid="{00000000-0005-0000-0000-00003E0A0000}"/>
    <cellStyle name="Note 2 10 4 4 3 3" xfId="37766" xr:uid="{00000000-0005-0000-0000-00003F0A0000}"/>
    <cellStyle name="Note 2 10 4 4 4" xfId="8319" xr:uid="{00000000-0005-0000-0000-0000400A0000}"/>
    <cellStyle name="Note 2 10 4 4 4 2" xfId="25754" xr:uid="{00000000-0005-0000-0000-0000410A0000}"/>
    <cellStyle name="Note 2 10 4 4 4 3" xfId="40207" xr:uid="{00000000-0005-0000-0000-0000420A0000}"/>
    <cellStyle name="Note 2 10 4 4 5" xfId="10739" xr:uid="{00000000-0005-0000-0000-0000430A0000}"/>
    <cellStyle name="Note 2 10 4 4 5 2" xfId="28174" xr:uid="{00000000-0005-0000-0000-0000440A0000}"/>
    <cellStyle name="Note 2 10 4 4 5 3" xfId="42627" xr:uid="{00000000-0005-0000-0000-0000450A0000}"/>
    <cellStyle name="Note 2 10 4 4 6" xfId="14996" xr:uid="{00000000-0005-0000-0000-0000460A0000}"/>
    <cellStyle name="Note 2 10 4 4 6 2" xfId="32431" xr:uid="{00000000-0005-0000-0000-0000470A0000}"/>
    <cellStyle name="Note 2 10 4 4 6 3" xfId="46884" xr:uid="{00000000-0005-0000-0000-0000480A0000}"/>
    <cellStyle name="Note 2 10 4 4 7" xfId="17746" xr:uid="{00000000-0005-0000-0000-0000490A0000}"/>
    <cellStyle name="Note 2 10 4 4 8" xfId="20158" xr:uid="{00000000-0005-0000-0000-00004A0A0000}"/>
    <cellStyle name="Note 2 10 4 5" xfId="3413" xr:uid="{00000000-0005-0000-0000-00004B0A0000}"/>
    <cellStyle name="Note 2 10 4 5 2" xfId="13185" xr:uid="{00000000-0005-0000-0000-00004C0A0000}"/>
    <cellStyle name="Note 2 10 4 5 2 2" xfId="30620" xr:uid="{00000000-0005-0000-0000-00004D0A0000}"/>
    <cellStyle name="Note 2 10 4 5 2 3" xfId="45073" xr:uid="{00000000-0005-0000-0000-00004E0A0000}"/>
    <cellStyle name="Note 2 10 4 5 3" xfId="15646" xr:uid="{00000000-0005-0000-0000-00004F0A0000}"/>
    <cellStyle name="Note 2 10 4 5 3 2" xfId="33081" xr:uid="{00000000-0005-0000-0000-0000500A0000}"/>
    <cellStyle name="Note 2 10 4 5 3 3" xfId="47534" xr:uid="{00000000-0005-0000-0000-0000510A0000}"/>
    <cellStyle name="Note 2 10 4 5 4" xfId="20849" xr:uid="{00000000-0005-0000-0000-0000520A0000}"/>
    <cellStyle name="Note 2 10 4 5 5" xfId="35302" xr:uid="{00000000-0005-0000-0000-0000530A0000}"/>
    <cellStyle name="Note 2 10 4 6" xfId="5875" xr:uid="{00000000-0005-0000-0000-0000540A0000}"/>
    <cellStyle name="Note 2 10 4 6 2" xfId="23310" xr:uid="{00000000-0005-0000-0000-0000550A0000}"/>
    <cellStyle name="Note 2 10 4 6 3" xfId="37763" xr:uid="{00000000-0005-0000-0000-0000560A0000}"/>
    <cellStyle name="Note 2 10 4 7" xfId="8316" xr:uid="{00000000-0005-0000-0000-0000570A0000}"/>
    <cellStyle name="Note 2 10 4 7 2" xfId="25751" xr:uid="{00000000-0005-0000-0000-0000580A0000}"/>
    <cellStyle name="Note 2 10 4 7 3" xfId="40204" xr:uid="{00000000-0005-0000-0000-0000590A0000}"/>
    <cellStyle name="Note 2 10 4 8" xfId="10736" xr:uid="{00000000-0005-0000-0000-00005A0A0000}"/>
    <cellStyle name="Note 2 10 4 8 2" xfId="28171" xr:uid="{00000000-0005-0000-0000-00005B0A0000}"/>
    <cellStyle name="Note 2 10 4 8 3" xfId="42624" xr:uid="{00000000-0005-0000-0000-00005C0A0000}"/>
    <cellStyle name="Note 2 10 4 9" xfId="17743" xr:uid="{00000000-0005-0000-0000-00005D0A0000}"/>
    <cellStyle name="Note 2 10 5" xfId="906" xr:uid="{00000000-0005-0000-0000-00005E0A0000}"/>
    <cellStyle name="Note 2 10 5 2" xfId="907" xr:uid="{00000000-0005-0000-0000-00005F0A0000}"/>
    <cellStyle name="Note 2 10 5 2 2" xfId="3418" xr:uid="{00000000-0005-0000-0000-0000600A0000}"/>
    <cellStyle name="Note 2 10 5 2 2 2" xfId="13189" xr:uid="{00000000-0005-0000-0000-0000610A0000}"/>
    <cellStyle name="Note 2 10 5 2 2 2 2" xfId="30624" xr:uid="{00000000-0005-0000-0000-0000620A0000}"/>
    <cellStyle name="Note 2 10 5 2 2 2 3" xfId="45077" xr:uid="{00000000-0005-0000-0000-0000630A0000}"/>
    <cellStyle name="Note 2 10 5 2 2 3" xfId="15650" xr:uid="{00000000-0005-0000-0000-0000640A0000}"/>
    <cellStyle name="Note 2 10 5 2 2 3 2" xfId="33085" xr:uid="{00000000-0005-0000-0000-0000650A0000}"/>
    <cellStyle name="Note 2 10 5 2 2 3 3" xfId="47538" xr:uid="{00000000-0005-0000-0000-0000660A0000}"/>
    <cellStyle name="Note 2 10 5 2 2 4" xfId="20854" xr:uid="{00000000-0005-0000-0000-0000670A0000}"/>
    <cellStyle name="Note 2 10 5 2 2 5" xfId="35307" xr:uid="{00000000-0005-0000-0000-0000680A0000}"/>
    <cellStyle name="Note 2 10 5 2 3" xfId="5880" xr:uid="{00000000-0005-0000-0000-0000690A0000}"/>
    <cellStyle name="Note 2 10 5 2 3 2" xfId="23315" xr:uid="{00000000-0005-0000-0000-00006A0A0000}"/>
    <cellStyle name="Note 2 10 5 2 3 3" xfId="37768" xr:uid="{00000000-0005-0000-0000-00006B0A0000}"/>
    <cellStyle name="Note 2 10 5 2 4" xfId="8321" xr:uid="{00000000-0005-0000-0000-00006C0A0000}"/>
    <cellStyle name="Note 2 10 5 2 4 2" xfId="25756" xr:uid="{00000000-0005-0000-0000-00006D0A0000}"/>
    <cellStyle name="Note 2 10 5 2 4 3" xfId="40209" xr:uid="{00000000-0005-0000-0000-00006E0A0000}"/>
    <cellStyle name="Note 2 10 5 2 5" xfId="10741" xr:uid="{00000000-0005-0000-0000-00006F0A0000}"/>
    <cellStyle name="Note 2 10 5 2 5 2" xfId="28176" xr:uid="{00000000-0005-0000-0000-0000700A0000}"/>
    <cellStyle name="Note 2 10 5 2 5 3" xfId="42629" xr:uid="{00000000-0005-0000-0000-0000710A0000}"/>
    <cellStyle name="Note 2 10 5 2 6" xfId="17748" xr:uid="{00000000-0005-0000-0000-0000720A0000}"/>
    <cellStyle name="Note 2 10 5 3" xfId="908" xr:uid="{00000000-0005-0000-0000-0000730A0000}"/>
    <cellStyle name="Note 2 10 5 3 2" xfId="3419" xr:uid="{00000000-0005-0000-0000-0000740A0000}"/>
    <cellStyle name="Note 2 10 5 3 2 2" xfId="13190" xr:uid="{00000000-0005-0000-0000-0000750A0000}"/>
    <cellStyle name="Note 2 10 5 3 2 2 2" xfId="30625" xr:uid="{00000000-0005-0000-0000-0000760A0000}"/>
    <cellStyle name="Note 2 10 5 3 2 2 3" xfId="45078" xr:uid="{00000000-0005-0000-0000-0000770A0000}"/>
    <cellStyle name="Note 2 10 5 3 2 3" xfId="15651" xr:uid="{00000000-0005-0000-0000-0000780A0000}"/>
    <cellStyle name="Note 2 10 5 3 2 3 2" xfId="33086" xr:uid="{00000000-0005-0000-0000-0000790A0000}"/>
    <cellStyle name="Note 2 10 5 3 2 3 3" xfId="47539" xr:uid="{00000000-0005-0000-0000-00007A0A0000}"/>
    <cellStyle name="Note 2 10 5 3 2 4" xfId="20855" xr:uid="{00000000-0005-0000-0000-00007B0A0000}"/>
    <cellStyle name="Note 2 10 5 3 2 5" xfId="35308" xr:uid="{00000000-0005-0000-0000-00007C0A0000}"/>
    <cellStyle name="Note 2 10 5 3 3" xfId="5881" xr:uid="{00000000-0005-0000-0000-00007D0A0000}"/>
    <cellStyle name="Note 2 10 5 3 3 2" xfId="23316" xr:uid="{00000000-0005-0000-0000-00007E0A0000}"/>
    <cellStyle name="Note 2 10 5 3 3 3" xfId="37769" xr:uid="{00000000-0005-0000-0000-00007F0A0000}"/>
    <cellStyle name="Note 2 10 5 3 4" xfId="8322" xr:uid="{00000000-0005-0000-0000-0000800A0000}"/>
    <cellStyle name="Note 2 10 5 3 4 2" xfId="25757" xr:uid="{00000000-0005-0000-0000-0000810A0000}"/>
    <cellStyle name="Note 2 10 5 3 4 3" xfId="40210" xr:uid="{00000000-0005-0000-0000-0000820A0000}"/>
    <cellStyle name="Note 2 10 5 3 5" xfId="10742" xr:uid="{00000000-0005-0000-0000-0000830A0000}"/>
    <cellStyle name="Note 2 10 5 3 5 2" xfId="28177" xr:uid="{00000000-0005-0000-0000-0000840A0000}"/>
    <cellStyle name="Note 2 10 5 3 5 3" xfId="42630" xr:uid="{00000000-0005-0000-0000-0000850A0000}"/>
    <cellStyle name="Note 2 10 5 3 6" xfId="17749" xr:uid="{00000000-0005-0000-0000-0000860A0000}"/>
    <cellStyle name="Note 2 10 5 4" xfId="909" xr:uid="{00000000-0005-0000-0000-0000870A0000}"/>
    <cellStyle name="Note 2 10 5 4 2" xfId="3420" xr:uid="{00000000-0005-0000-0000-0000880A0000}"/>
    <cellStyle name="Note 2 10 5 4 2 2" xfId="20856" xr:uid="{00000000-0005-0000-0000-0000890A0000}"/>
    <cellStyle name="Note 2 10 5 4 2 3" xfId="35309" xr:uid="{00000000-0005-0000-0000-00008A0A0000}"/>
    <cellStyle name="Note 2 10 5 4 3" xfId="5882" xr:uid="{00000000-0005-0000-0000-00008B0A0000}"/>
    <cellStyle name="Note 2 10 5 4 3 2" xfId="23317" xr:uid="{00000000-0005-0000-0000-00008C0A0000}"/>
    <cellStyle name="Note 2 10 5 4 3 3" xfId="37770" xr:uid="{00000000-0005-0000-0000-00008D0A0000}"/>
    <cellStyle name="Note 2 10 5 4 4" xfId="8323" xr:uid="{00000000-0005-0000-0000-00008E0A0000}"/>
    <cellStyle name="Note 2 10 5 4 4 2" xfId="25758" xr:uid="{00000000-0005-0000-0000-00008F0A0000}"/>
    <cellStyle name="Note 2 10 5 4 4 3" xfId="40211" xr:uid="{00000000-0005-0000-0000-0000900A0000}"/>
    <cellStyle name="Note 2 10 5 4 5" xfId="10743" xr:uid="{00000000-0005-0000-0000-0000910A0000}"/>
    <cellStyle name="Note 2 10 5 4 5 2" xfId="28178" xr:uid="{00000000-0005-0000-0000-0000920A0000}"/>
    <cellStyle name="Note 2 10 5 4 5 3" xfId="42631" xr:uid="{00000000-0005-0000-0000-0000930A0000}"/>
    <cellStyle name="Note 2 10 5 4 6" xfId="14997" xr:uid="{00000000-0005-0000-0000-0000940A0000}"/>
    <cellStyle name="Note 2 10 5 4 6 2" xfId="32432" xr:uid="{00000000-0005-0000-0000-0000950A0000}"/>
    <cellStyle name="Note 2 10 5 4 6 3" xfId="46885" xr:uid="{00000000-0005-0000-0000-0000960A0000}"/>
    <cellStyle name="Note 2 10 5 4 7" xfId="17750" xr:uid="{00000000-0005-0000-0000-0000970A0000}"/>
    <cellStyle name="Note 2 10 5 4 8" xfId="20159" xr:uid="{00000000-0005-0000-0000-0000980A0000}"/>
    <cellStyle name="Note 2 10 5 5" xfId="3417" xr:uid="{00000000-0005-0000-0000-0000990A0000}"/>
    <cellStyle name="Note 2 10 5 5 2" xfId="13188" xr:uid="{00000000-0005-0000-0000-00009A0A0000}"/>
    <cellStyle name="Note 2 10 5 5 2 2" xfId="30623" xr:uid="{00000000-0005-0000-0000-00009B0A0000}"/>
    <cellStyle name="Note 2 10 5 5 2 3" xfId="45076" xr:uid="{00000000-0005-0000-0000-00009C0A0000}"/>
    <cellStyle name="Note 2 10 5 5 3" xfId="15649" xr:uid="{00000000-0005-0000-0000-00009D0A0000}"/>
    <cellStyle name="Note 2 10 5 5 3 2" xfId="33084" xr:uid="{00000000-0005-0000-0000-00009E0A0000}"/>
    <cellStyle name="Note 2 10 5 5 3 3" xfId="47537" xr:uid="{00000000-0005-0000-0000-00009F0A0000}"/>
    <cellStyle name="Note 2 10 5 5 4" xfId="20853" xr:uid="{00000000-0005-0000-0000-0000A00A0000}"/>
    <cellStyle name="Note 2 10 5 5 5" xfId="35306" xr:uid="{00000000-0005-0000-0000-0000A10A0000}"/>
    <cellStyle name="Note 2 10 5 6" xfId="5879" xr:uid="{00000000-0005-0000-0000-0000A20A0000}"/>
    <cellStyle name="Note 2 10 5 6 2" xfId="23314" xr:uid="{00000000-0005-0000-0000-0000A30A0000}"/>
    <cellStyle name="Note 2 10 5 6 3" xfId="37767" xr:uid="{00000000-0005-0000-0000-0000A40A0000}"/>
    <cellStyle name="Note 2 10 5 7" xfId="8320" xr:uid="{00000000-0005-0000-0000-0000A50A0000}"/>
    <cellStyle name="Note 2 10 5 7 2" xfId="25755" xr:uid="{00000000-0005-0000-0000-0000A60A0000}"/>
    <cellStyle name="Note 2 10 5 7 3" xfId="40208" xr:uid="{00000000-0005-0000-0000-0000A70A0000}"/>
    <cellStyle name="Note 2 10 5 8" xfId="10740" xr:uid="{00000000-0005-0000-0000-0000A80A0000}"/>
    <cellStyle name="Note 2 10 5 8 2" xfId="28175" xr:uid="{00000000-0005-0000-0000-0000A90A0000}"/>
    <cellStyle name="Note 2 10 5 8 3" xfId="42628" xr:uid="{00000000-0005-0000-0000-0000AA0A0000}"/>
    <cellStyle name="Note 2 10 5 9" xfId="17747" xr:uid="{00000000-0005-0000-0000-0000AB0A0000}"/>
    <cellStyle name="Note 2 10 6" xfId="910" xr:uid="{00000000-0005-0000-0000-0000AC0A0000}"/>
    <cellStyle name="Note 2 10 6 2" xfId="3421" xr:uid="{00000000-0005-0000-0000-0000AD0A0000}"/>
    <cellStyle name="Note 2 10 6 2 2" xfId="13191" xr:uid="{00000000-0005-0000-0000-0000AE0A0000}"/>
    <cellStyle name="Note 2 10 6 2 2 2" xfId="30626" xr:uid="{00000000-0005-0000-0000-0000AF0A0000}"/>
    <cellStyle name="Note 2 10 6 2 2 3" xfId="45079" xr:uid="{00000000-0005-0000-0000-0000B00A0000}"/>
    <cellStyle name="Note 2 10 6 2 3" xfId="15652" xr:uid="{00000000-0005-0000-0000-0000B10A0000}"/>
    <cellStyle name="Note 2 10 6 2 3 2" xfId="33087" xr:uid="{00000000-0005-0000-0000-0000B20A0000}"/>
    <cellStyle name="Note 2 10 6 2 3 3" xfId="47540" xr:uid="{00000000-0005-0000-0000-0000B30A0000}"/>
    <cellStyle name="Note 2 10 6 2 4" xfId="20857" xr:uid="{00000000-0005-0000-0000-0000B40A0000}"/>
    <cellStyle name="Note 2 10 6 2 5" xfId="35310" xr:uid="{00000000-0005-0000-0000-0000B50A0000}"/>
    <cellStyle name="Note 2 10 6 3" xfId="5883" xr:uid="{00000000-0005-0000-0000-0000B60A0000}"/>
    <cellStyle name="Note 2 10 6 3 2" xfId="23318" xr:uid="{00000000-0005-0000-0000-0000B70A0000}"/>
    <cellStyle name="Note 2 10 6 3 3" xfId="37771" xr:uid="{00000000-0005-0000-0000-0000B80A0000}"/>
    <cellStyle name="Note 2 10 6 4" xfId="8324" xr:uid="{00000000-0005-0000-0000-0000B90A0000}"/>
    <cellStyle name="Note 2 10 6 4 2" xfId="25759" xr:uid="{00000000-0005-0000-0000-0000BA0A0000}"/>
    <cellStyle name="Note 2 10 6 4 3" xfId="40212" xr:uid="{00000000-0005-0000-0000-0000BB0A0000}"/>
    <cellStyle name="Note 2 10 6 5" xfId="10744" xr:uid="{00000000-0005-0000-0000-0000BC0A0000}"/>
    <cellStyle name="Note 2 10 6 5 2" xfId="28179" xr:uid="{00000000-0005-0000-0000-0000BD0A0000}"/>
    <cellStyle name="Note 2 10 6 5 3" xfId="42632" xr:uid="{00000000-0005-0000-0000-0000BE0A0000}"/>
    <cellStyle name="Note 2 10 6 6" xfId="17751" xr:uid="{00000000-0005-0000-0000-0000BF0A0000}"/>
    <cellStyle name="Note 2 10 7" xfId="911" xr:uid="{00000000-0005-0000-0000-0000C00A0000}"/>
    <cellStyle name="Note 2 10 7 2" xfId="3422" xr:uid="{00000000-0005-0000-0000-0000C10A0000}"/>
    <cellStyle name="Note 2 10 7 2 2" xfId="13192" xr:uid="{00000000-0005-0000-0000-0000C20A0000}"/>
    <cellStyle name="Note 2 10 7 2 2 2" xfId="30627" xr:uid="{00000000-0005-0000-0000-0000C30A0000}"/>
    <cellStyle name="Note 2 10 7 2 2 3" xfId="45080" xr:uid="{00000000-0005-0000-0000-0000C40A0000}"/>
    <cellStyle name="Note 2 10 7 2 3" xfId="15653" xr:uid="{00000000-0005-0000-0000-0000C50A0000}"/>
    <cellStyle name="Note 2 10 7 2 3 2" xfId="33088" xr:uid="{00000000-0005-0000-0000-0000C60A0000}"/>
    <cellStyle name="Note 2 10 7 2 3 3" xfId="47541" xr:uid="{00000000-0005-0000-0000-0000C70A0000}"/>
    <cellStyle name="Note 2 10 7 2 4" xfId="20858" xr:uid="{00000000-0005-0000-0000-0000C80A0000}"/>
    <cellStyle name="Note 2 10 7 2 5" xfId="35311" xr:uid="{00000000-0005-0000-0000-0000C90A0000}"/>
    <cellStyle name="Note 2 10 7 3" xfId="5884" xr:uid="{00000000-0005-0000-0000-0000CA0A0000}"/>
    <cellStyle name="Note 2 10 7 3 2" xfId="23319" xr:uid="{00000000-0005-0000-0000-0000CB0A0000}"/>
    <cellStyle name="Note 2 10 7 3 3" xfId="37772" xr:uid="{00000000-0005-0000-0000-0000CC0A0000}"/>
    <cellStyle name="Note 2 10 7 4" xfId="8325" xr:uid="{00000000-0005-0000-0000-0000CD0A0000}"/>
    <cellStyle name="Note 2 10 7 4 2" xfId="25760" xr:uid="{00000000-0005-0000-0000-0000CE0A0000}"/>
    <cellStyle name="Note 2 10 7 4 3" xfId="40213" xr:uid="{00000000-0005-0000-0000-0000CF0A0000}"/>
    <cellStyle name="Note 2 10 7 5" xfId="10745" xr:uid="{00000000-0005-0000-0000-0000D00A0000}"/>
    <cellStyle name="Note 2 10 7 5 2" xfId="28180" xr:uid="{00000000-0005-0000-0000-0000D10A0000}"/>
    <cellStyle name="Note 2 10 7 5 3" xfId="42633" xr:uid="{00000000-0005-0000-0000-0000D20A0000}"/>
    <cellStyle name="Note 2 10 7 6" xfId="17752" xr:uid="{00000000-0005-0000-0000-0000D30A0000}"/>
    <cellStyle name="Note 2 10 8" xfId="912" xr:uid="{00000000-0005-0000-0000-0000D40A0000}"/>
    <cellStyle name="Note 2 10 8 2" xfId="3423" xr:uid="{00000000-0005-0000-0000-0000D50A0000}"/>
    <cellStyle name="Note 2 10 8 2 2" xfId="20859" xr:uid="{00000000-0005-0000-0000-0000D60A0000}"/>
    <cellStyle name="Note 2 10 8 2 3" xfId="35312" xr:uid="{00000000-0005-0000-0000-0000D70A0000}"/>
    <cellStyle name="Note 2 10 8 3" xfId="5885" xr:uid="{00000000-0005-0000-0000-0000D80A0000}"/>
    <cellStyle name="Note 2 10 8 3 2" xfId="23320" xr:uid="{00000000-0005-0000-0000-0000D90A0000}"/>
    <cellStyle name="Note 2 10 8 3 3" xfId="37773" xr:uid="{00000000-0005-0000-0000-0000DA0A0000}"/>
    <cellStyle name="Note 2 10 8 4" xfId="8326" xr:uid="{00000000-0005-0000-0000-0000DB0A0000}"/>
    <cellStyle name="Note 2 10 8 4 2" xfId="25761" xr:uid="{00000000-0005-0000-0000-0000DC0A0000}"/>
    <cellStyle name="Note 2 10 8 4 3" xfId="40214" xr:uid="{00000000-0005-0000-0000-0000DD0A0000}"/>
    <cellStyle name="Note 2 10 8 5" xfId="10746" xr:uid="{00000000-0005-0000-0000-0000DE0A0000}"/>
    <cellStyle name="Note 2 10 8 5 2" xfId="28181" xr:uid="{00000000-0005-0000-0000-0000DF0A0000}"/>
    <cellStyle name="Note 2 10 8 5 3" xfId="42634" xr:uid="{00000000-0005-0000-0000-0000E00A0000}"/>
    <cellStyle name="Note 2 10 8 6" xfId="14998" xr:uid="{00000000-0005-0000-0000-0000E10A0000}"/>
    <cellStyle name="Note 2 10 8 6 2" xfId="32433" xr:uid="{00000000-0005-0000-0000-0000E20A0000}"/>
    <cellStyle name="Note 2 10 8 6 3" xfId="46886" xr:uid="{00000000-0005-0000-0000-0000E30A0000}"/>
    <cellStyle name="Note 2 10 8 7" xfId="17753" xr:uid="{00000000-0005-0000-0000-0000E40A0000}"/>
    <cellStyle name="Note 2 10 8 8" xfId="20160" xr:uid="{00000000-0005-0000-0000-0000E50A0000}"/>
    <cellStyle name="Note 2 10 9" xfId="3404" xr:uid="{00000000-0005-0000-0000-0000E60A0000}"/>
    <cellStyle name="Note 2 10 9 2" xfId="13178" xr:uid="{00000000-0005-0000-0000-0000E70A0000}"/>
    <cellStyle name="Note 2 10 9 2 2" xfId="30613" xr:uid="{00000000-0005-0000-0000-0000E80A0000}"/>
    <cellStyle name="Note 2 10 9 2 3" xfId="45066" xr:uid="{00000000-0005-0000-0000-0000E90A0000}"/>
    <cellStyle name="Note 2 10 9 3" xfId="15639" xr:uid="{00000000-0005-0000-0000-0000EA0A0000}"/>
    <cellStyle name="Note 2 10 9 3 2" xfId="33074" xr:uid="{00000000-0005-0000-0000-0000EB0A0000}"/>
    <cellStyle name="Note 2 10 9 3 3" xfId="47527" xr:uid="{00000000-0005-0000-0000-0000EC0A0000}"/>
    <cellStyle name="Note 2 10 9 4" xfId="20840" xr:uid="{00000000-0005-0000-0000-0000ED0A0000}"/>
    <cellStyle name="Note 2 10 9 5" xfId="35293" xr:uid="{00000000-0005-0000-0000-0000EE0A0000}"/>
    <cellStyle name="Note 2 11" xfId="913" xr:uid="{00000000-0005-0000-0000-0000EF0A0000}"/>
    <cellStyle name="Note 2 11 10" xfId="5886" xr:uid="{00000000-0005-0000-0000-0000F00A0000}"/>
    <cellStyle name="Note 2 11 10 2" xfId="23321" xr:uid="{00000000-0005-0000-0000-0000F10A0000}"/>
    <cellStyle name="Note 2 11 10 3" xfId="37774" xr:uid="{00000000-0005-0000-0000-0000F20A0000}"/>
    <cellStyle name="Note 2 11 11" xfId="8327" xr:uid="{00000000-0005-0000-0000-0000F30A0000}"/>
    <cellStyle name="Note 2 11 11 2" xfId="25762" xr:uid="{00000000-0005-0000-0000-0000F40A0000}"/>
    <cellStyle name="Note 2 11 11 3" xfId="40215" xr:uid="{00000000-0005-0000-0000-0000F50A0000}"/>
    <cellStyle name="Note 2 11 12" xfId="10747" xr:uid="{00000000-0005-0000-0000-0000F60A0000}"/>
    <cellStyle name="Note 2 11 12 2" xfId="28182" xr:uid="{00000000-0005-0000-0000-0000F70A0000}"/>
    <cellStyle name="Note 2 11 12 3" xfId="42635" xr:uid="{00000000-0005-0000-0000-0000F80A0000}"/>
    <cellStyle name="Note 2 11 13" xfId="17754" xr:uid="{00000000-0005-0000-0000-0000F90A0000}"/>
    <cellStyle name="Note 2 11 2" xfId="914" xr:uid="{00000000-0005-0000-0000-0000FA0A0000}"/>
    <cellStyle name="Note 2 11 2 2" xfId="915" xr:uid="{00000000-0005-0000-0000-0000FB0A0000}"/>
    <cellStyle name="Note 2 11 2 2 2" xfId="3426" xr:uid="{00000000-0005-0000-0000-0000FC0A0000}"/>
    <cellStyle name="Note 2 11 2 2 2 2" xfId="13195" xr:uid="{00000000-0005-0000-0000-0000FD0A0000}"/>
    <cellStyle name="Note 2 11 2 2 2 2 2" xfId="30630" xr:uid="{00000000-0005-0000-0000-0000FE0A0000}"/>
    <cellStyle name="Note 2 11 2 2 2 2 3" xfId="45083" xr:uid="{00000000-0005-0000-0000-0000FF0A0000}"/>
    <cellStyle name="Note 2 11 2 2 2 3" xfId="15656" xr:uid="{00000000-0005-0000-0000-0000000B0000}"/>
    <cellStyle name="Note 2 11 2 2 2 3 2" xfId="33091" xr:uid="{00000000-0005-0000-0000-0000010B0000}"/>
    <cellStyle name="Note 2 11 2 2 2 3 3" xfId="47544" xr:uid="{00000000-0005-0000-0000-0000020B0000}"/>
    <cellStyle name="Note 2 11 2 2 2 4" xfId="20862" xr:uid="{00000000-0005-0000-0000-0000030B0000}"/>
    <cellStyle name="Note 2 11 2 2 2 5" xfId="35315" xr:uid="{00000000-0005-0000-0000-0000040B0000}"/>
    <cellStyle name="Note 2 11 2 2 3" xfId="5888" xr:uid="{00000000-0005-0000-0000-0000050B0000}"/>
    <cellStyle name="Note 2 11 2 2 3 2" xfId="23323" xr:uid="{00000000-0005-0000-0000-0000060B0000}"/>
    <cellStyle name="Note 2 11 2 2 3 3" xfId="37776" xr:uid="{00000000-0005-0000-0000-0000070B0000}"/>
    <cellStyle name="Note 2 11 2 2 4" xfId="8329" xr:uid="{00000000-0005-0000-0000-0000080B0000}"/>
    <cellStyle name="Note 2 11 2 2 4 2" xfId="25764" xr:uid="{00000000-0005-0000-0000-0000090B0000}"/>
    <cellStyle name="Note 2 11 2 2 4 3" xfId="40217" xr:uid="{00000000-0005-0000-0000-00000A0B0000}"/>
    <cellStyle name="Note 2 11 2 2 5" xfId="10749" xr:uid="{00000000-0005-0000-0000-00000B0B0000}"/>
    <cellStyle name="Note 2 11 2 2 5 2" xfId="28184" xr:uid="{00000000-0005-0000-0000-00000C0B0000}"/>
    <cellStyle name="Note 2 11 2 2 5 3" xfId="42637" xr:uid="{00000000-0005-0000-0000-00000D0B0000}"/>
    <cellStyle name="Note 2 11 2 2 6" xfId="17756" xr:uid="{00000000-0005-0000-0000-00000E0B0000}"/>
    <cellStyle name="Note 2 11 2 3" xfId="916" xr:uid="{00000000-0005-0000-0000-00000F0B0000}"/>
    <cellStyle name="Note 2 11 2 3 2" xfId="3427" xr:uid="{00000000-0005-0000-0000-0000100B0000}"/>
    <cellStyle name="Note 2 11 2 3 2 2" xfId="13196" xr:uid="{00000000-0005-0000-0000-0000110B0000}"/>
    <cellStyle name="Note 2 11 2 3 2 2 2" xfId="30631" xr:uid="{00000000-0005-0000-0000-0000120B0000}"/>
    <cellStyle name="Note 2 11 2 3 2 2 3" xfId="45084" xr:uid="{00000000-0005-0000-0000-0000130B0000}"/>
    <cellStyle name="Note 2 11 2 3 2 3" xfId="15657" xr:uid="{00000000-0005-0000-0000-0000140B0000}"/>
    <cellStyle name="Note 2 11 2 3 2 3 2" xfId="33092" xr:uid="{00000000-0005-0000-0000-0000150B0000}"/>
    <cellStyle name="Note 2 11 2 3 2 3 3" xfId="47545" xr:uid="{00000000-0005-0000-0000-0000160B0000}"/>
    <cellStyle name="Note 2 11 2 3 2 4" xfId="20863" xr:uid="{00000000-0005-0000-0000-0000170B0000}"/>
    <cellStyle name="Note 2 11 2 3 2 5" xfId="35316" xr:uid="{00000000-0005-0000-0000-0000180B0000}"/>
    <cellStyle name="Note 2 11 2 3 3" xfId="5889" xr:uid="{00000000-0005-0000-0000-0000190B0000}"/>
    <cellStyle name="Note 2 11 2 3 3 2" xfId="23324" xr:uid="{00000000-0005-0000-0000-00001A0B0000}"/>
    <cellStyle name="Note 2 11 2 3 3 3" xfId="37777" xr:uid="{00000000-0005-0000-0000-00001B0B0000}"/>
    <cellStyle name="Note 2 11 2 3 4" xfId="8330" xr:uid="{00000000-0005-0000-0000-00001C0B0000}"/>
    <cellStyle name="Note 2 11 2 3 4 2" xfId="25765" xr:uid="{00000000-0005-0000-0000-00001D0B0000}"/>
    <cellStyle name="Note 2 11 2 3 4 3" xfId="40218" xr:uid="{00000000-0005-0000-0000-00001E0B0000}"/>
    <cellStyle name="Note 2 11 2 3 5" xfId="10750" xr:uid="{00000000-0005-0000-0000-00001F0B0000}"/>
    <cellStyle name="Note 2 11 2 3 5 2" xfId="28185" xr:uid="{00000000-0005-0000-0000-0000200B0000}"/>
    <cellStyle name="Note 2 11 2 3 5 3" xfId="42638" xr:uid="{00000000-0005-0000-0000-0000210B0000}"/>
    <cellStyle name="Note 2 11 2 3 6" xfId="17757" xr:uid="{00000000-0005-0000-0000-0000220B0000}"/>
    <cellStyle name="Note 2 11 2 4" xfId="917" xr:uid="{00000000-0005-0000-0000-0000230B0000}"/>
    <cellStyle name="Note 2 11 2 4 2" xfId="3428" xr:uid="{00000000-0005-0000-0000-0000240B0000}"/>
    <cellStyle name="Note 2 11 2 4 2 2" xfId="20864" xr:uid="{00000000-0005-0000-0000-0000250B0000}"/>
    <cellStyle name="Note 2 11 2 4 2 3" xfId="35317" xr:uid="{00000000-0005-0000-0000-0000260B0000}"/>
    <cellStyle name="Note 2 11 2 4 3" xfId="5890" xr:uid="{00000000-0005-0000-0000-0000270B0000}"/>
    <cellStyle name="Note 2 11 2 4 3 2" xfId="23325" xr:uid="{00000000-0005-0000-0000-0000280B0000}"/>
    <cellStyle name="Note 2 11 2 4 3 3" xfId="37778" xr:uid="{00000000-0005-0000-0000-0000290B0000}"/>
    <cellStyle name="Note 2 11 2 4 4" xfId="8331" xr:uid="{00000000-0005-0000-0000-00002A0B0000}"/>
    <cellStyle name="Note 2 11 2 4 4 2" xfId="25766" xr:uid="{00000000-0005-0000-0000-00002B0B0000}"/>
    <cellStyle name="Note 2 11 2 4 4 3" xfId="40219" xr:uid="{00000000-0005-0000-0000-00002C0B0000}"/>
    <cellStyle name="Note 2 11 2 4 5" xfId="10751" xr:uid="{00000000-0005-0000-0000-00002D0B0000}"/>
    <cellStyle name="Note 2 11 2 4 5 2" xfId="28186" xr:uid="{00000000-0005-0000-0000-00002E0B0000}"/>
    <cellStyle name="Note 2 11 2 4 5 3" xfId="42639" xr:uid="{00000000-0005-0000-0000-00002F0B0000}"/>
    <cellStyle name="Note 2 11 2 4 6" xfId="14999" xr:uid="{00000000-0005-0000-0000-0000300B0000}"/>
    <cellStyle name="Note 2 11 2 4 6 2" xfId="32434" xr:uid="{00000000-0005-0000-0000-0000310B0000}"/>
    <cellStyle name="Note 2 11 2 4 6 3" xfId="46887" xr:uid="{00000000-0005-0000-0000-0000320B0000}"/>
    <cellStyle name="Note 2 11 2 4 7" xfId="17758" xr:uid="{00000000-0005-0000-0000-0000330B0000}"/>
    <cellStyle name="Note 2 11 2 4 8" xfId="20161" xr:uid="{00000000-0005-0000-0000-0000340B0000}"/>
    <cellStyle name="Note 2 11 2 5" xfId="3425" xr:uid="{00000000-0005-0000-0000-0000350B0000}"/>
    <cellStyle name="Note 2 11 2 5 2" xfId="13194" xr:uid="{00000000-0005-0000-0000-0000360B0000}"/>
    <cellStyle name="Note 2 11 2 5 2 2" xfId="30629" xr:uid="{00000000-0005-0000-0000-0000370B0000}"/>
    <cellStyle name="Note 2 11 2 5 2 3" xfId="45082" xr:uid="{00000000-0005-0000-0000-0000380B0000}"/>
    <cellStyle name="Note 2 11 2 5 3" xfId="15655" xr:uid="{00000000-0005-0000-0000-0000390B0000}"/>
    <cellStyle name="Note 2 11 2 5 3 2" xfId="33090" xr:uid="{00000000-0005-0000-0000-00003A0B0000}"/>
    <cellStyle name="Note 2 11 2 5 3 3" xfId="47543" xr:uid="{00000000-0005-0000-0000-00003B0B0000}"/>
    <cellStyle name="Note 2 11 2 5 4" xfId="20861" xr:uid="{00000000-0005-0000-0000-00003C0B0000}"/>
    <cellStyle name="Note 2 11 2 5 5" xfId="35314" xr:uid="{00000000-0005-0000-0000-00003D0B0000}"/>
    <cellStyle name="Note 2 11 2 6" xfId="5887" xr:uid="{00000000-0005-0000-0000-00003E0B0000}"/>
    <cellStyle name="Note 2 11 2 6 2" xfId="23322" xr:uid="{00000000-0005-0000-0000-00003F0B0000}"/>
    <cellStyle name="Note 2 11 2 6 3" xfId="37775" xr:uid="{00000000-0005-0000-0000-0000400B0000}"/>
    <cellStyle name="Note 2 11 2 7" xfId="8328" xr:uid="{00000000-0005-0000-0000-0000410B0000}"/>
    <cellStyle name="Note 2 11 2 7 2" xfId="25763" xr:uid="{00000000-0005-0000-0000-0000420B0000}"/>
    <cellStyle name="Note 2 11 2 7 3" xfId="40216" xr:uid="{00000000-0005-0000-0000-0000430B0000}"/>
    <cellStyle name="Note 2 11 2 8" xfId="10748" xr:uid="{00000000-0005-0000-0000-0000440B0000}"/>
    <cellStyle name="Note 2 11 2 8 2" xfId="28183" xr:uid="{00000000-0005-0000-0000-0000450B0000}"/>
    <cellStyle name="Note 2 11 2 8 3" xfId="42636" xr:uid="{00000000-0005-0000-0000-0000460B0000}"/>
    <cellStyle name="Note 2 11 2 9" xfId="17755" xr:uid="{00000000-0005-0000-0000-0000470B0000}"/>
    <cellStyle name="Note 2 11 3" xfId="918" xr:uid="{00000000-0005-0000-0000-0000480B0000}"/>
    <cellStyle name="Note 2 11 3 2" xfId="919" xr:uid="{00000000-0005-0000-0000-0000490B0000}"/>
    <cellStyle name="Note 2 11 3 2 2" xfId="3430" xr:uid="{00000000-0005-0000-0000-00004A0B0000}"/>
    <cellStyle name="Note 2 11 3 2 2 2" xfId="13198" xr:uid="{00000000-0005-0000-0000-00004B0B0000}"/>
    <cellStyle name="Note 2 11 3 2 2 2 2" xfId="30633" xr:uid="{00000000-0005-0000-0000-00004C0B0000}"/>
    <cellStyle name="Note 2 11 3 2 2 2 3" xfId="45086" xr:uid="{00000000-0005-0000-0000-00004D0B0000}"/>
    <cellStyle name="Note 2 11 3 2 2 3" xfId="15659" xr:uid="{00000000-0005-0000-0000-00004E0B0000}"/>
    <cellStyle name="Note 2 11 3 2 2 3 2" xfId="33094" xr:uid="{00000000-0005-0000-0000-00004F0B0000}"/>
    <cellStyle name="Note 2 11 3 2 2 3 3" xfId="47547" xr:uid="{00000000-0005-0000-0000-0000500B0000}"/>
    <cellStyle name="Note 2 11 3 2 2 4" xfId="20866" xr:uid="{00000000-0005-0000-0000-0000510B0000}"/>
    <cellStyle name="Note 2 11 3 2 2 5" xfId="35319" xr:uid="{00000000-0005-0000-0000-0000520B0000}"/>
    <cellStyle name="Note 2 11 3 2 3" xfId="5892" xr:uid="{00000000-0005-0000-0000-0000530B0000}"/>
    <cellStyle name="Note 2 11 3 2 3 2" xfId="23327" xr:uid="{00000000-0005-0000-0000-0000540B0000}"/>
    <cellStyle name="Note 2 11 3 2 3 3" xfId="37780" xr:uid="{00000000-0005-0000-0000-0000550B0000}"/>
    <cellStyle name="Note 2 11 3 2 4" xfId="8333" xr:uid="{00000000-0005-0000-0000-0000560B0000}"/>
    <cellStyle name="Note 2 11 3 2 4 2" xfId="25768" xr:uid="{00000000-0005-0000-0000-0000570B0000}"/>
    <cellStyle name="Note 2 11 3 2 4 3" xfId="40221" xr:uid="{00000000-0005-0000-0000-0000580B0000}"/>
    <cellStyle name="Note 2 11 3 2 5" xfId="10753" xr:uid="{00000000-0005-0000-0000-0000590B0000}"/>
    <cellStyle name="Note 2 11 3 2 5 2" xfId="28188" xr:uid="{00000000-0005-0000-0000-00005A0B0000}"/>
    <cellStyle name="Note 2 11 3 2 5 3" xfId="42641" xr:uid="{00000000-0005-0000-0000-00005B0B0000}"/>
    <cellStyle name="Note 2 11 3 2 6" xfId="17760" xr:uid="{00000000-0005-0000-0000-00005C0B0000}"/>
    <cellStyle name="Note 2 11 3 3" xfId="920" xr:uid="{00000000-0005-0000-0000-00005D0B0000}"/>
    <cellStyle name="Note 2 11 3 3 2" xfId="3431" xr:uid="{00000000-0005-0000-0000-00005E0B0000}"/>
    <cellStyle name="Note 2 11 3 3 2 2" xfId="13199" xr:uid="{00000000-0005-0000-0000-00005F0B0000}"/>
    <cellStyle name="Note 2 11 3 3 2 2 2" xfId="30634" xr:uid="{00000000-0005-0000-0000-0000600B0000}"/>
    <cellStyle name="Note 2 11 3 3 2 2 3" xfId="45087" xr:uid="{00000000-0005-0000-0000-0000610B0000}"/>
    <cellStyle name="Note 2 11 3 3 2 3" xfId="15660" xr:uid="{00000000-0005-0000-0000-0000620B0000}"/>
    <cellStyle name="Note 2 11 3 3 2 3 2" xfId="33095" xr:uid="{00000000-0005-0000-0000-0000630B0000}"/>
    <cellStyle name="Note 2 11 3 3 2 3 3" xfId="47548" xr:uid="{00000000-0005-0000-0000-0000640B0000}"/>
    <cellStyle name="Note 2 11 3 3 2 4" xfId="20867" xr:uid="{00000000-0005-0000-0000-0000650B0000}"/>
    <cellStyle name="Note 2 11 3 3 2 5" xfId="35320" xr:uid="{00000000-0005-0000-0000-0000660B0000}"/>
    <cellStyle name="Note 2 11 3 3 3" xfId="5893" xr:uid="{00000000-0005-0000-0000-0000670B0000}"/>
    <cellStyle name="Note 2 11 3 3 3 2" xfId="23328" xr:uid="{00000000-0005-0000-0000-0000680B0000}"/>
    <cellStyle name="Note 2 11 3 3 3 3" xfId="37781" xr:uid="{00000000-0005-0000-0000-0000690B0000}"/>
    <cellStyle name="Note 2 11 3 3 4" xfId="8334" xr:uid="{00000000-0005-0000-0000-00006A0B0000}"/>
    <cellStyle name="Note 2 11 3 3 4 2" xfId="25769" xr:uid="{00000000-0005-0000-0000-00006B0B0000}"/>
    <cellStyle name="Note 2 11 3 3 4 3" xfId="40222" xr:uid="{00000000-0005-0000-0000-00006C0B0000}"/>
    <cellStyle name="Note 2 11 3 3 5" xfId="10754" xr:uid="{00000000-0005-0000-0000-00006D0B0000}"/>
    <cellStyle name="Note 2 11 3 3 5 2" xfId="28189" xr:uid="{00000000-0005-0000-0000-00006E0B0000}"/>
    <cellStyle name="Note 2 11 3 3 5 3" xfId="42642" xr:uid="{00000000-0005-0000-0000-00006F0B0000}"/>
    <cellStyle name="Note 2 11 3 3 6" xfId="17761" xr:uid="{00000000-0005-0000-0000-0000700B0000}"/>
    <cellStyle name="Note 2 11 3 4" xfId="921" xr:uid="{00000000-0005-0000-0000-0000710B0000}"/>
    <cellStyle name="Note 2 11 3 4 2" xfId="3432" xr:uid="{00000000-0005-0000-0000-0000720B0000}"/>
    <cellStyle name="Note 2 11 3 4 2 2" xfId="20868" xr:uid="{00000000-0005-0000-0000-0000730B0000}"/>
    <cellStyle name="Note 2 11 3 4 2 3" xfId="35321" xr:uid="{00000000-0005-0000-0000-0000740B0000}"/>
    <cellStyle name="Note 2 11 3 4 3" xfId="5894" xr:uid="{00000000-0005-0000-0000-0000750B0000}"/>
    <cellStyle name="Note 2 11 3 4 3 2" xfId="23329" xr:uid="{00000000-0005-0000-0000-0000760B0000}"/>
    <cellStyle name="Note 2 11 3 4 3 3" xfId="37782" xr:uid="{00000000-0005-0000-0000-0000770B0000}"/>
    <cellStyle name="Note 2 11 3 4 4" xfId="8335" xr:uid="{00000000-0005-0000-0000-0000780B0000}"/>
    <cellStyle name="Note 2 11 3 4 4 2" xfId="25770" xr:uid="{00000000-0005-0000-0000-0000790B0000}"/>
    <cellStyle name="Note 2 11 3 4 4 3" xfId="40223" xr:uid="{00000000-0005-0000-0000-00007A0B0000}"/>
    <cellStyle name="Note 2 11 3 4 5" xfId="10755" xr:uid="{00000000-0005-0000-0000-00007B0B0000}"/>
    <cellStyle name="Note 2 11 3 4 5 2" xfId="28190" xr:uid="{00000000-0005-0000-0000-00007C0B0000}"/>
    <cellStyle name="Note 2 11 3 4 5 3" xfId="42643" xr:uid="{00000000-0005-0000-0000-00007D0B0000}"/>
    <cellStyle name="Note 2 11 3 4 6" xfId="15000" xr:uid="{00000000-0005-0000-0000-00007E0B0000}"/>
    <cellStyle name="Note 2 11 3 4 6 2" xfId="32435" xr:uid="{00000000-0005-0000-0000-00007F0B0000}"/>
    <cellStyle name="Note 2 11 3 4 6 3" xfId="46888" xr:uid="{00000000-0005-0000-0000-0000800B0000}"/>
    <cellStyle name="Note 2 11 3 4 7" xfId="17762" xr:uid="{00000000-0005-0000-0000-0000810B0000}"/>
    <cellStyle name="Note 2 11 3 4 8" xfId="20162" xr:uid="{00000000-0005-0000-0000-0000820B0000}"/>
    <cellStyle name="Note 2 11 3 5" xfId="3429" xr:uid="{00000000-0005-0000-0000-0000830B0000}"/>
    <cellStyle name="Note 2 11 3 5 2" xfId="13197" xr:uid="{00000000-0005-0000-0000-0000840B0000}"/>
    <cellStyle name="Note 2 11 3 5 2 2" xfId="30632" xr:uid="{00000000-0005-0000-0000-0000850B0000}"/>
    <cellStyle name="Note 2 11 3 5 2 3" xfId="45085" xr:uid="{00000000-0005-0000-0000-0000860B0000}"/>
    <cellStyle name="Note 2 11 3 5 3" xfId="15658" xr:uid="{00000000-0005-0000-0000-0000870B0000}"/>
    <cellStyle name="Note 2 11 3 5 3 2" xfId="33093" xr:uid="{00000000-0005-0000-0000-0000880B0000}"/>
    <cellStyle name="Note 2 11 3 5 3 3" xfId="47546" xr:uid="{00000000-0005-0000-0000-0000890B0000}"/>
    <cellStyle name="Note 2 11 3 5 4" xfId="20865" xr:uid="{00000000-0005-0000-0000-00008A0B0000}"/>
    <cellStyle name="Note 2 11 3 5 5" xfId="35318" xr:uid="{00000000-0005-0000-0000-00008B0B0000}"/>
    <cellStyle name="Note 2 11 3 6" xfId="5891" xr:uid="{00000000-0005-0000-0000-00008C0B0000}"/>
    <cellStyle name="Note 2 11 3 6 2" xfId="23326" xr:uid="{00000000-0005-0000-0000-00008D0B0000}"/>
    <cellStyle name="Note 2 11 3 6 3" xfId="37779" xr:uid="{00000000-0005-0000-0000-00008E0B0000}"/>
    <cellStyle name="Note 2 11 3 7" xfId="8332" xr:uid="{00000000-0005-0000-0000-00008F0B0000}"/>
    <cellStyle name="Note 2 11 3 7 2" xfId="25767" xr:uid="{00000000-0005-0000-0000-0000900B0000}"/>
    <cellStyle name="Note 2 11 3 7 3" xfId="40220" xr:uid="{00000000-0005-0000-0000-0000910B0000}"/>
    <cellStyle name="Note 2 11 3 8" xfId="10752" xr:uid="{00000000-0005-0000-0000-0000920B0000}"/>
    <cellStyle name="Note 2 11 3 8 2" xfId="28187" xr:uid="{00000000-0005-0000-0000-0000930B0000}"/>
    <cellStyle name="Note 2 11 3 8 3" xfId="42640" xr:uid="{00000000-0005-0000-0000-0000940B0000}"/>
    <cellStyle name="Note 2 11 3 9" xfId="17759" xr:uid="{00000000-0005-0000-0000-0000950B0000}"/>
    <cellStyle name="Note 2 11 4" xfId="922" xr:uid="{00000000-0005-0000-0000-0000960B0000}"/>
    <cellStyle name="Note 2 11 4 2" xfId="923" xr:uid="{00000000-0005-0000-0000-0000970B0000}"/>
    <cellStyle name="Note 2 11 4 2 2" xfId="3434" xr:uid="{00000000-0005-0000-0000-0000980B0000}"/>
    <cellStyle name="Note 2 11 4 2 2 2" xfId="13201" xr:uid="{00000000-0005-0000-0000-0000990B0000}"/>
    <cellStyle name="Note 2 11 4 2 2 2 2" xfId="30636" xr:uid="{00000000-0005-0000-0000-00009A0B0000}"/>
    <cellStyle name="Note 2 11 4 2 2 2 3" xfId="45089" xr:uid="{00000000-0005-0000-0000-00009B0B0000}"/>
    <cellStyle name="Note 2 11 4 2 2 3" xfId="15662" xr:uid="{00000000-0005-0000-0000-00009C0B0000}"/>
    <cellStyle name="Note 2 11 4 2 2 3 2" xfId="33097" xr:uid="{00000000-0005-0000-0000-00009D0B0000}"/>
    <cellStyle name="Note 2 11 4 2 2 3 3" xfId="47550" xr:uid="{00000000-0005-0000-0000-00009E0B0000}"/>
    <cellStyle name="Note 2 11 4 2 2 4" xfId="20870" xr:uid="{00000000-0005-0000-0000-00009F0B0000}"/>
    <cellStyle name="Note 2 11 4 2 2 5" xfId="35323" xr:uid="{00000000-0005-0000-0000-0000A00B0000}"/>
    <cellStyle name="Note 2 11 4 2 3" xfId="5896" xr:uid="{00000000-0005-0000-0000-0000A10B0000}"/>
    <cellStyle name="Note 2 11 4 2 3 2" xfId="23331" xr:uid="{00000000-0005-0000-0000-0000A20B0000}"/>
    <cellStyle name="Note 2 11 4 2 3 3" xfId="37784" xr:uid="{00000000-0005-0000-0000-0000A30B0000}"/>
    <cellStyle name="Note 2 11 4 2 4" xfId="8337" xr:uid="{00000000-0005-0000-0000-0000A40B0000}"/>
    <cellStyle name="Note 2 11 4 2 4 2" xfId="25772" xr:uid="{00000000-0005-0000-0000-0000A50B0000}"/>
    <cellStyle name="Note 2 11 4 2 4 3" xfId="40225" xr:uid="{00000000-0005-0000-0000-0000A60B0000}"/>
    <cellStyle name="Note 2 11 4 2 5" xfId="10757" xr:uid="{00000000-0005-0000-0000-0000A70B0000}"/>
    <cellStyle name="Note 2 11 4 2 5 2" xfId="28192" xr:uid="{00000000-0005-0000-0000-0000A80B0000}"/>
    <cellStyle name="Note 2 11 4 2 5 3" xfId="42645" xr:uid="{00000000-0005-0000-0000-0000A90B0000}"/>
    <cellStyle name="Note 2 11 4 2 6" xfId="17764" xr:uid="{00000000-0005-0000-0000-0000AA0B0000}"/>
    <cellStyle name="Note 2 11 4 3" xfId="924" xr:uid="{00000000-0005-0000-0000-0000AB0B0000}"/>
    <cellStyle name="Note 2 11 4 3 2" xfId="3435" xr:uid="{00000000-0005-0000-0000-0000AC0B0000}"/>
    <cellStyle name="Note 2 11 4 3 2 2" xfId="13202" xr:uid="{00000000-0005-0000-0000-0000AD0B0000}"/>
    <cellStyle name="Note 2 11 4 3 2 2 2" xfId="30637" xr:uid="{00000000-0005-0000-0000-0000AE0B0000}"/>
    <cellStyle name="Note 2 11 4 3 2 2 3" xfId="45090" xr:uid="{00000000-0005-0000-0000-0000AF0B0000}"/>
    <cellStyle name="Note 2 11 4 3 2 3" xfId="15663" xr:uid="{00000000-0005-0000-0000-0000B00B0000}"/>
    <cellStyle name="Note 2 11 4 3 2 3 2" xfId="33098" xr:uid="{00000000-0005-0000-0000-0000B10B0000}"/>
    <cellStyle name="Note 2 11 4 3 2 3 3" xfId="47551" xr:uid="{00000000-0005-0000-0000-0000B20B0000}"/>
    <cellStyle name="Note 2 11 4 3 2 4" xfId="20871" xr:uid="{00000000-0005-0000-0000-0000B30B0000}"/>
    <cellStyle name="Note 2 11 4 3 2 5" xfId="35324" xr:uid="{00000000-0005-0000-0000-0000B40B0000}"/>
    <cellStyle name="Note 2 11 4 3 3" xfId="5897" xr:uid="{00000000-0005-0000-0000-0000B50B0000}"/>
    <cellStyle name="Note 2 11 4 3 3 2" xfId="23332" xr:uid="{00000000-0005-0000-0000-0000B60B0000}"/>
    <cellStyle name="Note 2 11 4 3 3 3" xfId="37785" xr:uid="{00000000-0005-0000-0000-0000B70B0000}"/>
    <cellStyle name="Note 2 11 4 3 4" xfId="8338" xr:uid="{00000000-0005-0000-0000-0000B80B0000}"/>
    <cellStyle name="Note 2 11 4 3 4 2" xfId="25773" xr:uid="{00000000-0005-0000-0000-0000B90B0000}"/>
    <cellStyle name="Note 2 11 4 3 4 3" xfId="40226" xr:uid="{00000000-0005-0000-0000-0000BA0B0000}"/>
    <cellStyle name="Note 2 11 4 3 5" xfId="10758" xr:uid="{00000000-0005-0000-0000-0000BB0B0000}"/>
    <cellStyle name="Note 2 11 4 3 5 2" xfId="28193" xr:uid="{00000000-0005-0000-0000-0000BC0B0000}"/>
    <cellStyle name="Note 2 11 4 3 5 3" xfId="42646" xr:uid="{00000000-0005-0000-0000-0000BD0B0000}"/>
    <cellStyle name="Note 2 11 4 3 6" xfId="17765" xr:uid="{00000000-0005-0000-0000-0000BE0B0000}"/>
    <cellStyle name="Note 2 11 4 4" xfId="925" xr:uid="{00000000-0005-0000-0000-0000BF0B0000}"/>
    <cellStyle name="Note 2 11 4 4 2" xfId="3436" xr:uid="{00000000-0005-0000-0000-0000C00B0000}"/>
    <cellStyle name="Note 2 11 4 4 2 2" xfId="20872" xr:uid="{00000000-0005-0000-0000-0000C10B0000}"/>
    <cellStyle name="Note 2 11 4 4 2 3" xfId="35325" xr:uid="{00000000-0005-0000-0000-0000C20B0000}"/>
    <cellStyle name="Note 2 11 4 4 3" xfId="5898" xr:uid="{00000000-0005-0000-0000-0000C30B0000}"/>
    <cellStyle name="Note 2 11 4 4 3 2" xfId="23333" xr:uid="{00000000-0005-0000-0000-0000C40B0000}"/>
    <cellStyle name="Note 2 11 4 4 3 3" xfId="37786" xr:uid="{00000000-0005-0000-0000-0000C50B0000}"/>
    <cellStyle name="Note 2 11 4 4 4" xfId="8339" xr:uid="{00000000-0005-0000-0000-0000C60B0000}"/>
    <cellStyle name="Note 2 11 4 4 4 2" xfId="25774" xr:uid="{00000000-0005-0000-0000-0000C70B0000}"/>
    <cellStyle name="Note 2 11 4 4 4 3" xfId="40227" xr:uid="{00000000-0005-0000-0000-0000C80B0000}"/>
    <cellStyle name="Note 2 11 4 4 5" xfId="10759" xr:uid="{00000000-0005-0000-0000-0000C90B0000}"/>
    <cellStyle name="Note 2 11 4 4 5 2" xfId="28194" xr:uid="{00000000-0005-0000-0000-0000CA0B0000}"/>
    <cellStyle name="Note 2 11 4 4 5 3" xfId="42647" xr:uid="{00000000-0005-0000-0000-0000CB0B0000}"/>
    <cellStyle name="Note 2 11 4 4 6" xfId="15001" xr:uid="{00000000-0005-0000-0000-0000CC0B0000}"/>
    <cellStyle name="Note 2 11 4 4 6 2" xfId="32436" xr:uid="{00000000-0005-0000-0000-0000CD0B0000}"/>
    <cellStyle name="Note 2 11 4 4 6 3" xfId="46889" xr:uid="{00000000-0005-0000-0000-0000CE0B0000}"/>
    <cellStyle name="Note 2 11 4 4 7" xfId="17766" xr:uid="{00000000-0005-0000-0000-0000CF0B0000}"/>
    <cellStyle name="Note 2 11 4 4 8" xfId="20163" xr:uid="{00000000-0005-0000-0000-0000D00B0000}"/>
    <cellStyle name="Note 2 11 4 5" xfId="3433" xr:uid="{00000000-0005-0000-0000-0000D10B0000}"/>
    <cellStyle name="Note 2 11 4 5 2" xfId="13200" xr:uid="{00000000-0005-0000-0000-0000D20B0000}"/>
    <cellStyle name="Note 2 11 4 5 2 2" xfId="30635" xr:uid="{00000000-0005-0000-0000-0000D30B0000}"/>
    <cellStyle name="Note 2 11 4 5 2 3" xfId="45088" xr:uid="{00000000-0005-0000-0000-0000D40B0000}"/>
    <cellStyle name="Note 2 11 4 5 3" xfId="15661" xr:uid="{00000000-0005-0000-0000-0000D50B0000}"/>
    <cellStyle name="Note 2 11 4 5 3 2" xfId="33096" xr:uid="{00000000-0005-0000-0000-0000D60B0000}"/>
    <cellStyle name="Note 2 11 4 5 3 3" xfId="47549" xr:uid="{00000000-0005-0000-0000-0000D70B0000}"/>
    <cellStyle name="Note 2 11 4 5 4" xfId="20869" xr:uid="{00000000-0005-0000-0000-0000D80B0000}"/>
    <cellStyle name="Note 2 11 4 5 5" xfId="35322" xr:uid="{00000000-0005-0000-0000-0000D90B0000}"/>
    <cellStyle name="Note 2 11 4 6" xfId="5895" xr:uid="{00000000-0005-0000-0000-0000DA0B0000}"/>
    <cellStyle name="Note 2 11 4 6 2" xfId="23330" xr:uid="{00000000-0005-0000-0000-0000DB0B0000}"/>
    <cellStyle name="Note 2 11 4 6 3" xfId="37783" xr:uid="{00000000-0005-0000-0000-0000DC0B0000}"/>
    <cellStyle name="Note 2 11 4 7" xfId="8336" xr:uid="{00000000-0005-0000-0000-0000DD0B0000}"/>
    <cellStyle name="Note 2 11 4 7 2" xfId="25771" xr:uid="{00000000-0005-0000-0000-0000DE0B0000}"/>
    <cellStyle name="Note 2 11 4 7 3" xfId="40224" xr:uid="{00000000-0005-0000-0000-0000DF0B0000}"/>
    <cellStyle name="Note 2 11 4 8" xfId="10756" xr:uid="{00000000-0005-0000-0000-0000E00B0000}"/>
    <cellStyle name="Note 2 11 4 8 2" xfId="28191" xr:uid="{00000000-0005-0000-0000-0000E10B0000}"/>
    <cellStyle name="Note 2 11 4 8 3" xfId="42644" xr:uid="{00000000-0005-0000-0000-0000E20B0000}"/>
    <cellStyle name="Note 2 11 4 9" xfId="17763" xr:uid="{00000000-0005-0000-0000-0000E30B0000}"/>
    <cellStyle name="Note 2 11 5" xfId="926" xr:uid="{00000000-0005-0000-0000-0000E40B0000}"/>
    <cellStyle name="Note 2 11 5 2" xfId="927" xr:uid="{00000000-0005-0000-0000-0000E50B0000}"/>
    <cellStyle name="Note 2 11 5 2 2" xfId="3438" xr:uid="{00000000-0005-0000-0000-0000E60B0000}"/>
    <cellStyle name="Note 2 11 5 2 2 2" xfId="13204" xr:uid="{00000000-0005-0000-0000-0000E70B0000}"/>
    <cellStyle name="Note 2 11 5 2 2 2 2" xfId="30639" xr:uid="{00000000-0005-0000-0000-0000E80B0000}"/>
    <cellStyle name="Note 2 11 5 2 2 2 3" xfId="45092" xr:uid="{00000000-0005-0000-0000-0000E90B0000}"/>
    <cellStyle name="Note 2 11 5 2 2 3" xfId="15665" xr:uid="{00000000-0005-0000-0000-0000EA0B0000}"/>
    <cellStyle name="Note 2 11 5 2 2 3 2" xfId="33100" xr:uid="{00000000-0005-0000-0000-0000EB0B0000}"/>
    <cellStyle name="Note 2 11 5 2 2 3 3" xfId="47553" xr:uid="{00000000-0005-0000-0000-0000EC0B0000}"/>
    <cellStyle name="Note 2 11 5 2 2 4" xfId="20874" xr:uid="{00000000-0005-0000-0000-0000ED0B0000}"/>
    <cellStyle name="Note 2 11 5 2 2 5" xfId="35327" xr:uid="{00000000-0005-0000-0000-0000EE0B0000}"/>
    <cellStyle name="Note 2 11 5 2 3" xfId="5900" xr:uid="{00000000-0005-0000-0000-0000EF0B0000}"/>
    <cellStyle name="Note 2 11 5 2 3 2" xfId="23335" xr:uid="{00000000-0005-0000-0000-0000F00B0000}"/>
    <cellStyle name="Note 2 11 5 2 3 3" xfId="37788" xr:uid="{00000000-0005-0000-0000-0000F10B0000}"/>
    <cellStyle name="Note 2 11 5 2 4" xfId="8341" xr:uid="{00000000-0005-0000-0000-0000F20B0000}"/>
    <cellStyle name="Note 2 11 5 2 4 2" xfId="25776" xr:uid="{00000000-0005-0000-0000-0000F30B0000}"/>
    <cellStyle name="Note 2 11 5 2 4 3" xfId="40229" xr:uid="{00000000-0005-0000-0000-0000F40B0000}"/>
    <cellStyle name="Note 2 11 5 2 5" xfId="10761" xr:uid="{00000000-0005-0000-0000-0000F50B0000}"/>
    <cellStyle name="Note 2 11 5 2 5 2" xfId="28196" xr:uid="{00000000-0005-0000-0000-0000F60B0000}"/>
    <cellStyle name="Note 2 11 5 2 5 3" xfId="42649" xr:uid="{00000000-0005-0000-0000-0000F70B0000}"/>
    <cellStyle name="Note 2 11 5 2 6" xfId="17768" xr:uid="{00000000-0005-0000-0000-0000F80B0000}"/>
    <cellStyle name="Note 2 11 5 3" xfId="928" xr:uid="{00000000-0005-0000-0000-0000F90B0000}"/>
    <cellStyle name="Note 2 11 5 3 2" xfId="3439" xr:uid="{00000000-0005-0000-0000-0000FA0B0000}"/>
    <cellStyle name="Note 2 11 5 3 2 2" xfId="13205" xr:uid="{00000000-0005-0000-0000-0000FB0B0000}"/>
    <cellStyle name="Note 2 11 5 3 2 2 2" xfId="30640" xr:uid="{00000000-0005-0000-0000-0000FC0B0000}"/>
    <cellStyle name="Note 2 11 5 3 2 2 3" xfId="45093" xr:uid="{00000000-0005-0000-0000-0000FD0B0000}"/>
    <cellStyle name="Note 2 11 5 3 2 3" xfId="15666" xr:uid="{00000000-0005-0000-0000-0000FE0B0000}"/>
    <cellStyle name="Note 2 11 5 3 2 3 2" xfId="33101" xr:uid="{00000000-0005-0000-0000-0000FF0B0000}"/>
    <cellStyle name="Note 2 11 5 3 2 3 3" xfId="47554" xr:uid="{00000000-0005-0000-0000-0000000C0000}"/>
    <cellStyle name="Note 2 11 5 3 2 4" xfId="20875" xr:uid="{00000000-0005-0000-0000-0000010C0000}"/>
    <cellStyle name="Note 2 11 5 3 2 5" xfId="35328" xr:uid="{00000000-0005-0000-0000-0000020C0000}"/>
    <cellStyle name="Note 2 11 5 3 3" xfId="5901" xr:uid="{00000000-0005-0000-0000-0000030C0000}"/>
    <cellStyle name="Note 2 11 5 3 3 2" xfId="23336" xr:uid="{00000000-0005-0000-0000-0000040C0000}"/>
    <cellStyle name="Note 2 11 5 3 3 3" xfId="37789" xr:uid="{00000000-0005-0000-0000-0000050C0000}"/>
    <cellStyle name="Note 2 11 5 3 4" xfId="8342" xr:uid="{00000000-0005-0000-0000-0000060C0000}"/>
    <cellStyle name="Note 2 11 5 3 4 2" xfId="25777" xr:uid="{00000000-0005-0000-0000-0000070C0000}"/>
    <cellStyle name="Note 2 11 5 3 4 3" xfId="40230" xr:uid="{00000000-0005-0000-0000-0000080C0000}"/>
    <cellStyle name="Note 2 11 5 3 5" xfId="10762" xr:uid="{00000000-0005-0000-0000-0000090C0000}"/>
    <cellStyle name="Note 2 11 5 3 5 2" xfId="28197" xr:uid="{00000000-0005-0000-0000-00000A0C0000}"/>
    <cellStyle name="Note 2 11 5 3 5 3" xfId="42650" xr:uid="{00000000-0005-0000-0000-00000B0C0000}"/>
    <cellStyle name="Note 2 11 5 3 6" xfId="17769" xr:uid="{00000000-0005-0000-0000-00000C0C0000}"/>
    <cellStyle name="Note 2 11 5 4" xfId="929" xr:uid="{00000000-0005-0000-0000-00000D0C0000}"/>
    <cellStyle name="Note 2 11 5 4 2" xfId="3440" xr:uid="{00000000-0005-0000-0000-00000E0C0000}"/>
    <cellStyle name="Note 2 11 5 4 2 2" xfId="20876" xr:uid="{00000000-0005-0000-0000-00000F0C0000}"/>
    <cellStyle name="Note 2 11 5 4 2 3" xfId="35329" xr:uid="{00000000-0005-0000-0000-0000100C0000}"/>
    <cellStyle name="Note 2 11 5 4 3" xfId="5902" xr:uid="{00000000-0005-0000-0000-0000110C0000}"/>
    <cellStyle name="Note 2 11 5 4 3 2" xfId="23337" xr:uid="{00000000-0005-0000-0000-0000120C0000}"/>
    <cellStyle name="Note 2 11 5 4 3 3" xfId="37790" xr:uid="{00000000-0005-0000-0000-0000130C0000}"/>
    <cellStyle name="Note 2 11 5 4 4" xfId="8343" xr:uid="{00000000-0005-0000-0000-0000140C0000}"/>
    <cellStyle name="Note 2 11 5 4 4 2" xfId="25778" xr:uid="{00000000-0005-0000-0000-0000150C0000}"/>
    <cellStyle name="Note 2 11 5 4 4 3" xfId="40231" xr:uid="{00000000-0005-0000-0000-0000160C0000}"/>
    <cellStyle name="Note 2 11 5 4 5" xfId="10763" xr:uid="{00000000-0005-0000-0000-0000170C0000}"/>
    <cellStyle name="Note 2 11 5 4 5 2" xfId="28198" xr:uid="{00000000-0005-0000-0000-0000180C0000}"/>
    <cellStyle name="Note 2 11 5 4 5 3" xfId="42651" xr:uid="{00000000-0005-0000-0000-0000190C0000}"/>
    <cellStyle name="Note 2 11 5 4 6" xfId="15002" xr:uid="{00000000-0005-0000-0000-00001A0C0000}"/>
    <cellStyle name="Note 2 11 5 4 6 2" xfId="32437" xr:uid="{00000000-0005-0000-0000-00001B0C0000}"/>
    <cellStyle name="Note 2 11 5 4 6 3" xfId="46890" xr:uid="{00000000-0005-0000-0000-00001C0C0000}"/>
    <cellStyle name="Note 2 11 5 4 7" xfId="17770" xr:uid="{00000000-0005-0000-0000-00001D0C0000}"/>
    <cellStyle name="Note 2 11 5 4 8" xfId="20164" xr:uid="{00000000-0005-0000-0000-00001E0C0000}"/>
    <cellStyle name="Note 2 11 5 5" xfId="3437" xr:uid="{00000000-0005-0000-0000-00001F0C0000}"/>
    <cellStyle name="Note 2 11 5 5 2" xfId="13203" xr:uid="{00000000-0005-0000-0000-0000200C0000}"/>
    <cellStyle name="Note 2 11 5 5 2 2" xfId="30638" xr:uid="{00000000-0005-0000-0000-0000210C0000}"/>
    <cellStyle name="Note 2 11 5 5 2 3" xfId="45091" xr:uid="{00000000-0005-0000-0000-0000220C0000}"/>
    <cellStyle name="Note 2 11 5 5 3" xfId="15664" xr:uid="{00000000-0005-0000-0000-0000230C0000}"/>
    <cellStyle name="Note 2 11 5 5 3 2" xfId="33099" xr:uid="{00000000-0005-0000-0000-0000240C0000}"/>
    <cellStyle name="Note 2 11 5 5 3 3" xfId="47552" xr:uid="{00000000-0005-0000-0000-0000250C0000}"/>
    <cellStyle name="Note 2 11 5 5 4" xfId="20873" xr:uid="{00000000-0005-0000-0000-0000260C0000}"/>
    <cellStyle name="Note 2 11 5 5 5" xfId="35326" xr:uid="{00000000-0005-0000-0000-0000270C0000}"/>
    <cellStyle name="Note 2 11 5 6" xfId="5899" xr:uid="{00000000-0005-0000-0000-0000280C0000}"/>
    <cellStyle name="Note 2 11 5 6 2" xfId="23334" xr:uid="{00000000-0005-0000-0000-0000290C0000}"/>
    <cellStyle name="Note 2 11 5 6 3" xfId="37787" xr:uid="{00000000-0005-0000-0000-00002A0C0000}"/>
    <cellStyle name="Note 2 11 5 7" xfId="8340" xr:uid="{00000000-0005-0000-0000-00002B0C0000}"/>
    <cellStyle name="Note 2 11 5 7 2" xfId="25775" xr:uid="{00000000-0005-0000-0000-00002C0C0000}"/>
    <cellStyle name="Note 2 11 5 7 3" xfId="40228" xr:uid="{00000000-0005-0000-0000-00002D0C0000}"/>
    <cellStyle name="Note 2 11 5 8" xfId="10760" xr:uid="{00000000-0005-0000-0000-00002E0C0000}"/>
    <cellStyle name="Note 2 11 5 8 2" xfId="28195" xr:uid="{00000000-0005-0000-0000-00002F0C0000}"/>
    <cellStyle name="Note 2 11 5 8 3" xfId="42648" xr:uid="{00000000-0005-0000-0000-0000300C0000}"/>
    <cellStyle name="Note 2 11 5 9" xfId="17767" xr:uid="{00000000-0005-0000-0000-0000310C0000}"/>
    <cellStyle name="Note 2 11 6" xfId="930" xr:uid="{00000000-0005-0000-0000-0000320C0000}"/>
    <cellStyle name="Note 2 11 6 2" xfId="3441" xr:uid="{00000000-0005-0000-0000-0000330C0000}"/>
    <cellStyle name="Note 2 11 6 2 2" xfId="13206" xr:uid="{00000000-0005-0000-0000-0000340C0000}"/>
    <cellStyle name="Note 2 11 6 2 2 2" xfId="30641" xr:uid="{00000000-0005-0000-0000-0000350C0000}"/>
    <cellStyle name="Note 2 11 6 2 2 3" xfId="45094" xr:uid="{00000000-0005-0000-0000-0000360C0000}"/>
    <cellStyle name="Note 2 11 6 2 3" xfId="15667" xr:uid="{00000000-0005-0000-0000-0000370C0000}"/>
    <cellStyle name="Note 2 11 6 2 3 2" xfId="33102" xr:uid="{00000000-0005-0000-0000-0000380C0000}"/>
    <cellStyle name="Note 2 11 6 2 3 3" xfId="47555" xr:uid="{00000000-0005-0000-0000-0000390C0000}"/>
    <cellStyle name="Note 2 11 6 2 4" xfId="20877" xr:uid="{00000000-0005-0000-0000-00003A0C0000}"/>
    <cellStyle name="Note 2 11 6 2 5" xfId="35330" xr:uid="{00000000-0005-0000-0000-00003B0C0000}"/>
    <cellStyle name="Note 2 11 6 3" xfId="5903" xr:uid="{00000000-0005-0000-0000-00003C0C0000}"/>
    <cellStyle name="Note 2 11 6 3 2" xfId="23338" xr:uid="{00000000-0005-0000-0000-00003D0C0000}"/>
    <cellStyle name="Note 2 11 6 3 3" xfId="37791" xr:uid="{00000000-0005-0000-0000-00003E0C0000}"/>
    <cellStyle name="Note 2 11 6 4" xfId="8344" xr:uid="{00000000-0005-0000-0000-00003F0C0000}"/>
    <cellStyle name="Note 2 11 6 4 2" xfId="25779" xr:uid="{00000000-0005-0000-0000-0000400C0000}"/>
    <cellStyle name="Note 2 11 6 4 3" xfId="40232" xr:uid="{00000000-0005-0000-0000-0000410C0000}"/>
    <cellStyle name="Note 2 11 6 5" xfId="10764" xr:uid="{00000000-0005-0000-0000-0000420C0000}"/>
    <cellStyle name="Note 2 11 6 5 2" xfId="28199" xr:uid="{00000000-0005-0000-0000-0000430C0000}"/>
    <cellStyle name="Note 2 11 6 5 3" xfId="42652" xr:uid="{00000000-0005-0000-0000-0000440C0000}"/>
    <cellStyle name="Note 2 11 6 6" xfId="17771" xr:uid="{00000000-0005-0000-0000-0000450C0000}"/>
    <cellStyle name="Note 2 11 7" xfId="931" xr:uid="{00000000-0005-0000-0000-0000460C0000}"/>
    <cellStyle name="Note 2 11 7 2" xfId="3442" xr:uid="{00000000-0005-0000-0000-0000470C0000}"/>
    <cellStyle name="Note 2 11 7 2 2" xfId="13207" xr:uid="{00000000-0005-0000-0000-0000480C0000}"/>
    <cellStyle name="Note 2 11 7 2 2 2" xfId="30642" xr:uid="{00000000-0005-0000-0000-0000490C0000}"/>
    <cellStyle name="Note 2 11 7 2 2 3" xfId="45095" xr:uid="{00000000-0005-0000-0000-00004A0C0000}"/>
    <cellStyle name="Note 2 11 7 2 3" xfId="15668" xr:uid="{00000000-0005-0000-0000-00004B0C0000}"/>
    <cellStyle name="Note 2 11 7 2 3 2" xfId="33103" xr:uid="{00000000-0005-0000-0000-00004C0C0000}"/>
    <cellStyle name="Note 2 11 7 2 3 3" xfId="47556" xr:uid="{00000000-0005-0000-0000-00004D0C0000}"/>
    <cellStyle name="Note 2 11 7 2 4" xfId="20878" xr:uid="{00000000-0005-0000-0000-00004E0C0000}"/>
    <cellStyle name="Note 2 11 7 2 5" xfId="35331" xr:uid="{00000000-0005-0000-0000-00004F0C0000}"/>
    <cellStyle name="Note 2 11 7 3" xfId="5904" xr:uid="{00000000-0005-0000-0000-0000500C0000}"/>
    <cellStyle name="Note 2 11 7 3 2" xfId="23339" xr:uid="{00000000-0005-0000-0000-0000510C0000}"/>
    <cellStyle name="Note 2 11 7 3 3" xfId="37792" xr:uid="{00000000-0005-0000-0000-0000520C0000}"/>
    <cellStyle name="Note 2 11 7 4" xfId="8345" xr:uid="{00000000-0005-0000-0000-0000530C0000}"/>
    <cellStyle name="Note 2 11 7 4 2" xfId="25780" xr:uid="{00000000-0005-0000-0000-0000540C0000}"/>
    <cellStyle name="Note 2 11 7 4 3" xfId="40233" xr:uid="{00000000-0005-0000-0000-0000550C0000}"/>
    <cellStyle name="Note 2 11 7 5" xfId="10765" xr:uid="{00000000-0005-0000-0000-0000560C0000}"/>
    <cellStyle name="Note 2 11 7 5 2" xfId="28200" xr:uid="{00000000-0005-0000-0000-0000570C0000}"/>
    <cellStyle name="Note 2 11 7 5 3" xfId="42653" xr:uid="{00000000-0005-0000-0000-0000580C0000}"/>
    <cellStyle name="Note 2 11 7 6" xfId="17772" xr:uid="{00000000-0005-0000-0000-0000590C0000}"/>
    <cellStyle name="Note 2 11 8" xfId="932" xr:uid="{00000000-0005-0000-0000-00005A0C0000}"/>
    <cellStyle name="Note 2 11 8 2" xfId="3443" xr:uid="{00000000-0005-0000-0000-00005B0C0000}"/>
    <cellStyle name="Note 2 11 8 2 2" xfId="20879" xr:uid="{00000000-0005-0000-0000-00005C0C0000}"/>
    <cellStyle name="Note 2 11 8 2 3" xfId="35332" xr:uid="{00000000-0005-0000-0000-00005D0C0000}"/>
    <cellStyle name="Note 2 11 8 3" xfId="5905" xr:uid="{00000000-0005-0000-0000-00005E0C0000}"/>
    <cellStyle name="Note 2 11 8 3 2" xfId="23340" xr:uid="{00000000-0005-0000-0000-00005F0C0000}"/>
    <cellStyle name="Note 2 11 8 3 3" xfId="37793" xr:uid="{00000000-0005-0000-0000-0000600C0000}"/>
    <cellStyle name="Note 2 11 8 4" xfId="8346" xr:uid="{00000000-0005-0000-0000-0000610C0000}"/>
    <cellStyle name="Note 2 11 8 4 2" xfId="25781" xr:uid="{00000000-0005-0000-0000-0000620C0000}"/>
    <cellStyle name="Note 2 11 8 4 3" xfId="40234" xr:uid="{00000000-0005-0000-0000-0000630C0000}"/>
    <cellStyle name="Note 2 11 8 5" xfId="10766" xr:uid="{00000000-0005-0000-0000-0000640C0000}"/>
    <cellStyle name="Note 2 11 8 5 2" xfId="28201" xr:uid="{00000000-0005-0000-0000-0000650C0000}"/>
    <cellStyle name="Note 2 11 8 5 3" xfId="42654" xr:uid="{00000000-0005-0000-0000-0000660C0000}"/>
    <cellStyle name="Note 2 11 8 6" xfId="15003" xr:uid="{00000000-0005-0000-0000-0000670C0000}"/>
    <cellStyle name="Note 2 11 8 6 2" xfId="32438" xr:uid="{00000000-0005-0000-0000-0000680C0000}"/>
    <cellStyle name="Note 2 11 8 6 3" xfId="46891" xr:uid="{00000000-0005-0000-0000-0000690C0000}"/>
    <cellStyle name="Note 2 11 8 7" xfId="17773" xr:uid="{00000000-0005-0000-0000-00006A0C0000}"/>
    <cellStyle name="Note 2 11 8 8" xfId="20165" xr:uid="{00000000-0005-0000-0000-00006B0C0000}"/>
    <cellStyle name="Note 2 11 9" xfId="3424" xr:uid="{00000000-0005-0000-0000-00006C0C0000}"/>
    <cellStyle name="Note 2 11 9 2" xfId="13193" xr:uid="{00000000-0005-0000-0000-00006D0C0000}"/>
    <cellStyle name="Note 2 11 9 2 2" xfId="30628" xr:uid="{00000000-0005-0000-0000-00006E0C0000}"/>
    <cellStyle name="Note 2 11 9 2 3" xfId="45081" xr:uid="{00000000-0005-0000-0000-00006F0C0000}"/>
    <cellStyle name="Note 2 11 9 3" xfId="15654" xr:uid="{00000000-0005-0000-0000-0000700C0000}"/>
    <cellStyle name="Note 2 11 9 3 2" xfId="33089" xr:uid="{00000000-0005-0000-0000-0000710C0000}"/>
    <cellStyle name="Note 2 11 9 3 3" xfId="47542" xr:uid="{00000000-0005-0000-0000-0000720C0000}"/>
    <cellStyle name="Note 2 11 9 4" xfId="20860" xr:uid="{00000000-0005-0000-0000-0000730C0000}"/>
    <cellStyle name="Note 2 11 9 5" xfId="35313" xr:uid="{00000000-0005-0000-0000-0000740C0000}"/>
    <cellStyle name="Note 2 12" xfId="933" xr:uid="{00000000-0005-0000-0000-0000750C0000}"/>
    <cellStyle name="Note 2 12 10" xfId="5906" xr:uid="{00000000-0005-0000-0000-0000760C0000}"/>
    <cellStyle name="Note 2 12 10 2" xfId="23341" xr:uid="{00000000-0005-0000-0000-0000770C0000}"/>
    <cellStyle name="Note 2 12 10 3" xfId="37794" xr:uid="{00000000-0005-0000-0000-0000780C0000}"/>
    <cellStyle name="Note 2 12 11" xfId="8347" xr:uid="{00000000-0005-0000-0000-0000790C0000}"/>
    <cellStyle name="Note 2 12 11 2" xfId="25782" xr:uid="{00000000-0005-0000-0000-00007A0C0000}"/>
    <cellStyle name="Note 2 12 11 3" xfId="40235" xr:uid="{00000000-0005-0000-0000-00007B0C0000}"/>
    <cellStyle name="Note 2 12 12" xfId="10767" xr:uid="{00000000-0005-0000-0000-00007C0C0000}"/>
    <cellStyle name="Note 2 12 12 2" xfId="28202" xr:uid="{00000000-0005-0000-0000-00007D0C0000}"/>
    <cellStyle name="Note 2 12 12 3" xfId="42655" xr:uid="{00000000-0005-0000-0000-00007E0C0000}"/>
    <cellStyle name="Note 2 12 13" xfId="17774" xr:uid="{00000000-0005-0000-0000-00007F0C0000}"/>
    <cellStyle name="Note 2 12 2" xfId="934" xr:uid="{00000000-0005-0000-0000-0000800C0000}"/>
    <cellStyle name="Note 2 12 2 2" xfId="935" xr:uid="{00000000-0005-0000-0000-0000810C0000}"/>
    <cellStyle name="Note 2 12 2 2 2" xfId="3446" xr:uid="{00000000-0005-0000-0000-0000820C0000}"/>
    <cellStyle name="Note 2 12 2 2 2 2" xfId="13210" xr:uid="{00000000-0005-0000-0000-0000830C0000}"/>
    <cellStyle name="Note 2 12 2 2 2 2 2" xfId="30645" xr:uid="{00000000-0005-0000-0000-0000840C0000}"/>
    <cellStyle name="Note 2 12 2 2 2 2 3" xfId="45098" xr:uid="{00000000-0005-0000-0000-0000850C0000}"/>
    <cellStyle name="Note 2 12 2 2 2 3" xfId="15671" xr:uid="{00000000-0005-0000-0000-0000860C0000}"/>
    <cellStyle name="Note 2 12 2 2 2 3 2" xfId="33106" xr:uid="{00000000-0005-0000-0000-0000870C0000}"/>
    <cellStyle name="Note 2 12 2 2 2 3 3" xfId="47559" xr:uid="{00000000-0005-0000-0000-0000880C0000}"/>
    <cellStyle name="Note 2 12 2 2 2 4" xfId="20882" xr:uid="{00000000-0005-0000-0000-0000890C0000}"/>
    <cellStyle name="Note 2 12 2 2 2 5" xfId="35335" xr:uid="{00000000-0005-0000-0000-00008A0C0000}"/>
    <cellStyle name="Note 2 12 2 2 3" xfId="5908" xr:uid="{00000000-0005-0000-0000-00008B0C0000}"/>
    <cellStyle name="Note 2 12 2 2 3 2" xfId="23343" xr:uid="{00000000-0005-0000-0000-00008C0C0000}"/>
    <cellStyle name="Note 2 12 2 2 3 3" xfId="37796" xr:uid="{00000000-0005-0000-0000-00008D0C0000}"/>
    <cellStyle name="Note 2 12 2 2 4" xfId="8349" xr:uid="{00000000-0005-0000-0000-00008E0C0000}"/>
    <cellStyle name="Note 2 12 2 2 4 2" xfId="25784" xr:uid="{00000000-0005-0000-0000-00008F0C0000}"/>
    <cellStyle name="Note 2 12 2 2 4 3" xfId="40237" xr:uid="{00000000-0005-0000-0000-0000900C0000}"/>
    <cellStyle name="Note 2 12 2 2 5" xfId="10769" xr:uid="{00000000-0005-0000-0000-0000910C0000}"/>
    <cellStyle name="Note 2 12 2 2 5 2" xfId="28204" xr:uid="{00000000-0005-0000-0000-0000920C0000}"/>
    <cellStyle name="Note 2 12 2 2 5 3" xfId="42657" xr:uid="{00000000-0005-0000-0000-0000930C0000}"/>
    <cellStyle name="Note 2 12 2 2 6" xfId="17776" xr:uid="{00000000-0005-0000-0000-0000940C0000}"/>
    <cellStyle name="Note 2 12 2 3" xfId="936" xr:uid="{00000000-0005-0000-0000-0000950C0000}"/>
    <cellStyle name="Note 2 12 2 3 2" xfId="3447" xr:uid="{00000000-0005-0000-0000-0000960C0000}"/>
    <cellStyle name="Note 2 12 2 3 2 2" xfId="13211" xr:uid="{00000000-0005-0000-0000-0000970C0000}"/>
    <cellStyle name="Note 2 12 2 3 2 2 2" xfId="30646" xr:uid="{00000000-0005-0000-0000-0000980C0000}"/>
    <cellStyle name="Note 2 12 2 3 2 2 3" xfId="45099" xr:uid="{00000000-0005-0000-0000-0000990C0000}"/>
    <cellStyle name="Note 2 12 2 3 2 3" xfId="15672" xr:uid="{00000000-0005-0000-0000-00009A0C0000}"/>
    <cellStyle name="Note 2 12 2 3 2 3 2" xfId="33107" xr:uid="{00000000-0005-0000-0000-00009B0C0000}"/>
    <cellStyle name="Note 2 12 2 3 2 3 3" xfId="47560" xr:uid="{00000000-0005-0000-0000-00009C0C0000}"/>
    <cellStyle name="Note 2 12 2 3 2 4" xfId="20883" xr:uid="{00000000-0005-0000-0000-00009D0C0000}"/>
    <cellStyle name="Note 2 12 2 3 2 5" xfId="35336" xr:uid="{00000000-0005-0000-0000-00009E0C0000}"/>
    <cellStyle name="Note 2 12 2 3 3" xfId="5909" xr:uid="{00000000-0005-0000-0000-00009F0C0000}"/>
    <cellStyle name="Note 2 12 2 3 3 2" xfId="23344" xr:uid="{00000000-0005-0000-0000-0000A00C0000}"/>
    <cellStyle name="Note 2 12 2 3 3 3" xfId="37797" xr:uid="{00000000-0005-0000-0000-0000A10C0000}"/>
    <cellStyle name="Note 2 12 2 3 4" xfId="8350" xr:uid="{00000000-0005-0000-0000-0000A20C0000}"/>
    <cellStyle name="Note 2 12 2 3 4 2" xfId="25785" xr:uid="{00000000-0005-0000-0000-0000A30C0000}"/>
    <cellStyle name="Note 2 12 2 3 4 3" xfId="40238" xr:uid="{00000000-0005-0000-0000-0000A40C0000}"/>
    <cellStyle name="Note 2 12 2 3 5" xfId="10770" xr:uid="{00000000-0005-0000-0000-0000A50C0000}"/>
    <cellStyle name="Note 2 12 2 3 5 2" xfId="28205" xr:uid="{00000000-0005-0000-0000-0000A60C0000}"/>
    <cellStyle name="Note 2 12 2 3 5 3" xfId="42658" xr:uid="{00000000-0005-0000-0000-0000A70C0000}"/>
    <cellStyle name="Note 2 12 2 3 6" xfId="17777" xr:uid="{00000000-0005-0000-0000-0000A80C0000}"/>
    <cellStyle name="Note 2 12 2 4" xfId="937" xr:uid="{00000000-0005-0000-0000-0000A90C0000}"/>
    <cellStyle name="Note 2 12 2 4 2" xfId="3448" xr:uid="{00000000-0005-0000-0000-0000AA0C0000}"/>
    <cellStyle name="Note 2 12 2 4 2 2" xfId="20884" xr:uid="{00000000-0005-0000-0000-0000AB0C0000}"/>
    <cellStyle name="Note 2 12 2 4 2 3" xfId="35337" xr:uid="{00000000-0005-0000-0000-0000AC0C0000}"/>
    <cellStyle name="Note 2 12 2 4 3" xfId="5910" xr:uid="{00000000-0005-0000-0000-0000AD0C0000}"/>
    <cellStyle name="Note 2 12 2 4 3 2" xfId="23345" xr:uid="{00000000-0005-0000-0000-0000AE0C0000}"/>
    <cellStyle name="Note 2 12 2 4 3 3" xfId="37798" xr:uid="{00000000-0005-0000-0000-0000AF0C0000}"/>
    <cellStyle name="Note 2 12 2 4 4" xfId="8351" xr:uid="{00000000-0005-0000-0000-0000B00C0000}"/>
    <cellStyle name="Note 2 12 2 4 4 2" xfId="25786" xr:uid="{00000000-0005-0000-0000-0000B10C0000}"/>
    <cellStyle name="Note 2 12 2 4 4 3" xfId="40239" xr:uid="{00000000-0005-0000-0000-0000B20C0000}"/>
    <cellStyle name="Note 2 12 2 4 5" xfId="10771" xr:uid="{00000000-0005-0000-0000-0000B30C0000}"/>
    <cellStyle name="Note 2 12 2 4 5 2" xfId="28206" xr:uid="{00000000-0005-0000-0000-0000B40C0000}"/>
    <cellStyle name="Note 2 12 2 4 5 3" xfId="42659" xr:uid="{00000000-0005-0000-0000-0000B50C0000}"/>
    <cellStyle name="Note 2 12 2 4 6" xfId="15004" xr:uid="{00000000-0005-0000-0000-0000B60C0000}"/>
    <cellStyle name="Note 2 12 2 4 6 2" xfId="32439" xr:uid="{00000000-0005-0000-0000-0000B70C0000}"/>
    <cellStyle name="Note 2 12 2 4 6 3" xfId="46892" xr:uid="{00000000-0005-0000-0000-0000B80C0000}"/>
    <cellStyle name="Note 2 12 2 4 7" xfId="17778" xr:uid="{00000000-0005-0000-0000-0000B90C0000}"/>
    <cellStyle name="Note 2 12 2 4 8" xfId="20166" xr:uid="{00000000-0005-0000-0000-0000BA0C0000}"/>
    <cellStyle name="Note 2 12 2 5" xfId="3445" xr:uid="{00000000-0005-0000-0000-0000BB0C0000}"/>
    <cellStyle name="Note 2 12 2 5 2" xfId="13209" xr:uid="{00000000-0005-0000-0000-0000BC0C0000}"/>
    <cellStyle name="Note 2 12 2 5 2 2" xfId="30644" xr:uid="{00000000-0005-0000-0000-0000BD0C0000}"/>
    <cellStyle name="Note 2 12 2 5 2 3" xfId="45097" xr:uid="{00000000-0005-0000-0000-0000BE0C0000}"/>
    <cellStyle name="Note 2 12 2 5 3" xfId="15670" xr:uid="{00000000-0005-0000-0000-0000BF0C0000}"/>
    <cellStyle name="Note 2 12 2 5 3 2" xfId="33105" xr:uid="{00000000-0005-0000-0000-0000C00C0000}"/>
    <cellStyle name="Note 2 12 2 5 3 3" xfId="47558" xr:uid="{00000000-0005-0000-0000-0000C10C0000}"/>
    <cellStyle name="Note 2 12 2 5 4" xfId="20881" xr:uid="{00000000-0005-0000-0000-0000C20C0000}"/>
    <cellStyle name="Note 2 12 2 5 5" xfId="35334" xr:uid="{00000000-0005-0000-0000-0000C30C0000}"/>
    <cellStyle name="Note 2 12 2 6" xfId="5907" xr:uid="{00000000-0005-0000-0000-0000C40C0000}"/>
    <cellStyle name="Note 2 12 2 6 2" xfId="23342" xr:uid="{00000000-0005-0000-0000-0000C50C0000}"/>
    <cellStyle name="Note 2 12 2 6 3" xfId="37795" xr:uid="{00000000-0005-0000-0000-0000C60C0000}"/>
    <cellStyle name="Note 2 12 2 7" xfId="8348" xr:uid="{00000000-0005-0000-0000-0000C70C0000}"/>
    <cellStyle name="Note 2 12 2 7 2" xfId="25783" xr:uid="{00000000-0005-0000-0000-0000C80C0000}"/>
    <cellStyle name="Note 2 12 2 7 3" xfId="40236" xr:uid="{00000000-0005-0000-0000-0000C90C0000}"/>
    <cellStyle name="Note 2 12 2 8" xfId="10768" xr:uid="{00000000-0005-0000-0000-0000CA0C0000}"/>
    <cellStyle name="Note 2 12 2 8 2" xfId="28203" xr:uid="{00000000-0005-0000-0000-0000CB0C0000}"/>
    <cellStyle name="Note 2 12 2 8 3" xfId="42656" xr:uid="{00000000-0005-0000-0000-0000CC0C0000}"/>
    <cellStyle name="Note 2 12 2 9" xfId="17775" xr:uid="{00000000-0005-0000-0000-0000CD0C0000}"/>
    <cellStyle name="Note 2 12 3" xfId="938" xr:uid="{00000000-0005-0000-0000-0000CE0C0000}"/>
    <cellStyle name="Note 2 12 3 2" xfId="939" xr:uid="{00000000-0005-0000-0000-0000CF0C0000}"/>
    <cellStyle name="Note 2 12 3 2 2" xfId="3450" xr:uid="{00000000-0005-0000-0000-0000D00C0000}"/>
    <cellStyle name="Note 2 12 3 2 2 2" xfId="13213" xr:uid="{00000000-0005-0000-0000-0000D10C0000}"/>
    <cellStyle name="Note 2 12 3 2 2 2 2" xfId="30648" xr:uid="{00000000-0005-0000-0000-0000D20C0000}"/>
    <cellStyle name="Note 2 12 3 2 2 2 3" xfId="45101" xr:uid="{00000000-0005-0000-0000-0000D30C0000}"/>
    <cellStyle name="Note 2 12 3 2 2 3" xfId="15674" xr:uid="{00000000-0005-0000-0000-0000D40C0000}"/>
    <cellStyle name="Note 2 12 3 2 2 3 2" xfId="33109" xr:uid="{00000000-0005-0000-0000-0000D50C0000}"/>
    <cellStyle name="Note 2 12 3 2 2 3 3" xfId="47562" xr:uid="{00000000-0005-0000-0000-0000D60C0000}"/>
    <cellStyle name="Note 2 12 3 2 2 4" xfId="20886" xr:uid="{00000000-0005-0000-0000-0000D70C0000}"/>
    <cellStyle name="Note 2 12 3 2 2 5" xfId="35339" xr:uid="{00000000-0005-0000-0000-0000D80C0000}"/>
    <cellStyle name="Note 2 12 3 2 3" xfId="5912" xr:uid="{00000000-0005-0000-0000-0000D90C0000}"/>
    <cellStyle name="Note 2 12 3 2 3 2" xfId="23347" xr:uid="{00000000-0005-0000-0000-0000DA0C0000}"/>
    <cellStyle name="Note 2 12 3 2 3 3" xfId="37800" xr:uid="{00000000-0005-0000-0000-0000DB0C0000}"/>
    <cellStyle name="Note 2 12 3 2 4" xfId="8353" xr:uid="{00000000-0005-0000-0000-0000DC0C0000}"/>
    <cellStyle name="Note 2 12 3 2 4 2" xfId="25788" xr:uid="{00000000-0005-0000-0000-0000DD0C0000}"/>
    <cellStyle name="Note 2 12 3 2 4 3" xfId="40241" xr:uid="{00000000-0005-0000-0000-0000DE0C0000}"/>
    <cellStyle name="Note 2 12 3 2 5" xfId="10773" xr:uid="{00000000-0005-0000-0000-0000DF0C0000}"/>
    <cellStyle name="Note 2 12 3 2 5 2" xfId="28208" xr:uid="{00000000-0005-0000-0000-0000E00C0000}"/>
    <cellStyle name="Note 2 12 3 2 5 3" xfId="42661" xr:uid="{00000000-0005-0000-0000-0000E10C0000}"/>
    <cellStyle name="Note 2 12 3 2 6" xfId="17780" xr:uid="{00000000-0005-0000-0000-0000E20C0000}"/>
    <cellStyle name="Note 2 12 3 3" xfId="940" xr:uid="{00000000-0005-0000-0000-0000E30C0000}"/>
    <cellStyle name="Note 2 12 3 3 2" xfId="3451" xr:uid="{00000000-0005-0000-0000-0000E40C0000}"/>
    <cellStyle name="Note 2 12 3 3 2 2" xfId="13214" xr:uid="{00000000-0005-0000-0000-0000E50C0000}"/>
    <cellStyle name="Note 2 12 3 3 2 2 2" xfId="30649" xr:uid="{00000000-0005-0000-0000-0000E60C0000}"/>
    <cellStyle name="Note 2 12 3 3 2 2 3" xfId="45102" xr:uid="{00000000-0005-0000-0000-0000E70C0000}"/>
    <cellStyle name="Note 2 12 3 3 2 3" xfId="15675" xr:uid="{00000000-0005-0000-0000-0000E80C0000}"/>
    <cellStyle name="Note 2 12 3 3 2 3 2" xfId="33110" xr:uid="{00000000-0005-0000-0000-0000E90C0000}"/>
    <cellStyle name="Note 2 12 3 3 2 3 3" xfId="47563" xr:uid="{00000000-0005-0000-0000-0000EA0C0000}"/>
    <cellStyle name="Note 2 12 3 3 2 4" xfId="20887" xr:uid="{00000000-0005-0000-0000-0000EB0C0000}"/>
    <cellStyle name="Note 2 12 3 3 2 5" xfId="35340" xr:uid="{00000000-0005-0000-0000-0000EC0C0000}"/>
    <cellStyle name="Note 2 12 3 3 3" xfId="5913" xr:uid="{00000000-0005-0000-0000-0000ED0C0000}"/>
    <cellStyle name="Note 2 12 3 3 3 2" xfId="23348" xr:uid="{00000000-0005-0000-0000-0000EE0C0000}"/>
    <cellStyle name="Note 2 12 3 3 3 3" xfId="37801" xr:uid="{00000000-0005-0000-0000-0000EF0C0000}"/>
    <cellStyle name="Note 2 12 3 3 4" xfId="8354" xr:uid="{00000000-0005-0000-0000-0000F00C0000}"/>
    <cellStyle name="Note 2 12 3 3 4 2" xfId="25789" xr:uid="{00000000-0005-0000-0000-0000F10C0000}"/>
    <cellStyle name="Note 2 12 3 3 4 3" xfId="40242" xr:uid="{00000000-0005-0000-0000-0000F20C0000}"/>
    <cellStyle name="Note 2 12 3 3 5" xfId="10774" xr:uid="{00000000-0005-0000-0000-0000F30C0000}"/>
    <cellStyle name="Note 2 12 3 3 5 2" xfId="28209" xr:uid="{00000000-0005-0000-0000-0000F40C0000}"/>
    <cellStyle name="Note 2 12 3 3 5 3" xfId="42662" xr:uid="{00000000-0005-0000-0000-0000F50C0000}"/>
    <cellStyle name="Note 2 12 3 3 6" xfId="17781" xr:uid="{00000000-0005-0000-0000-0000F60C0000}"/>
    <cellStyle name="Note 2 12 3 4" xfId="941" xr:uid="{00000000-0005-0000-0000-0000F70C0000}"/>
    <cellStyle name="Note 2 12 3 4 2" xfId="3452" xr:uid="{00000000-0005-0000-0000-0000F80C0000}"/>
    <cellStyle name="Note 2 12 3 4 2 2" xfId="20888" xr:uid="{00000000-0005-0000-0000-0000F90C0000}"/>
    <cellStyle name="Note 2 12 3 4 2 3" xfId="35341" xr:uid="{00000000-0005-0000-0000-0000FA0C0000}"/>
    <cellStyle name="Note 2 12 3 4 3" xfId="5914" xr:uid="{00000000-0005-0000-0000-0000FB0C0000}"/>
    <cellStyle name="Note 2 12 3 4 3 2" xfId="23349" xr:uid="{00000000-0005-0000-0000-0000FC0C0000}"/>
    <cellStyle name="Note 2 12 3 4 3 3" xfId="37802" xr:uid="{00000000-0005-0000-0000-0000FD0C0000}"/>
    <cellStyle name="Note 2 12 3 4 4" xfId="8355" xr:uid="{00000000-0005-0000-0000-0000FE0C0000}"/>
    <cellStyle name="Note 2 12 3 4 4 2" xfId="25790" xr:uid="{00000000-0005-0000-0000-0000FF0C0000}"/>
    <cellStyle name="Note 2 12 3 4 4 3" xfId="40243" xr:uid="{00000000-0005-0000-0000-0000000D0000}"/>
    <cellStyle name="Note 2 12 3 4 5" xfId="10775" xr:uid="{00000000-0005-0000-0000-0000010D0000}"/>
    <cellStyle name="Note 2 12 3 4 5 2" xfId="28210" xr:uid="{00000000-0005-0000-0000-0000020D0000}"/>
    <cellStyle name="Note 2 12 3 4 5 3" xfId="42663" xr:uid="{00000000-0005-0000-0000-0000030D0000}"/>
    <cellStyle name="Note 2 12 3 4 6" xfId="15005" xr:uid="{00000000-0005-0000-0000-0000040D0000}"/>
    <cellStyle name="Note 2 12 3 4 6 2" xfId="32440" xr:uid="{00000000-0005-0000-0000-0000050D0000}"/>
    <cellStyle name="Note 2 12 3 4 6 3" xfId="46893" xr:uid="{00000000-0005-0000-0000-0000060D0000}"/>
    <cellStyle name="Note 2 12 3 4 7" xfId="17782" xr:uid="{00000000-0005-0000-0000-0000070D0000}"/>
    <cellStyle name="Note 2 12 3 4 8" xfId="20167" xr:uid="{00000000-0005-0000-0000-0000080D0000}"/>
    <cellStyle name="Note 2 12 3 5" xfId="3449" xr:uid="{00000000-0005-0000-0000-0000090D0000}"/>
    <cellStyle name="Note 2 12 3 5 2" xfId="13212" xr:uid="{00000000-0005-0000-0000-00000A0D0000}"/>
    <cellStyle name="Note 2 12 3 5 2 2" xfId="30647" xr:uid="{00000000-0005-0000-0000-00000B0D0000}"/>
    <cellStyle name="Note 2 12 3 5 2 3" xfId="45100" xr:uid="{00000000-0005-0000-0000-00000C0D0000}"/>
    <cellStyle name="Note 2 12 3 5 3" xfId="15673" xr:uid="{00000000-0005-0000-0000-00000D0D0000}"/>
    <cellStyle name="Note 2 12 3 5 3 2" xfId="33108" xr:uid="{00000000-0005-0000-0000-00000E0D0000}"/>
    <cellStyle name="Note 2 12 3 5 3 3" xfId="47561" xr:uid="{00000000-0005-0000-0000-00000F0D0000}"/>
    <cellStyle name="Note 2 12 3 5 4" xfId="20885" xr:uid="{00000000-0005-0000-0000-0000100D0000}"/>
    <cellStyle name="Note 2 12 3 5 5" xfId="35338" xr:uid="{00000000-0005-0000-0000-0000110D0000}"/>
    <cellStyle name="Note 2 12 3 6" xfId="5911" xr:uid="{00000000-0005-0000-0000-0000120D0000}"/>
    <cellStyle name="Note 2 12 3 6 2" xfId="23346" xr:uid="{00000000-0005-0000-0000-0000130D0000}"/>
    <cellStyle name="Note 2 12 3 6 3" xfId="37799" xr:uid="{00000000-0005-0000-0000-0000140D0000}"/>
    <cellStyle name="Note 2 12 3 7" xfId="8352" xr:uid="{00000000-0005-0000-0000-0000150D0000}"/>
    <cellStyle name="Note 2 12 3 7 2" xfId="25787" xr:uid="{00000000-0005-0000-0000-0000160D0000}"/>
    <cellStyle name="Note 2 12 3 7 3" xfId="40240" xr:uid="{00000000-0005-0000-0000-0000170D0000}"/>
    <cellStyle name="Note 2 12 3 8" xfId="10772" xr:uid="{00000000-0005-0000-0000-0000180D0000}"/>
    <cellStyle name="Note 2 12 3 8 2" xfId="28207" xr:uid="{00000000-0005-0000-0000-0000190D0000}"/>
    <cellStyle name="Note 2 12 3 8 3" xfId="42660" xr:uid="{00000000-0005-0000-0000-00001A0D0000}"/>
    <cellStyle name="Note 2 12 3 9" xfId="17779" xr:uid="{00000000-0005-0000-0000-00001B0D0000}"/>
    <cellStyle name="Note 2 12 4" xfId="942" xr:uid="{00000000-0005-0000-0000-00001C0D0000}"/>
    <cellStyle name="Note 2 12 4 2" xfId="943" xr:uid="{00000000-0005-0000-0000-00001D0D0000}"/>
    <cellStyle name="Note 2 12 4 2 2" xfId="3454" xr:uid="{00000000-0005-0000-0000-00001E0D0000}"/>
    <cellStyle name="Note 2 12 4 2 2 2" xfId="13216" xr:uid="{00000000-0005-0000-0000-00001F0D0000}"/>
    <cellStyle name="Note 2 12 4 2 2 2 2" xfId="30651" xr:uid="{00000000-0005-0000-0000-0000200D0000}"/>
    <cellStyle name="Note 2 12 4 2 2 2 3" xfId="45104" xr:uid="{00000000-0005-0000-0000-0000210D0000}"/>
    <cellStyle name="Note 2 12 4 2 2 3" xfId="15677" xr:uid="{00000000-0005-0000-0000-0000220D0000}"/>
    <cellStyle name="Note 2 12 4 2 2 3 2" xfId="33112" xr:uid="{00000000-0005-0000-0000-0000230D0000}"/>
    <cellStyle name="Note 2 12 4 2 2 3 3" xfId="47565" xr:uid="{00000000-0005-0000-0000-0000240D0000}"/>
    <cellStyle name="Note 2 12 4 2 2 4" xfId="20890" xr:uid="{00000000-0005-0000-0000-0000250D0000}"/>
    <cellStyle name="Note 2 12 4 2 2 5" xfId="35343" xr:uid="{00000000-0005-0000-0000-0000260D0000}"/>
    <cellStyle name="Note 2 12 4 2 3" xfId="5916" xr:uid="{00000000-0005-0000-0000-0000270D0000}"/>
    <cellStyle name="Note 2 12 4 2 3 2" xfId="23351" xr:uid="{00000000-0005-0000-0000-0000280D0000}"/>
    <cellStyle name="Note 2 12 4 2 3 3" xfId="37804" xr:uid="{00000000-0005-0000-0000-0000290D0000}"/>
    <cellStyle name="Note 2 12 4 2 4" xfId="8357" xr:uid="{00000000-0005-0000-0000-00002A0D0000}"/>
    <cellStyle name="Note 2 12 4 2 4 2" xfId="25792" xr:uid="{00000000-0005-0000-0000-00002B0D0000}"/>
    <cellStyle name="Note 2 12 4 2 4 3" xfId="40245" xr:uid="{00000000-0005-0000-0000-00002C0D0000}"/>
    <cellStyle name="Note 2 12 4 2 5" xfId="10777" xr:uid="{00000000-0005-0000-0000-00002D0D0000}"/>
    <cellStyle name="Note 2 12 4 2 5 2" xfId="28212" xr:uid="{00000000-0005-0000-0000-00002E0D0000}"/>
    <cellStyle name="Note 2 12 4 2 5 3" xfId="42665" xr:uid="{00000000-0005-0000-0000-00002F0D0000}"/>
    <cellStyle name="Note 2 12 4 2 6" xfId="17784" xr:uid="{00000000-0005-0000-0000-0000300D0000}"/>
    <cellStyle name="Note 2 12 4 3" xfId="944" xr:uid="{00000000-0005-0000-0000-0000310D0000}"/>
    <cellStyle name="Note 2 12 4 3 2" xfId="3455" xr:uid="{00000000-0005-0000-0000-0000320D0000}"/>
    <cellStyle name="Note 2 12 4 3 2 2" xfId="13217" xr:uid="{00000000-0005-0000-0000-0000330D0000}"/>
    <cellStyle name="Note 2 12 4 3 2 2 2" xfId="30652" xr:uid="{00000000-0005-0000-0000-0000340D0000}"/>
    <cellStyle name="Note 2 12 4 3 2 2 3" xfId="45105" xr:uid="{00000000-0005-0000-0000-0000350D0000}"/>
    <cellStyle name="Note 2 12 4 3 2 3" xfId="15678" xr:uid="{00000000-0005-0000-0000-0000360D0000}"/>
    <cellStyle name="Note 2 12 4 3 2 3 2" xfId="33113" xr:uid="{00000000-0005-0000-0000-0000370D0000}"/>
    <cellStyle name="Note 2 12 4 3 2 3 3" xfId="47566" xr:uid="{00000000-0005-0000-0000-0000380D0000}"/>
    <cellStyle name="Note 2 12 4 3 2 4" xfId="20891" xr:uid="{00000000-0005-0000-0000-0000390D0000}"/>
    <cellStyle name="Note 2 12 4 3 2 5" xfId="35344" xr:uid="{00000000-0005-0000-0000-00003A0D0000}"/>
    <cellStyle name="Note 2 12 4 3 3" xfId="5917" xr:uid="{00000000-0005-0000-0000-00003B0D0000}"/>
    <cellStyle name="Note 2 12 4 3 3 2" xfId="23352" xr:uid="{00000000-0005-0000-0000-00003C0D0000}"/>
    <cellStyle name="Note 2 12 4 3 3 3" xfId="37805" xr:uid="{00000000-0005-0000-0000-00003D0D0000}"/>
    <cellStyle name="Note 2 12 4 3 4" xfId="8358" xr:uid="{00000000-0005-0000-0000-00003E0D0000}"/>
    <cellStyle name="Note 2 12 4 3 4 2" xfId="25793" xr:uid="{00000000-0005-0000-0000-00003F0D0000}"/>
    <cellStyle name="Note 2 12 4 3 4 3" xfId="40246" xr:uid="{00000000-0005-0000-0000-0000400D0000}"/>
    <cellStyle name="Note 2 12 4 3 5" xfId="10778" xr:uid="{00000000-0005-0000-0000-0000410D0000}"/>
    <cellStyle name="Note 2 12 4 3 5 2" xfId="28213" xr:uid="{00000000-0005-0000-0000-0000420D0000}"/>
    <cellStyle name="Note 2 12 4 3 5 3" xfId="42666" xr:uid="{00000000-0005-0000-0000-0000430D0000}"/>
    <cellStyle name="Note 2 12 4 3 6" xfId="17785" xr:uid="{00000000-0005-0000-0000-0000440D0000}"/>
    <cellStyle name="Note 2 12 4 4" xfId="945" xr:uid="{00000000-0005-0000-0000-0000450D0000}"/>
    <cellStyle name="Note 2 12 4 4 2" xfId="3456" xr:uid="{00000000-0005-0000-0000-0000460D0000}"/>
    <cellStyle name="Note 2 12 4 4 2 2" xfId="20892" xr:uid="{00000000-0005-0000-0000-0000470D0000}"/>
    <cellStyle name="Note 2 12 4 4 2 3" xfId="35345" xr:uid="{00000000-0005-0000-0000-0000480D0000}"/>
    <cellStyle name="Note 2 12 4 4 3" xfId="5918" xr:uid="{00000000-0005-0000-0000-0000490D0000}"/>
    <cellStyle name="Note 2 12 4 4 3 2" xfId="23353" xr:uid="{00000000-0005-0000-0000-00004A0D0000}"/>
    <cellStyle name="Note 2 12 4 4 3 3" xfId="37806" xr:uid="{00000000-0005-0000-0000-00004B0D0000}"/>
    <cellStyle name="Note 2 12 4 4 4" xfId="8359" xr:uid="{00000000-0005-0000-0000-00004C0D0000}"/>
    <cellStyle name="Note 2 12 4 4 4 2" xfId="25794" xr:uid="{00000000-0005-0000-0000-00004D0D0000}"/>
    <cellStyle name="Note 2 12 4 4 4 3" xfId="40247" xr:uid="{00000000-0005-0000-0000-00004E0D0000}"/>
    <cellStyle name="Note 2 12 4 4 5" xfId="10779" xr:uid="{00000000-0005-0000-0000-00004F0D0000}"/>
    <cellStyle name="Note 2 12 4 4 5 2" xfId="28214" xr:uid="{00000000-0005-0000-0000-0000500D0000}"/>
    <cellStyle name="Note 2 12 4 4 5 3" xfId="42667" xr:uid="{00000000-0005-0000-0000-0000510D0000}"/>
    <cellStyle name="Note 2 12 4 4 6" xfId="15006" xr:uid="{00000000-0005-0000-0000-0000520D0000}"/>
    <cellStyle name="Note 2 12 4 4 6 2" xfId="32441" xr:uid="{00000000-0005-0000-0000-0000530D0000}"/>
    <cellStyle name="Note 2 12 4 4 6 3" xfId="46894" xr:uid="{00000000-0005-0000-0000-0000540D0000}"/>
    <cellStyle name="Note 2 12 4 4 7" xfId="17786" xr:uid="{00000000-0005-0000-0000-0000550D0000}"/>
    <cellStyle name="Note 2 12 4 4 8" xfId="20168" xr:uid="{00000000-0005-0000-0000-0000560D0000}"/>
    <cellStyle name="Note 2 12 4 5" xfId="3453" xr:uid="{00000000-0005-0000-0000-0000570D0000}"/>
    <cellStyle name="Note 2 12 4 5 2" xfId="13215" xr:uid="{00000000-0005-0000-0000-0000580D0000}"/>
    <cellStyle name="Note 2 12 4 5 2 2" xfId="30650" xr:uid="{00000000-0005-0000-0000-0000590D0000}"/>
    <cellStyle name="Note 2 12 4 5 2 3" xfId="45103" xr:uid="{00000000-0005-0000-0000-00005A0D0000}"/>
    <cellStyle name="Note 2 12 4 5 3" xfId="15676" xr:uid="{00000000-0005-0000-0000-00005B0D0000}"/>
    <cellStyle name="Note 2 12 4 5 3 2" xfId="33111" xr:uid="{00000000-0005-0000-0000-00005C0D0000}"/>
    <cellStyle name="Note 2 12 4 5 3 3" xfId="47564" xr:uid="{00000000-0005-0000-0000-00005D0D0000}"/>
    <cellStyle name="Note 2 12 4 5 4" xfId="20889" xr:uid="{00000000-0005-0000-0000-00005E0D0000}"/>
    <cellStyle name="Note 2 12 4 5 5" xfId="35342" xr:uid="{00000000-0005-0000-0000-00005F0D0000}"/>
    <cellStyle name="Note 2 12 4 6" xfId="5915" xr:uid="{00000000-0005-0000-0000-0000600D0000}"/>
    <cellStyle name="Note 2 12 4 6 2" xfId="23350" xr:uid="{00000000-0005-0000-0000-0000610D0000}"/>
    <cellStyle name="Note 2 12 4 6 3" xfId="37803" xr:uid="{00000000-0005-0000-0000-0000620D0000}"/>
    <cellStyle name="Note 2 12 4 7" xfId="8356" xr:uid="{00000000-0005-0000-0000-0000630D0000}"/>
    <cellStyle name="Note 2 12 4 7 2" xfId="25791" xr:uid="{00000000-0005-0000-0000-0000640D0000}"/>
    <cellStyle name="Note 2 12 4 7 3" xfId="40244" xr:uid="{00000000-0005-0000-0000-0000650D0000}"/>
    <cellStyle name="Note 2 12 4 8" xfId="10776" xr:uid="{00000000-0005-0000-0000-0000660D0000}"/>
    <cellStyle name="Note 2 12 4 8 2" xfId="28211" xr:uid="{00000000-0005-0000-0000-0000670D0000}"/>
    <cellStyle name="Note 2 12 4 8 3" xfId="42664" xr:uid="{00000000-0005-0000-0000-0000680D0000}"/>
    <cellStyle name="Note 2 12 4 9" xfId="17783" xr:uid="{00000000-0005-0000-0000-0000690D0000}"/>
    <cellStyle name="Note 2 12 5" xfId="946" xr:uid="{00000000-0005-0000-0000-00006A0D0000}"/>
    <cellStyle name="Note 2 12 5 2" xfId="947" xr:uid="{00000000-0005-0000-0000-00006B0D0000}"/>
    <cellStyle name="Note 2 12 5 2 2" xfId="3458" xr:uid="{00000000-0005-0000-0000-00006C0D0000}"/>
    <cellStyle name="Note 2 12 5 2 2 2" xfId="13219" xr:uid="{00000000-0005-0000-0000-00006D0D0000}"/>
    <cellStyle name="Note 2 12 5 2 2 2 2" xfId="30654" xr:uid="{00000000-0005-0000-0000-00006E0D0000}"/>
    <cellStyle name="Note 2 12 5 2 2 2 3" xfId="45107" xr:uid="{00000000-0005-0000-0000-00006F0D0000}"/>
    <cellStyle name="Note 2 12 5 2 2 3" xfId="15680" xr:uid="{00000000-0005-0000-0000-0000700D0000}"/>
    <cellStyle name="Note 2 12 5 2 2 3 2" xfId="33115" xr:uid="{00000000-0005-0000-0000-0000710D0000}"/>
    <cellStyle name="Note 2 12 5 2 2 3 3" xfId="47568" xr:uid="{00000000-0005-0000-0000-0000720D0000}"/>
    <cellStyle name="Note 2 12 5 2 2 4" xfId="20894" xr:uid="{00000000-0005-0000-0000-0000730D0000}"/>
    <cellStyle name="Note 2 12 5 2 2 5" xfId="35347" xr:uid="{00000000-0005-0000-0000-0000740D0000}"/>
    <cellStyle name="Note 2 12 5 2 3" xfId="5920" xr:uid="{00000000-0005-0000-0000-0000750D0000}"/>
    <cellStyle name="Note 2 12 5 2 3 2" xfId="23355" xr:uid="{00000000-0005-0000-0000-0000760D0000}"/>
    <cellStyle name="Note 2 12 5 2 3 3" xfId="37808" xr:uid="{00000000-0005-0000-0000-0000770D0000}"/>
    <cellStyle name="Note 2 12 5 2 4" xfId="8361" xr:uid="{00000000-0005-0000-0000-0000780D0000}"/>
    <cellStyle name="Note 2 12 5 2 4 2" xfId="25796" xr:uid="{00000000-0005-0000-0000-0000790D0000}"/>
    <cellStyle name="Note 2 12 5 2 4 3" xfId="40249" xr:uid="{00000000-0005-0000-0000-00007A0D0000}"/>
    <cellStyle name="Note 2 12 5 2 5" xfId="10781" xr:uid="{00000000-0005-0000-0000-00007B0D0000}"/>
    <cellStyle name="Note 2 12 5 2 5 2" xfId="28216" xr:uid="{00000000-0005-0000-0000-00007C0D0000}"/>
    <cellStyle name="Note 2 12 5 2 5 3" xfId="42669" xr:uid="{00000000-0005-0000-0000-00007D0D0000}"/>
    <cellStyle name="Note 2 12 5 2 6" xfId="17788" xr:uid="{00000000-0005-0000-0000-00007E0D0000}"/>
    <cellStyle name="Note 2 12 5 3" xfId="948" xr:uid="{00000000-0005-0000-0000-00007F0D0000}"/>
    <cellStyle name="Note 2 12 5 3 2" xfId="3459" xr:uid="{00000000-0005-0000-0000-0000800D0000}"/>
    <cellStyle name="Note 2 12 5 3 2 2" xfId="13220" xr:uid="{00000000-0005-0000-0000-0000810D0000}"/>
    <cellStyle name="Note 2 12 5 3 2 2 2" xfId="30655" xr:uid="{00000000-0005-0000-0000-0000820D0000}"/>
    <cellStyle name="Note 2 12 5 3 2 2 3" xfId="45108" xr:uid="{00000000-0005-0000-0000-0000830D0000}"/>
    <cellStyle name="Note 2 12 5 3 2 3" xfId="15681" xr:uid="{00000000-0005-0000-0000-0000840D0000}"/>
    <cellStyle name="Note 2 12 5 3 2 3 2" xfId="33116" xr:uid="{00000000-0005-0000-0000-0000850D0000}"/>
    <cellStyle name="Note 2 12 5 3 2 3 3" xfId="47569" xr:uid="{00000000-0005-0000-0000-0000860D0000}"/>
    <cellStyle name="Note 2 12 5 3 2 4" xfId="20895" xr:uid="{00000000-0005-0000-0000-0000870D0000}"/>
    <cellStyle name="Note 2 12 5 3 2 5" xfId="35348" xr:uid="{00000000-0005-0000-0000-0000880D0000}"/>
    <cellStyle name="Note 2 12 5 3 3" xfId="5921" xr:uid="{00000000-0005-0000-0000-0000890D0000}"/>
    <cellStyle name="Note 2 12 5 3 3 2" xfId="23356" xr:uid="{00000000-0005-0000-0000-00008A0D0000}"/>
    <cellStyle name="Note 2 12 5 3 3 3" xfId="37809" xr:uid="{00000000-0005-0000-0000-00008B0D0000}"/>
    <cellStyle name="Note 2 12 5 3 4" xfId="8362" xr:uid="{00000000-0005-0000-0000-00008C0D0000}"/>
    <cellStyle name="Note 2 12 5 3 4 2" xfId="25797" xr:uid="{00000000-0005-0000-0000-00008D0D0000}"/>
    <cellStyle name="Note 2 12 5 3 4 3" xfId="40250" xr:uid="{00000000-0005-0000-0000-00008E0D0000}"/>
    <cellStyle name="Note 2 12 5 3 5" xfId="10782" xr:uid="{00000000-0005-0000-0000-00008F0D0000}"/>
    <cellStyle name="Note 2 12 5 3 5 2" xfId="28217" xr:uid="{00000000-0005-0000-0000-0000900D0000}"/>
    <cellStyle name="Note 2 12 5 3 5 3" xfId="42670" xr:uid="{00000000-0005-0000-0000-0000910D0000}"/>
    <cellStyle name="Note 2 12 5 3 6" xfId="17789" xr:uid="{00000000-0005-0000-0000-0000920D0000}"/>
    <cellStyle name="Note 2 12 5 4" xfId="949" xr:uid="{00000000-0005-0000-0000-0000930D0000}"/>
    <cellStyle name="Note 2 12 5 4 2" xfId="3460" xr:uid="{00000000-0005-0000-0000-0000940D0000}"/>
    <cellStyle name="Note 2 12 5 4 2 2" xfId="20896" xr:uid="{00000000-0005-0000-0000-0000950D0000}"/>
    <cellStyle name="Note 2 12 5 4 2 3" xfId="35349" xr:uid="{00000000-0005-0000-0000-0000960D0000}"/>
    <cellStyle name="Note 2 12 5 4 3" xfId="5922" xr:uid="{00000000-0005-0000-0000-0000970D0000}"/>
    <cellStyle name="Note 2 12 5 4 3 2" xfId="23357" xr:uid="{00000000-0005-0000-0000-0000980D0000}"/>
    <cellStyle name="Note 2 12 5 4 3 3" xfId="37810" xr:uid="{00000000-0005-0000-0000-0000990D0000}"/>
    <cellStyle name="Note 2 12 5 4 4" xfId="8363" xr:uid="{00000000-0005-0000-0000-00009A0D0000}"/>
    <cellStyle name="Note 2 12 5 4 4 2" xfId="25798" xr:uid="{00000000-0005-0000-0000-00009B0D0000}"/>
    <cellStyle name="Note 2 12 5 4 4 3" xfId="40251" xr:uid="{00000000-0005-0000-0000-00009C0D0000}"/>
    <cellStyle name="Note 2 12 5 4 5" xfId="10783" xr:uid="{00000000-0005-0000-0000-00009D0D0000}"/>
    <cellStyle name="Note 2 12 5 4 5 2" xfId="28218" xr:uid="{00000000-0005-0000-0000-00009E0D0000}"/>
    <cellStyle name="Note 2 12 5 4 5 3" xfId="42671" xr:uid="{00000000-0005-0000-0000-00009F0D0000}"/>
    <cellStyle name="Note 2 12 5 4 6" xfId="15007" xr:uid="{00000000-0005-0000-0000-0000A00D0000}"/>
    <cellStyle name="Note 2 12 5 4 6 2" xfId="32442" xr:uid="{00000000-0005-0000-0000-0000A10D0000}"/>
    <cellStyle name="Note 2 12 5 4 6 3" xfId="46895" xr:uid="{00000000-0005-0000-0000-0000A20D0000}"/>
    <cellStyle name="Note 2 12 5 4 7" xfId="17790" xr:uid="{00000000-0005-0000-0000-0000A30D0000}"/>
    <cellStyle name="Note 2 12 5 4 8" xfId="20169" xr:uid="{00000000-0005-0000-0000-0000A40D0000}"/>
    <cellStyle name="Note 2 12 5 5" xfId="3457" xr:uid="{00000000-0005-0000-0000-0000A50D0000}"/>
    <cellStyle name="Note 2 12 5 5 2" xfId="13218" xr:uid="{00000000-0005-0000-0000-0000A60D0000}"/>
    <cellStyle name="Note 2 12 5 5 2 2" xfId="30653" xr:uid="{00000000-0005-0000-0000-0000A70D0000}"/>
    <cellStyle name="Note 2 12 5 5 2 3" xfId="45106" xr:uid="{00000000-0005-0000-0000-0000A80D0000}"/>
    <cellStyle name="Note 2 12 5 5 3" xfId="15679" xr:uid="{00000000-0005-0000-0000-0000A90D0000}"/>
    <cellStyle name="Note 2 12 5 5 3 2" xfId="33114" xr:uid="{00000000-0005-0000-0000-0000AA0D0000}"/>
    <cellStyle name="Note 2 12 5 5 3 3" xfId="47567" xr:uid="{00000000-0005-0000-0000-0000AB0D0000}"/>
    <cellStyle name="Note 2 12 5 5 4" xfId="20893" xr:uid="{00000000-0005-0000-0000-0000AC0D0000}"/>
    <cellStyle name="Note 2 12 5 5 5" xfId="35346" xr:uid="{00000000-0005-0000-0000-0000AD0D0000}"/>
    <cellStyle name="Note 2 12 5 6" xfId="5919" xr:uid="{00000000-0005-0000-0000-0000AE0D0000}"/>
    <cellStyle name="Note 2 12 5 6 2" xfId="23354" xr:uid="{00000000-0005-0000-0000-0000AF0D0000}"/>
    <cellStyle name="Note 2 12 5 6 3" xfId="37807" xr:uid="{00000000-0005-0000-0000-0000B00D0000}"/>
    <cellStyle name="Note 2 12 5 7" xfId="8360" xr:uid="{00000000-0005-0000-0000-0000B10D0000}"/>
    <cellStyle name="Note 2 12 5 7 2" xfId="25795" xr:uid="{00000000-0005-0000-0000-0000B20D0000}"/>
    <cellStyle name="Note 2 12 5 7 3" xfId="40248" xr:uid="{00000000-0005-0000-0000-0000B30D0000}"/>
    <cellStyle name="Note 2 12 5 8" xfId="10780" xr:uid="{00000000-0005-0000-0000-0000B40D0000}"/>
    <cellStyle name="Note 2 12 5 8 2" xfId="28215" xr:uid="{00000000-0005-0000-0000-0000B50D0000}"/>
    <cellStyle name="Note 2 12 5 8 3" xfId="42668" xr:uid="{00000000-0005-0000-0000-0000B60D0000}"/>
    <cellStyle name="Note 2 12 5 9" xfId="17787" xr:uid="{00000000-0005-0000-0000-0000B70D0000}"/>
    <cellStyle name="Note 2 12 6" xfId="950" xr:uid="{00000000-0005-0000-0000-0000B80D0000}"/>
    <cellStyle name="Note 2 12 6 2" xfId="3461" xr:uid="{00000000-0005-0000-0000-0000B90D0000}"/>
    <cellStyle name="Note 2 12 6 2 2" xfId="13221" xr:uid="{00000000-0005-0000-0000-0000BA0D0000}"/>
    <cellStyle name="Note 2 12 6 2 2 2" xfId="30656" xr:uid="{00000000-0005-0000-0000-0000BB0D0000}"/>
    <cellStyle name="Note 2 12 6 2 2 3" xfId="45109" xr:uid="{00000000-0005-0000-0000-0000BC0D0000}"/>
    <cellStyle name="Note 2 12 6 2 3" xfId="15682" xr:uid="{00000000-0005-0000-0000-0000BD0D0000}"/>
    <cellStyle name="Note 2 12 6 2 3 2" xfId="33117" xr:uid="{00000000-0005-0000-0000-0000BE0D0000}"/>
    <cellStyle name="Note 2 12 6 2 3 3" xfId="47570" xr:uid="{00000000-0005-0000-0000-0000BF0D0000}"/>
    <cellStyle name="Note 2 12 6 2 4" xfId="20897" xr:uid="{00000000-0005-0000-0000-0000C00D0000}"/>
    <cellStyle name="Note 2 12 6 2 5" xfId="35350" xr:uid="{00000000-0005-0000-0000-0000C10D0000}"/>
    <cellStyle name="Note 2 12 6 3" xfId="5923" xr:uid="{00000000-0005-0000-0000-0000C20D0000}"/>
    <cellStyle name="Note 2 12 6 3 2" xfId="23358" xr:uid="{00000000-0005-0000-0000-0000C30D0000}"/>
    <cellStyle name="Note 2 12 6 3 3" xfId="37811" xr:uid="{00000000-0005-0000-0000-0000C40D0000}"/>
    <cellStyle name="Note 2 12 6 4" xfId="8364" xr:uid="{00000000-0005-0000-0000-0000C50D0000}"/>
    <cellStyle name="Note 2 12 6 4 2" xfId="25799" xr:uid="{00000000-0005-0000-0000-0000C60D0000}"/>
    <cellStyle name="Note 2 12 6 4 3" xfId="40252" xr:uid="{00000000-0005-0000-0000-0000C70D0000}"/>
    <cellStyle name="Note 2 12 6 5" xfId="10784" xr:uid="{00000000-0005-0000-0000-0000C80D0000}"/>
    <cellStyle name="Note 2 12 6 5 2" xfId="28219" xr:uid="{00000000-0005-0000-0000-0000C90D0000}"/>
    <cellStyle name="Note 2 12 6 5 3" xfId="42672" xr:uid="{00000000-0005-0000-0000-0000CA0D0000}"/>
    <cellStyle name="Note 2 12 6 6" xfId="17791" xr:uid="{00000000-0005-0000-0000-0000CB0D0000}"/>
    <cellStyle name="Note 2 12 7" xfId="951" xr:uid="{00000000-0005-0000-0000-0000CC0D0000}"/>
    <cellStyle name="Note 2 12 7 2" xfId="3462" xr:uid="{00000000-0005-0000-0000-0000CD0D0000}"/>
    <cellStyle name="Note 2 12 7 2 2" xfId="13222" xr:uid="{00000000-0005-0000-0000-0000CE0D0000}"/>
    <cellStyle name="Note 2 12 7 2 2 2" xfId="30657" xr:uid="{00000000-0005-0000-0000-0000CF0D0000}"/>
    <cellStyle name="Note 2 12 7 2 2 3" xfId="45110" xr:uid="{00000000-0005-0000-0000-0000D00D0000}"/>
    <cellStyle name="Note 2 12 7 2 3" xfId="15683" xr:uid="{00000000-0005-0000-0000-0000D10D0000}"/>
    <cellStyle name="Note 2 12 7 2 3 2" xfId="33118" xr:uid="{00000000-0005-0000-0000-0000D20D0000}"/>
    <cellStyle name="Note 2 12 7 2 3 3" xfId="47571" xr:uid="{00000000-0005-0000-0000-0000D30D0000}"/>
    <cellStyle name="Note 2 12 7 2 4" xfId="20898" xr:uid="{00000000-0005-0000-0000-0000D40D0000}"/>
    <cellStyle name="Note 2 12 7 2 5" xfId="35351" xr:uid="{00000000-0005-0000-0000-0000D50D0000}"/>
    <cellStyle name="Note 2 12 7 3" xfId="5924" xr:uid="{00000000-0005-0000-0000-0000D60D0000}"/>
    <cellStyle name="Note 2 12 7 3 2" xfId="23359" xr:uid="{00000000-0005-0000-0000-0000D70D0000}"/>
    <cellStyle name="Note 2 12 7 3 3" xfId="37812" xr:uid="{00000000-0005-0000-0000-0000D80D0000}"/>
    <cellStyle name="Note 2 12 7 4" xfId="8365" xr:uid="{00000000-0005-0000-0000-0000D90D0000}"/>
    <cellStyle name="Note 2 12 7 4 2" xfId="25800" xr:uid="{00000000-0005-0000-0000-0000DA0D0000}"/>
    <cellStyle name="Note 2 12 7 4 3" xfId="40253" xr:uid="{00000000-0005-0000-0000-0000DB0D0000}"/>
    <cellStyle name="Note 2 12 7 5" xfId="10785" xr:uid="{00000000-0005-0000-0000-0000DC0D0000}"/>
    <cellStyle name="Note 2 12 7 5 2" xfId="28220" xr:uid="{00000000-0005-0000-0000-0000DD0D0000}"/>
    <cellStyle name="Note 2 12 7 5 3" xfId="42673" xr:uid="{00000000-0005-0000-0000-0000DE0D0000}"/>
    <cellStyle name="Note 2 12 7 6" xfId="17792" xr:uid="{00000000-0005-0000-0000-0000DF0D0000}"/>
    <cellStyle name="Note 2 12 8" xfId="952" xr:uid="{00000000-0005-0000-0000-0000E00D0000}"/>
    <cellStyle name="Note 2 12 8 2" xfId="3463" xr:uid="{00000000-0005-0000-0000-0000E10D0000}"/>
    <cellStyle name="Note 2 12 8 2 2" xfId="20899" xr:uid="{00000000-0005-0000-0000-0000E20D0000}"/>
    <cellStyle name="Note 2 12 8 2 3" xfId="35352" xr:uid="{00000000-0005-0000-0000-0000E30D0000}"/>
    <cellStyle name="Note 2 12 8 3" xfId="5925" xr:uid="{00000000-0005-0000-0000-0000E40D0000}"/>
    <cellStyle name="Note 2 12 8 3 2" xfId="23360" xr:uid="{00000000-0005-0000-0000-0000E50D0000}"/>
    <cellStyle name="Note 2 12 8 3 3" xfId="37813" xr:uid="{00000000-0005-0000-0000-0000E60D0000}"/>
    <cellStyle name="Note 2 12 8 4" xfId="8366" xr:uid="{00000000-0005-0000-0000-0000E70D0000}"/>
    <cellStyle name="Note 2 12 8 4 2" xfId="25801" xr:uid="{00000000-0005-0000-0000-0000E80D0000}"/>
    <cellStyle name="Note 2 12 8 4 3" xfId="40254" xr:uid="{00000000-0005-0000-0000-0000E90D0000}"/>
    <cellStyle name="Note 2 12 8 5" xfId="10786" xr:uid="{00000000-0005-0000-0000-0000EA0D0000}"/>
    <cellStyle name="Note 2 12 8 5 2" xfId="28221" xr:uid="{00000000-0005-0000-0000-0000EB0D0000}"/>
    <cellStyle name="Note 2 12 8 5 3" xfId="42674" xr:uid="{00000000-0005-0000-0000-0000EC0D0000}"/>
    <cellStyle name="Note 2 12 8 6" xfId="15008" xr:uid="{00000000-0005-0000-0000-0000ED0D0000}"/>
    <cellStyle name="Note 2 12 8 6 2" xfId="32443" xr:uid="{00000000-0005-0000-0000-0000EE0D0000}"/>
    <cellStyle name="Note 2 12 8 6 3" xfId="46896" xr:uid="{00000000-0005-0000-0000-0000EF0D0000}"/>
    <cellStyle name="Note 2 12 8 7" xfId="17793" xr:uid="{00000000-0005-0000-0000-0000F00D0000}"/>
    <cellStyle name="Note 2 12 8 8" xfId="20170" xr:uid="{00000000-0005-0000-0000-0000F10D0000}"/>
    <cellStyle name="Note 2 12 9" xfId="3444" xr:uid="{00000000-0005-0000-0000-0000F20D0000}"/>
    <cellStyle name="Note 2 12 9 2" xfId="13208" xr:uid="{00000000-0005-0000-0000-0000F30D0000}"/>
    <cellStyle name="Note 2 12 9 2 2" xfId="30643" xr:uid="{00000000-0005-0000-0000-0000F40D0000}"/>
    <cellStyle name="Note 2 12 9 2 3" xfId="45096" xr:uid="{00000000-0005-0000-0000-0000F50D0000}"/>
    <cellStyle name="Note 2 12 9 3" xfId="15669" xr:uid="{00000000-0005-0000-0000-0000F60D0000}"/>
    <cellStyle name="Note 2 12 9 3 2" xfId="33104" xr:uid="{00000000-0005-0000-0000-0000F70D0000}"/>
    <cellStyle name="Note 2 12 9 3 3" xfId="47557" xr:uid="{00000000-0005-0000-0000-0000F80D0000}"/>
    <cellStyle name="Note 2 12 9 4" xfId="20880" xr:uid="{00000000-0005-0000-0000-0000F90D0000}"/>
    <cellStyle name="Note 2 12 9 5" xfId="35333" xr:uid="{00000000-0005-0000-0000-0000FA0D0000}"/>
    <cellStyle name="Note 2 13" xfId="953" xr:uid="{00000000-0005-0000-0000-0000FB0D0000}"/>
    <cellStyle name="Note 2 13 10" xfId="5926" xr:uid="{00000000-0005-0000-0000-0000FC0D0000}"/>
    <cellStyle name="Note 2 13 10 2" xfId="23361" xr:uid="{00000000-0005-0000-0000-0000FD0D0000}"/>
    <cellStyle name="Note 2 13 10 3" xfId="37814" xr:uid="{00000000-0005-0000-0000-0000FE0D0000}"/>
    <cellStyle name="Note 2 13 11" xfId="8367" xr:uid="{00000000-0005-0000-0000-0000FF0D0000}"/>
    <cellStyle name="Note 2 13 11 2" xfId="25802" xr:uid="{00000000-0005-0000-0000-0000000E0000}"/>
    <cellStyle name="Note 2 13 11 3" xfId="40255" xr:uid="{00000000-0005-0000-0000-0000010E0000}"/>
    <cellStyle name="Note 2 13 12" xfId="10787" xr:uid="{00000000-0005-0000-0000-0000020E0000}"/>
    <cellStyle name="Note 2 13 12 2" xfId="28222" xr:uid="{00000000-0005-0000-0000-0000030E0000}"/>
    <cellStyle name="Note 2 13 12 3" xfId="42675" xr:uid="{00000000-0005-0000-0000-0000040E0000}"/>
    <cellStyle name="Note 2 13 13" xfId="17794" xr:uid="{00000000-0005-0000-0000-0000050E0000}"/>
    <cellStyle name="Note 2 13 2" xfId="954" xr:uid="{00000000-0005-0000-0000-0000060E0000}"/>
    <cellStyle name="Note 2 13 2 2" xfId="955" xr:uid="{00000000-0005-0000-0000-0000070E0000}"/>
    <cellStyle name="Note 2 13 2 2 2" xfId="3466" xr:uid="{00000000-0005-0000-0000-0000080E0000}"/>
    <cellStyle name="Note 2 13 2 2 2 2" xfId="13225" xr:uid="{00000000-0005-0000-0000-0000090E0000}"/>
    <cellStyle name="Note 2 13 2 2 2 2 2" xfId="30660" xr:uid="{00000000-0005-0000-0000-00000A0E0000}"/>
    <cellStyle name="Note 2 13 2 2 2 2 3" xfId="45113" xr:uid="{00000000-0005-0000-0000-00000B0E0000}"/>
    <cellStyle name="Note 2 13 2 2 2 3" xfId="15686" xr:uid="{00000000-0005-0000-0000-00000C0E0000}"/>
    <cellStyle name="Note 2 13 2 2 2 3 2" xfId="33121" xr:uid="{00000000-0005-0000-0000-00000D0E0000}"/>
    <cellStyle name="Note 2 13 2 2 2 3 3" xfId="47574" xr:uid="{00000000-0005-0000-0000-00000E0E0000}"/>
    <cellStyle name="Note 2 13 2 2 2 4" xfId="20902" xr:uid="{00000000-0005-0000-0000-00000F0E0000}"/>
    <cellStyle name="Note 2 13 2 2 2 5" xfId="35355" xr:uid="{00000000-0005-0000-0000-0000100E0000}"/>
    <cellStyle name="Note 2 13 2 2 3" xfId="5928" xr:uid="{00000000-0005-0000-0000-0000110E0000}"/>
    <cellStyle name="Note 2 13 2 2 3 2" xfId="23363" xr:uid="{00000000-0005-0000-0000-0000120E0000}"/>
    <cellStyle name="Note 2 13 2 2 3 3" xfId="37816" xr:uid="{00000000-0005-0000-0000-0000130E0000}"/>
    <cellStyle name="Note 2 13 2 2 4" xfId="8369" xr:uid="{00000000-0005-0000-0000-0000140E0000}"/>
    <cellStyle name="Note 2 13 2 2 4 2" xfId="25804" xr:uid="{00000000-0005-0000-0000-0000150E0000}"/>
    <cellStyle name="Note 2 13 2 2 4 3" xfId="40257" xr:uid="{00000000-0005-0000-0000-0000160E0000}"/>
    <cellStyle name="Note 2 13 2 2 5" xfId="10789" xr:uid="{00000000-0005-0000-0000-0000170E0000}"/>
    <cellStyle name="Note 2 13 2 2 5 2" xfId="28224" xr:uid="{00000000-0005-0000-0000-0000180E0000}"/>
    <cellStyle name="Note 2 13 2 2 5 3" xfId="42677" xr:uid="{00000000-0005-0000-0000-0000190E0000}"/>
    <cellStyle name="Note 2 13 2 2 6" xfId="17796" xr:uid="{00000000-0005-0000-0000-00001A0E0000}"/>
    <cellStyle name="Note 2 13 2 3" xfId="956" xr:uid="{00000000-0005-0000-0000-00001B0E0000}"/>
    <cellStyle name="Note 2 13 2 3 2" xfId="3467" xr:uid="{00000000-0005-0000-0000-00001C0E0000}"/>
    <cellStyle name="Note 2 13 2 3 2 2" xfId="13226" xr:uid="{00000000-0005-0000-0000-00001D0E0000}"/>
    <cellStyle name="Note 2 13 2 3 2 2 2" xfId="30661" xr:uid="{00000000-0005-0000-0000-00001E0E0000}"/>
    <cellStyle name="Note 2 13 2 3 2 2 3" xfId="45114" xr:uid="{00000000-0005-0000-0000-00001F0E0000}"/>
    <cellStyle name="Note 2 13 2 3 2 3" xfId="15687" xr:uid="{00000000-0005-0000-0000-0000200E0000}"/>
    <cellStyle name="Note 2 13 2 3 2 3 2" xfId="33122" xr:uid="{00000000-0005-0000-0000-0000210E0000}"/>
    <cellStyle name="Note 2 13 2 3 2 3 3" xfId="47575" xr:uid="{00000000-0005-0000-0000-0000220E0000}"/>
    <cellStyle name="Note 2 13 2 3 2 4" xfId="20903" xr:uid="{00000000-0005-0000-0000-0000230E0000}"/>
    <cellStyle name="Note 2 13 2 3 2 5" xfId="35356" xr:uid="{00000000-0005-0000-0000-0000240E0000}"/>
    <cellStyle name="Note 2 13 2 3 3" xfId="5929" xr:uid="{00000000-0005-0000-0000-0000250E0000}"/>
    <cellStyle name="Note 2 13 2 3 3 2" xfId="23364" xr:uid="{00000000-0005-0000-0000-0000260E0000}"/>
    <cellStyle name="Note 2 13 2 3 3 3" xfId="37817" xr:uid="{00000000-0005-0000-0000-0000270E0000}"/>
    <cellStyle name="Note 2 13 2 3 4" xfId="8370" xr:uid="{00000000-0005-0000-0000-0000280E0000}"/>
    <cellStyle name="Note 2 13 2 3 4 2" xfId="25805" xr:uid="{00000000-0005-0000-0000-0000290E0000}"/>
    <cellStyle name="Note 2 13 2 3 4 3" xfId="40258" xr:uid="{00000000-0005-0000-0000-00002A0E0000}"/>
    <cellStyle name="Note 2 13 2 3 5" xfId="10790" xr:uid="{00000000-0005-0000-0000-00002B0E0000}"/>
    <cellStyle name="Note 2 13 2 3 5 2" xfId="28225" xr:uid="{00000000-0005-0000-0000-00002C0E0000}"/>
    <cellStyle name="Note 2 13 2 3 5 3" xfId="42678" xr:uid="{00000000-0005-0000-0000-00002D0E0000}"/>
    <cellStyle name="Note 2 13 2 3 6" xfId="17797" xr:uid="{00000000-0005-0000-0000-00002E0E0000}"/>
    <cellStyle name="Note 2 13 2 4" xfId="957" xr:uid="{00000000-0005-0000-0000-00002F0E0000}"/>
    <cellStyle name="Note 2 13 2 4 2" xfId="3468" xr:uid="{00000000-0005-0000-0000-0000300E0000}"/>
    <cellStyle name="Note 2 13 2 4 2 2" xfId="20904" xr:uid="{00000000-0005-0000-0000-0000310E0000}"/>
    <cellStyle name="Note 2 13 2 4 2 3" xfId="35357" xr:uid="{00000000-0005-0000-0000-0000320E0000}"/>
    <cellStyle name="Note 2 13 2 4 3" xfId="5930" xr:uid="{00000000-0005-0000-0000-0000330E0000}"/>
    <cellStyle name="Note 2 13 2 4 3 2" xfId="23365" xr:uid="{00000000-0005-0000-0000-0000340E0000}"/>
    <cellStyle name="Note 2 13 2 4 3 3" xfId="37818" xr:uid="{00000000-0005-0000-0000-0000350E0000}"/>
    <cellStyle name="Note 2 13 2 4 4" xfId="8371" xr:uid="{00000000-0005-0000-0000-0000360E0000}"/>
    <cellStyle name="Note 2 13 2 4 4 2" xfId="25806" xr:uid="{00000000-0005-0000-0000-0000370E0000}"/>
    <cellStyle name="Note 2 13 2 4 4 3" xfId="40259" xr:uid="{00000000-0005-0000-0000-0000380E0000}"/>
    <cellStyle name="Note 2 13 2 4 5" xfId="10791" xr:uid="{00000000-0005-0000-0000-0000390E0000}"/>
    <cellStyle name="Note 2 13 2 4 5 2" xfId="28226" xr:uid="{00000000-0005-0000-0000-00003A0E0000}"/>
    <cellStyle name="Note 2 13 2 4 5 3" xfId="42679" xr:uid="{00000000-0005-0000-0000-00003B0E0000}"/>
    <cellStyle name="Note 2 13 2 4 6" xfId="15009" xr:uid="{00000000-0005-0000-0000-00003C0E0000}"/>
    <cellStyle name="Note 2 13 2 4 6 2" xfId="32444" xr:uid="{00000000-0005-0000-0000-00003D0E0000}"/>
    <cellStyle name="Note 2 13 2 4 6 3" xfId="46897" xr:uid="{00000000-0005-0000-0000-00003E0E0000}"/>
    <cellStyle name="Note 2 13 2 4 7" xfId="17798" xr:uid="{00000000-0005-0000-0000-00003F0E0000}"/>
    <cellStyle name="Note 2 13 2 4 8" xfId="20171" xr:uid="{00000000-0005-0000-0000-0000400E0000}"/>
    <cellStyle name="Note 2 13 2 5" xfId="3465" xr:uid="{00000000-0005-0000-0000-0000410E0000}"/>
    <cellStyle name="Note 2 13 2 5 2" xfId="13224" xr:uid="{00000000-0005-0000-0000-0000420E0000}"/>
    <cellStyle name="Note 2 13 2 5 2 2" xfId="30659" xr:uid="{00000000-0005-0000-0000-0000430E0000}"/>
    <cellStyle name="Note 2 13 2 5 2 3" xfId="45112" xr:uid="{00000000-0005-0000-0000-0000440E0000}"/>
    <cellStyle name="Note 2 13 2 5 3" xfId="15685" xr:uid="{00000000-0005-0000-0000-0000450E0000}"/>
    <cellStyle name="Note 2 13 2 5 3 2" xfId="33120" xr:uid="{00000000-0005-0000-0000-0000460E0000}"/>
    <cellStyle name="Note 2 13 2 5 3 3" xfId="47573" xr:uid="{00000000-0005-0000-0000-0000470E0000}"/>
    <cellStyle name="Note 2 13 2 5 4" xfId="20901" xr:uid="{00000000-0005-0000-0000-0000480E0000}"/>
    <cellStyle name="Note 2 13 2 5 5" xfId="35354" xr:uid="{00000000-0005-0000-0000-0000490E0000}"/>
    <cellStyle name="Note 2 13 2 6" xfId="5927" xr:uid="{00000000-0005-0000-0000-00004A0E0000}"/>
    <cellStyle name="Note 2 13 2 6 2" xfId="23362" xr:uid="{00000000-0005-0000-0000-00004B0E0000}"/>
    <cellStyle name="Note 2 13 2 6 3" xfId="37815" xr:uid="{00000000-0005-0000-0000-00004C0E0000}"/>
    <cellStyle name="Note 2 13 2 7" xfId="8368" xr:uid="{00000000-0005-0000-0000-00004D0E0000}"/>
    <cellStyle name="Note 2 13 2 7 2" xfId="25803" xr:uid="{00000000-0005-0000-0000-00004E0E0000}"/>
    <cellStyle name="Note 2 13 2 7 3" xfId="40256" xr:uid="{00000000-0005-0000-0000-00004F0E0000}"/>
    <cellStyle name="Note 2 13 2 8" xfId="10788" xr:uid="{00000000-0005-0000-0000-0000500E0000}"/>
    <cellStyle name="Note 2 13 2 8 2" xfId="28223" xr:uid="{00000000-0005-0000-0000-0000510E0000}"/>
    <cellStyle name="Note 2 13 2 8 3" xfId="42676" xr:uid="{00000000-0005-0000-0000-0000520E0000}"/>
    <cellStyle name="Note 2 13 2 9" xfId="17795" xr:uid="{00000000-0005-0000-0000-0000530E0000}"/>
    <cellStyle name="Note 2 13 3" xfId="958" xr:uid="{00000000-0005-0000-0000-0000540E0000}"/>
    <cellStyle name="Note 2 13 3 2" xfId="959" xr:uid="{00000000-0005-0000-0000-0000550E0000}"/>
    <cellStyle name="Note 2 13 3 2 2" xfId="3470" xr:uid="{00000000-0005-0000-0000-0000560E0000}"/>
    <cellStyle name="Note 2 13 3 2 2 2" xfId="13228" xr:uid="{00000000-0005-0000-0000-0000570E0000}"/>
    <cellStyle name="Note 2 13 3 2 2 2 2" xfId="30663" xr:uid="{00000000-0005-0000-0000-0000580E0000}"/>
    <cellStyle name="Note 2 13 3 2 2 2 3" xfId="45116" xr:uid="{00000000-0005-0000-0000-0000590E0000}"/>
    <cellStyle name="Note 2 13 3 2 2 3" xfId="15689" xr:uid="{00000000-0005-0000-0000-00005A0E0000}"/>
    <cellStyle name="Note 2 13 3 2 2 3 2" xfId="33124" xr:uid="{00000000-0005-0000-0000-00005B0E0000}"/>
    <cellStyle name="Note 2 13 3 2 2 3 3" xfId="47577" xr:uid="{00000000-0005-0000-0000-00005C0E0000}"/>
    <cellStyle name="Note 2 13 3 2 2 4" xfId="20906" xr:uid="{00000000-0005-0000-0000-00005D0E0000}"/>
    <cellStyle name="Note 2 13 3 2 2 5" xfId="35359" xr:uid="{00000000-0005-0000-0000-00005E0E0000}"/>
    <cellStyle name="Note 2 13 3 2 3" xfId="5932" xr:uid="{00000000-0005-0000-0000-00005F0E0000}"/>
    <cellStyle name="Note 2 13 3 2 3 2" xfId="23367" xr:uid="{00000000-0005-0000-0000-0000600E0000}"/>
    <cellStyle name="Note 2 13 3 2 3 3" xfId="37820" xr:uid="{00000000-0005-0000-0000-0000610E0000}"/>
    <cellStyle name="Note 2 13 3 2 4" xfId="8373" xr:uid="{00000000-0005-0000-0000-0000620E0000}"/>
    <cellStyle name="Note 2 13 3 2 4 2" xfId="25808" xr:uid="{00000000-0005-0000-0000-0000630E0000}"/>
    <cellStyle name="Note 2 13 3 2 4 3" xfId="40261" xr:uid="{00000000-0005-0000-0000-0000640E0000}"/>
    <cellStyle name="Note 2 13 3 2 5" xfId="10793" xr:uid="{00000000-0005-0000-0000-0000650E0000}"/>
    <cellStyle name="Note 2 13 3 2 5 2" xfId="28228" xr:uid="{00000000-0005-0000-0000-0000660E0000}"/>
    <cellStyle name="Note 2 13 3 2 5 3" xfId="42681" xr:uid="{00000000-0005-0000-0000-0000670E0000}"/>
    <cellStyle name="Note 2 13 3 2 6" xfId="17800" xr:uid="{00000000-0005-0000-0000-0000680E0000}"/>
    <cellStyle name="Note 2 13 3 3" xfId="960" xr:uid="{00000000-0005-0000-0000-0000690E0000}"/>
    <cellStyle name="Note 2 13 3 3 2" xfId="3471" xr:uid="{00000000-0005-0000-0000-00006A0E0000}"/>
    <cellStyle name="Note 2 13 3 3 2 2" xfId="13229" xr:uid="{00000000-0005-0000-0000-00006B0E0000}"/>
    <cellStyle name="Note 2 13 3 3 2 2 2" xfId="30664" xr:uid="{00000000-0005-0000-0000-00006C0E0000}"/>
    <cellStyle name="Note 2 13 3 3 2 2 3" xfId="45117" xr:uid="{00000000-0005-0000-0000-00006D0E0000}"/>
    <cellStyle name="Note 2 13 3 3 2 3" xfId="15690" xr:uid="{00000000-0005-0000-0000-00006E0E0000}"/>
    <cellStyle name="Note 2 13 3 3 2 3 2" xfId="33125" xr:uid="{00000000-0005-0000-0000-00006F0E0000}"/>
    <cellStyle name="Note 2 13 3 3 2 3 3" xfId="47578" xr:uid="{00000000-0005-0000-0000-0000700E0000}"/>
    <cellStyle name="Note 2 13 3 3 2 4" xfId="20907" xr:uid="{00000000-0005-0000-0000-0000710E0000}"/>
    <cellStyle name="Note 2 13 3 3 2 5" xfId="35360" xr:uid="{00000000-0005-0000-0000-0000720E0000}"/>
    <cellStyle name="Note 2 13 3 3 3" xfId="5933" xr:uid="{00000000-0005-0000-0000-0000730E0000}"/>
    <cellStyle name="Note 2 13 3 3 3 2" xfId="23368" xr:uid="{00000000-0005-0000-0000-0000740E0000}"/>
    <cellStyle name="Note 2 13 3 3 3 3" xfId="37821" xr:uid="{00000000-0005-0000-0000-0000750E0000}"/>
    <cellStyle name="Note 2 13 3 3 4" xfId="8374" xr:uid="{00000000-0005-0000-0000-0000760E0000}"/>
    <cellStyle name="Note 2 13 3 3 4 2" xfId="25809" xr:uid="{00000000-0005-0000-0000-0000770E0000}"/>
    <cellStyle name="Note 2 13 3 3 4 3" xfId="40262" xr:uid="{00000000-0005-0000-0000-0000780E0000}"/>
    <cellStyle name="Note 2 13 3 3 5" xfId="10794" xr:uid="{00000000-0005-0000-0000-0000790E0000}"/>
    <cellStyle name="Note 2 13 3 3 5 2" xfId="28229" xr:uid="{00000000-0005-0000-0000-00007A0E0000}"/>
    <cellStyle name="Note 2 13 3 3 5 3" xfId="42682" xr:uid="{00000000-0005-0000-0000-00007B0E0000}"/>
    <cellStyle name="Note 2 13 3 3 6" xfId="17801" xr:uid="{00000000-0005-0000-0000-00007C0E0000}"/>
    <cellStyle name="Note 2 13 3 4" xfId="961" xr:uid="{00000000-0005-0000-0000-00007D0E0000}"/>
    <cellStyle name="Note 2 13 3 4 2" xfId="3472" xr:uid="{00000000-0005-0000-0000-00007E0E0000}"/>
    <cellStyle name="Note 2 13 3 4 2 2" xfId="20908" xr:uid="{00000000-0005-0000-0000-00007F0E0000}"/>
    <cellStyle name="Note 2 13 3 4 2 3" xfId="35361" xr:uid="{00000000-0005-0000-0000-0000800E0000}"/>
    <cellStyle name="Note 2 13 3 4 3" xfId="5934" xr:uid="{00000000-0005-0000-0000-0000810E0000}"/>
    <cellStyle name="Note 2 13 3 4 3 2" xfId="23369" xr:uid="{00000000-0005-0000-0000-0000820E0000}"/>
    <cellStyle name="Note 2 13 3 4 3 3" xfId="37822" xr:uid="{00000000-0005-0000-0000-0000830E0000}"/>
    <cellStyle name="Note 2 13 3 4 4" xfId="8375" xr:uid="{00000000-0005-0000-0000-0000840E0000}"/>
    <cellStyle name="Note 2 13 3 4 4 2" xfId="25810" xr:uid="{00000000-0005-0000-0000-0000850E0000}"/>
    <cellStyle name="Note 2 13 3 4 4 3" xfId="40263" xr:uid="{00000000-0005-0000-0000-0000860E0000}"/>
    <cellStyle name="Note 2 13 3 4 5" xfId="10795" xr:uid="{00000000-0005-0000-0000-0000870E0000}"/>
    <cellStyle name="Note 2 13 3 4 5 2" xfId="28230" xr:uid="{00000000-0005-0000-0000-0000880E0000}"/>
    <cellStyle name="Note 2 13 3 4 5 3" xfId="42683" xr:uid="{00000000-0005-0000-0000-0000890E0000}"/>
    <cellStyle name="Note 2 13 3 4 6" xfId="15010" xr:uid="{00000000-0005-0000-0000-00008A0E0000}"/>
    <cellStyle name="Note 2 13 3 4 6 2" xfId="32445" xr:uid="{00000000-0005-0000-0000-00008B0E0000}"/>
    <cellStyle name="Note 2 13 3 4 6 3" xfId="46898" xr:uid="{00000000-0005-0000-0000-00008C0E0000}"/>
    <cellStyle name="Note 2 13 3 4 7" xfId="17802" xr:uid="{00000000-0005-0000-0000-00008D0E0000}"/>
    <cellStyle name="Note 2 13 3 4 8" xfId="20172" xr:uid="{00000000-0005-0000-0000-00008E0E0000}"/>
    <cellStyle name="Note 2 13 3 5" xfId="3469" xr:uid="{00000000-0005-0000-0000-00008F0E0000}"/>
    <cellStyle name="Note 2 13 3 5 2" xfId="13227" xr:uid="{00000000-0005-0000-0000-0000900E0000}"/>
    <cellStyle name="Note 2 13 3 5 2 2" xfId="30662" xr:uid="{00000000-0005-0000-0000-0000910E0000}"/>
    <cellStyle name="Note 2 13 3 5 2 3" xfId="45115" xr:uid="{00000000-0005-0000-0000-0000920E0000}"/>
    <cellStyle name="Note 2 13 3 5 3" xfId="15688" xr:uid="{00000000-0005-0000-0000-0000930E0000}"/>
    <cellStyle name="Note 2 13 3 5 3 2" xfId="33123" xr:uid="{00000000-0005-0000-0000-0000940E0000}"/>
    <cellStyle name="Note 2 13 3 5 3 3" xfId="47576" xr:uid="{00000000-0005-0000-0000-0000950E0000}"/>
    <cellStyle name="Note 2 13 3 5 4" xfId="20905" xr:uid="{00000000-0005-0000-0000-0000960E0000}"/>
    <cellStyle name="Note 2 13 3 5 5" xfId="35358" xr:uid="{00000000-0005-0000-0000-0000970E0000}"/>
    <cellStyle name="Note 2 13 3 6" xfId="5931" xr:uid="{00000000-0005-0000-0000-0000980E0000}"/>
    <cellStyle name="Note 2 13 3 6 2" xfId="23366" xr:uid="{00000000-0005-0000-0000-0000990E0000}"/>
    <cellStyle name="Note 2 13 3 6 3" xfId="37819" xr:uid="{00000000-0005-0000-0000-00009A0E0000}"/>
    <cellStyle name="Note 2 13 3 7" xfId="8372" xr:uid="{00000000-0005-0000-0000-00009B0E0000}"/>
    <cellStyle name="Note 2 13 3 7 2" xfId="25807" xr:uid="{00000000-0005-0000-0000-00009C0E0000}"/>
    <cellStyle name="Note 2 13 3 7 3" xfId="40260" xr:uid="{00000000-0005-0000-0000-00009D0E0000}"/>
    <cellStyle name="Note 2 13 3 8" xfId="10792" xr:uid="{00000000-0005-0000-0000-00009E0E0000}"/>
    <cellStyle name="Note 2 13 3 8 2" xfId="28227" xr:uid="{00000000-0005-0000-0000-00009F0E0000}"/>
    <cellStyle name="Note 2 13 3 8 3" xfId="42680" xr:uid="{00000000-0005-0000-0000-0000A00E0000}"/>
    <cellStyle name="Note 2 13 3 9" xfId="17799" xr:uid="{00000000-0005-0000-0000-0000A10E0000}"/>
    <cellStyle name="Note 2 13 4" xfId="962" xr:uid="{00000000-0005-0000-0000-0000A20E0000}"/>
    <cellStyle name="Note 2 13 4 2" xfId="963" xr:uid="{00000000-0005-0000-0000-0000A30E0000}"/>
    <cellStyle name="Note 2 13 4 2 2" xfId="3474" xr:uid="{00000000-0005-0000-0000-0000A40E0000}"/>
    <cellStyle name="Note 2 13 4 2 2 2" xfId="13231" xr:uid="{00000000-0005-0000-0000-0000A50E0000}"/>
    <cellStyle name="Note 2 13 4 2 2 2 2" xfId="30666" xr:uid="{00000000-0005-0000-0000-0000A60E0000}"/>
    <cellStyle name="Note 2 13 4 2 2 2 3" xfId="45119" xr:uid="{00000000-0005-0000-0000-0000A70E0000}"/>
    <cellStyle name="Note 2 13 4 2 2 3" xfId="15692" xr:uid="{00000000-0005-0000-0000-0000A80E0000}"/>
    <cellStyle name="Note 2 13 4 2 2 3 2" xfId="33127" xr:uid="{00000000-0005-0000-0000-0000A90E0000}"/>
    <cellStyle name="Note 2 13 4 2 2 3 3" xfId="47580" xr:uid="{00000000-0005-0000-0000-0000AA0E0000}"/>
    <cellStyle name="Note 2 13 4 2 2 4" xfId="20910" xr:uid="{00000000-0005-0000-0000-0000AB0E0000}"/>
    <cellStyle name="Note 2 13 4 2 2 5" xfId="35363" xr:uid="{00000000-0005-0000-0000-0000AC0E0000}"/>
    <cellStyle name="Note 2 13 4 2 3" xfId="5936" xr:uid="{00000000-0005-0000-0000-0000AD0E0000}"/>
    <cellStyle name="Note 2 13 4 2 3 2" xfId="23371" xr:uid="{00000000-0005-0000-0000-0000AE0E0000}"/>
    <cellStyle name="Note 2 13 4 2 3 3" xfId="37824" xr:uid="{00000000-0005-0000-0000-0000AF0E0000}"/>
    <cellStyle name="Note 2 13 4 2 4" xfId="8377" xr:uid="{00000000-0005-0000-0000-0000B00E0000}"/>
    <cellStyle name="Note 2 13 4 2 4 2" xfId="25812" xr:uid="{00000000-0005-0000-0000-0000B10E0000}"/>
    <cellStyle name="Note 2 13 4 2 4 3" xfId="40265" xr:uid="{00000000-0005-0000-0000-0000B20E0000}"/>
    <cellStyle name="Note 2 13 4 2 5" xfId="10797" xr:uid="{00000000-0005-0000-0000-0000B30E0000}"/>
    <cellStyle name="Note 2 13 4 2 5 2" xfId="28232" xr:uid="{00000000-0005-0000-0000-0000B40E0000}"/>
    <cellStyle name="Note 2 13 4 2 5 3" xfId="42685" xr:uid="{00000000-0005-0000-0000-0000B50E0000}"/>
    <cellStyle name="Note 2 13 4 2 6" xfId="17804" xr:uid="{00000000-0005-0000-0000-0000B60E0000}"/>
    <cellStyle name="Note 2 13 4 3" xfId="964" xr:uid="{00000000-0005-0000-0000-0000B70E0000}"/>
    <cellStyle name="Note 2 13 4 3 2" xfId="3475" xr:uid="{00000000-0005-0000-0000-0000B80E0000}"/>
    <cellStyle name="Note 2 13 4 3 2 2" xfId="13232" xr:uid="{00000000-0005-0000-0000-0000B90E0000}"/>
    <cellStyle name="Note 2 13 4 3 2 2 2" xfId="30667" xr:uid="{00000000-0005-0000-0000-0000BA0E0000}"/>
    <cellStyle name="Note 2 13 4 3 2 2 3" xfId="45120" xr:uid="{00000000-0005-0000-0000-0000BB0E0000}"/>
    <cellStyle name="Note 2 13 4 3 2 3" xfId="15693" xr:uid="{00000000-0005-0000-0000-0000BC0E0000}"/>
    <cellStyle name="Note 2 13 4 3 2 3 2" xfId="33128" xr:uid="{00000000-0005-0000-0000-0000BD0E0000}"/>
    <cellStyle name="Note 2 13 4 3 2 3 3" xfId="47581" xr:uid="{00000000-0005-0000-0000-0000BE0E0000}"/>
    <cellStyle name="Note 2 13 4 3 2 4" xfId="20911" xr:uid="{00000000-0005-0000-0000-0000BF0E0000}"/>
    <cellStyle name="Note 2 13 4 3 2 5" xfId="35364" xr:uid="{00000000-0005-0000-0000-0000C00E0000}"/>
    <cellStyle name="Note 2 13 4 3 3" xfId="5937" xr:uid="{00000000-0005-0000-0000-0000C10E0000}"/>
    <cellStyle name="Note 2 13 4 3 3 2" xfId="23372" xr:uid="{00000000-0005-0000-0000-0000C20E0000}"/>
    <cellStyle name="Note 2 13 4 3 3 3" xfId="37825" xr:uid="{00000000-0005-0000-0000-0000C30E0000}"/>
    <cellStyle name="Note 2 13 4 3 4" xfId="8378" xr:uid="{00000000-0005-0000-0000-0000C40E0000}"/>
    <cellStyle name="Note 2 13 4 3 4 2" xfId="25813" xr:uid="{00000000-0005-0000-0000-0000C50E0000}"/>
    <cellStyle name="Note 2 13 4 3 4 3" xfId="40266" xr:uid="{00000000-0005-0000-0000-0000C60E0000}"/>
    <cellStyle name="Note 2 13 4 3 5" xfId="10798" xr:uid="{00000000-0005-0000-0000-0000C70E0000}"/>
    <cellStyle name="Note 2 13 4 3 5 2" xfId="28233" xr:uid="{00000000-0005-0000-0000-0000C80E0000}"/>
    <cellStyle name="Note 2 13 4 3 5 3" xfId="42686" xr:uid="{00000000-0005-0000-0000-0000C90E0000}"/>
    <cellStyle name="Note 2 13 4 3 6" xfId="17805" xr:uid="{00000000-0005-0000-0000-0000CA0E0000}"/>
    <cellStyle name="Note 2 13 4 4" xfId="965" xr:uid="{00000000-0005-0000-0000-0000CB0E0000}"/>
    <cellStyle name="Note 2 13 4 4 2" xfId="3476" xr:uid="{00000000-0005-0000-0000-0000CC0E0000}"/>
    <cellStyle name="Note 2 13 4 4 2 2" xfId="20912" xr:uid="{00000000-0005-0000-0000-0000CD0E0000}"/>
    <cellStyle name="Note 2 13 4 4 2 3" xfId="35365" xr:uid="{00000000-0005-0000-0000-0000CE0E0000}"/>
    <cellStyle name="Note 2 13 4 4 3" xfId="5938" xr:uid="{00000000-0005-0000-0000-0000CF0E0000}"/>
    <cellStyle name="Note 2 13 4 4 3 2" xfId="23373" xr:uid="{00000000-0005-0000-0000-0000D00E0000}"/>
    <cellStyle name="Note 2 13 4 4 3 3" xfId="37826" xr:uid="{00000000-0005-0000-0000-0000D10E0000}"/>
    <cellStyle name="Note 2 13 4 4 4" xfId="8379" xr:uid="{00000000-0005-0000-0000-0000D20E0000}"/>
    <cellStyle name="Note 2 13 4 4 4 2" xfId="25814" xr:uid="{00000000-0005-0000-0000-0000D30E0000}"/>
    <cellStyle name="Note 2 13 4 4 4 3" xfId="40267" xr:uid="{00000000-0005-0000-0000-0000D40E0000}"/>
    <cellStyle name="Note 2 13 4 4 5" xfId="10799" xr:uid="{00000000-0005-0000-0000-0000D50E0000}"/>
    <cellStyle name="Note 2 13 4 4 5 2" xfId="28234" xr:uid="{00000000-0005-0000-0000-0000D60E0000}"/>
    <cellStyle name="Note 2 13 4 4 5 3" xfId="42687" xr:uid="{00000000-0005-0000-0000-0000D70E0000}"/>
    <cellStyle name="Note 2 13 4 4 6" xfId="15011" xr:uid="{00000000-0005-0000-0000-0000D80E0000}"/>
    <cellStyle name="Note 2 13 4 4 6 2" xfId="32446" xr:uid="{00000000-0005-0000-0000-0000D90E0000}"/>
    <cellStyle name="Note 2 13 4 4 6 3" xfId="46899" xr:uid="{00000000-0005-0000-0000-0000DA0E0000}"/>
    <cellStyle name="Note 2 13 4 4 7" xfId="17806" xr:uid="{00000000-0005-0000-0000-0000DB0E0000}"/>
    <cellStyle name="Note 2 13 4 4 8" xfId="20173" xr:uid="{00000000-0005-0000-0000-0000DC0E0000}"/>
    <cellStyle name="Note 2 13 4 5" xfId="3473" xr:uid="{00000000-0005-0000-0000-0000DD0E0000}"/>
    <cellStyle name="Note 2 13 4 5 2" xfId="13230" xr:uid="{00000000-0005-0000-0000-0000DE0E0000}"/>
    <cellStyle name="Note 2 13 4 5 2 2" xfId="30665" xr:uid="{00000000-0005-0000-0000-0000DF0E0000}"/>
    <cellStyle name="Note 2 13 4 5 2 3" xfId="45118" xr:uid="{00000000-0005-0000-0000-0000E00E0000}"/>
    <cellStyle name="Note 2 13 4 5 3" xfId="15691" xr:uid="{00000000-0005-0000-0000-0000E10E0000}"/>
    <cellStyle name="Note 2 13 4 5 3 2" xfId="33126" xr:uid="{00000000-0005-0000-0000-0000E20E0000}"/>
    <cellStyle name="Note 2 13 4 5 3 3" xfId="47579" xr:uid="{00000000-0005-0000-0000-0000E30E0000}"/>
    <cellStyle name="Note 2 13 4 5 4" xfId="20909" xr:uid="{00000000-0005-0000-0000-0000E40E0000}"/>
    <cellStyle name="Note 2 13 4 5 5" xfId="35362" xr:uid="{00000000-0005-0000-0000-0000E50E0000}"/>
    <cellStyle name="Note 2 13 4 6" xfId="5935" xr:uid="{00000000-0005-0000-0000-0000E60E0000}"/>
    <cellStyle name="Note 2 13 4 6 2" xfId="23370" xr:uid="{00000000-0005-0000-0000-0000E70E0000}"/>
    <cellStyle name="Note 2 13 4 6 3" xfId="37823" xr:uid="{00000000-0005-0000-0000-0000E80E0000}"/>
    <cellStyle name="Note 2 13 4 7" xfId="8376" xr:uid="{00000000-0005-0000-0000-0000E90E0000}"/>
    <cellStyle name="Note 2 13 4 7 2" xfId="25811" xr:uid="{00000000-0005-0000-0000-0000EA0E0000}"/>
    <cellStyle name="Note 2 13 4 7 3" xfId="40264" xr:uid="{00000000-0005-0000-0000-0000EB0E0000}"/>
    <cellStyle name="Note 2 13 4 8" xfId="10796" xr:uid="{00000000-0005-0000-0000-0000EC0E0000}"/>
    <cellStyle name="Note 2 13 4 8 2" xfId="28231" xr:uid="{00000000-0005-0000-0000-0000ED0E0000}"/>
    <cellStyle name="Note 2 13 4 8 3" xfId="42684" xr:uid="{00000000-0005-0000-0000-0000EE0E0000}"/>
    <cellStyle name="Note 2 13 4 9" xfId="17803" xr:uid="{00000000-0005-0000-0000-0000EF0E0000}"/>
    <cellStyle name="Note 2 13 5" xfId="966" xr:uid="{00000000-0005-0000-0000-0000F00E0000}"/>
    <cellStyle name="Note 2 13 5 2" xfId="967" xr:uid="{00000000-0005-0000-0000-0000F10E0000}"/>
    <cellStyle name="Note 2 13 5 2 2" xfId="3478" xr:uid="{00000000-0005-0000-0000-0000F20E0000}"/>
    <cellStyle name="Note 2 13 5 2 2 2" xfId="13234" xr:uid="{00000000-0005-0000-0000-0000F30E0000}"/>
    <cellStyle name="Note 2 13 5 2 2 2 2" xfId="30669" xr:uid="{00000000-0005-0000-0000-0000F40E0000}"/>
    <cellStyle name="Note 2 13 5 2 2 2 3" xfId="45122" xr:uid="{00000000-0005-0000-0000-0000F50E0000}"/>
    <cellStyle name="Note 2 13 5 2 2 3" xfId="15695" xr:uid="{00000000-0005-0000-0000-0000F60E0000}"/>
    <cellStyle name="Note 2 13 5 2 2 3 2" xfId="33130" xr:uid="{00000000-0005-0000-0000-0000F70E0000}"/>
    <cellStyle name="Note 2 13 5 2 2 3 3" xfId="47583" xr:uid="{00000000-0005-0000-0000-0000F80E0000}"/>
    <cellStyle name="Note 2 13 5 2 2 4" xfId="20914" xr:uid="{00000000-0005-0000-0000-0000F90E0000}"/>
    <cellStyle name="Note 2 13 5 2 2 5" xfId="35367" xr:uid="{00000000-0005-0000-0000-0000FA0E0000}"/>
    <cellStyle name="Note 2 13 5 2 3" xfId="5940" xr:uid="{00000000-0005-0000-0000-0000FB0E0000}"/>
    <cellStyle name="Note 2 13 5 2 3 2" xfId="23375" xr:uid="{00000000-0005-0000-0000-0000FC0E0000}"/>
    <cellStyle name="Note 2 13 5 2 3 3" xfId="37828" xr:uid="{00000000-0005-0000-0000-0000FD0E0000}"/>
    <cellStyle name="Note 2 13 5 2 4" xfId="8381" xr:uid="{00000000-0005-0000-0000-0000FE0E0000}"/>
    <cellStyle name="Note 2 13 5 2 4 2" xfId="25816" xr:uid="{00000000-0005-0000-0000-0000FF0E0000}"/>
    <cellStyle name="Note 2 13 5 2 4 3" xfId="40269" xr:uid="{00000000-0005-0000-0000-0000000F0000}"/>
    <cellStyle name="Note 2 13 5 2 5" xfId="10801" xr:uid="{00000000-0005-0000-0000-0000010F0000}"/>
    <cellStyle name="Note 2 13 5 2 5 2" xfId="28236" xr:uid="{00000000-0005-0000-0000-0000020F0000}"/>
    <cellStyle name="Note 2 13 5 2 5 3" xfId="42689" xr:uid="{00000000-0005-0000-0000-0000030F0000}"/>
    <cellStyle name="Note 2 13 5 2 6" xfId="17808" xr:uid="{00000000-0005-0000-0000-0000040F0000}"/>
    <cellStyle name="Note 2 13 5 3" xfId="968" xr:uid="{00000000-0005-0000-0000-0000050F0000}"/>
    <cellStyle name="Note 2 13 5 3 2" xfId="3479" xr:uid="{00000000-0005-0000-0000-0000060F0000}"/>
    <cellStyle name="Note 2 13 5 3 2 2" xfId="13235" xr:uid="{00000000-0005-0000-0000-0000070F0000}"/>
    <cellStyle name="Note 2 13 5 3 2 2 2" xfId="30670" xr:uid="{00000000-0005-0000-0000-0000080F0000}"/>
    <cellStyle name="Note 2 13 5 3 2 2 3" xfId="45123" xr:uid="{00000000-0005-0000-0000-0000090F0000}"/>
    <cellStyle name="Note 2 13 5 3 2 3" xfId="15696" xr:uid="{00000000-0005-0000-0000-00000A0F0000}"/>
    <cellStyle name="Note 2 13 5 3 2 3 2" xfId="33131" xr:uid="{00000000-0005-0000-0000-00000B0F0000}"/>
    <cellStyle name="Note 2 13 5 3 2 3 3" xfId="47584" xr:uid="{00000000-0005-0000-0000-00000C0F0000}"/>
    <cellStyle name="Note 2 13 5 3 2 4" xfId="20915" xr:uid="{00000000-0005-0000-0000-00000D0F0000}"/>
    <cellStyle name="Note 2 13 5 3 2 5" xfId="35368" xr:uid="{00000000-0005-0000-0000-00000E0F0000}"/>
    <cellStyle name="Note 2 13 5 3 3" xfId="5941" xr:uid="{00000000-0005-0000-0000-00000F0F0000}"/>
    <cellStyle name="Note 2 13 5 3 3 2" xfId="23376" xr:uid="{00000000-0005-0000-0000-0000100F0000}"/>
    <cellStyle name="Note 2 13 5 3 3 3" xfId="37829" xr:uid="{00000000-0005-0000-0000-0000110F0000}"/>
    <cellStyle name="Note 2 13 5 3 4" xfId="8382" xr:uid="{00000000-0005-0000-0000-0000120F0000}"/>
    <cellStyle name="Note 2 13 5 3 4 2" xfId="25817" xr:uid="{00000000-0005-0000-0000-0000130F0000}"/>
    <cellStyle name="Note 2 13 5 3 4 3" xfId="40270" xr:uid="{00000000-0005-0000-0000-0000140F0000}"/>
    <cellStyle name="Note 2 13 5 3 5" xfId="10802" xr:uid="{00000000-0005-0000-0000-0000150F0000}"/>
    <cellStyle name="Note 2 13 5 3 5 2" xfId="28237" xr:uid="{00000000-0005-0000-0000-0000160F0000}"/>
    <cellStyle name="Note 2 13 5 3 5 3" xfId="42690" xr:uid="{00000000-0005-0000-0000-0000170F0000}"/>
    <cellStyle name="Note 2 13 5 3 6" xfId="17809" xr:uid="{00000000-0005-0000-0000-0000180F0000}"/>
    <cellStyle name="Note 2 13 5 4" xfId="969" xr:uid="{00000000-0005-0000-0000-0000190F0000}"/>
    <cellStyle name="Note 2 13 5 4 2" xfId="3480" xr:uid="{00000000-0005-0000-0000-00001A0F0000}"/>
    <cellStyle name="Note 2 13 5 4 2 2" xfId="20916" xr:uid="{00000000-0005-0000-0000-00001B0F0000}"/>
    <cellStyle name="Note 2 13 5 4 2 3" xfId="35369" xr:uid="{00000000-0005-0000-0000-00001C0F0000}"/>
    <cellStyle name="Note 2 13 5 4 3" xfId="5942" xr:uid="{00000000-0005-0000-0000-00001D0F0000}"/>
    <cellStyle name="Note 2 13 5 4 3 2" xfId="23377" xr:uid="{00000000-0005-0000-0000-00001E0F0000}"/>
    <cellStyle name="Note 2 13 5 4 3 3" xfId="37830" xr:uid="{00000000-0005-0000-0000-00001F0F0000}"/>
    <cellStyle name="Note 2 13 5 4 4" xfId="8383" xr:uid="{00000000-0005-0000-0000-0000200F0000}"/>
    <cellStyle name="Note 2 13 5 4 4 2" xfId="25818" xr:uid="{00000000-0005-0000-0000-0000210F0000}"/>
    <cellStyle name="Note 2 13 5 4 4 3" xfId="40271" xr:uid="{00000000-0005-0000-0000-0000220F0000}"/>
    <cellStyle name="Note 2 13 5 4 5" xfId="10803" xr:uid="{00000000-0005-0000-0000-0000230F0000}"/>
    <cellStyle name="Note 2 13 5 4 5 2" xfId="28238" xr:uid="{00000000-0005-0000-0000-0000240F0000}"/>
    <cellStyle name="Note 2 13 5 4 5 3" xfId="42691" xr:uid="{00000000-0005-0000-0000-0000250F0000}"/>
    <cellStyle name="Note 2 13 5 4 6" xfId="15012" xr:uid="{00000000-0005-0000-0000-0000260F0000}"/>
    <cellStyle name="Note 2 13 5 4 6 2" xfId="32447" xr:uid="{00000000-0005-0000-0000-0000270F0000}"/>
    <cellStyle name="Note 2 13 5 4 6 3" xfId="46900" xr:uid="{00000000-0005-0000-0000-0000280F0000}"/>
    <cellStyle name="Note 2 13 5 4 7" xfId="17810" xr:uid="{00000000-0005-0000-0000-0000290F0000}"/>
    <cellStyle name="Note 2 13 5 4 8" xfId="20174" xr:uid="{00000000-0005-0000-0000-00002A0F0000}"/>
    <cellStyle name="Note 2 13 5 5" xfId="3477" xr:uid="{00000000-0005-0000-0000-00002B0F0000}"/>
    <cellStyle name="Note 2 13 5 5 2" xfId="13233" xr:uid="{00000000-0005-0000-0000-00002C0F0000}"/>
    <cellStyle name="Note 2 13 5 5 2 2" xfId="30668" xr:uid="{00000000-0005-0000-0000-00002D0F0000}"/>
    <cellStyle name="Note 2 13 5 5 2 3" xfId="45121" xr:uid="{00000000-0005-0000-0000-00002E0F0000}"/>
    <cellStyle name="Note 2 13 5 5 3" xfId="15694" xr:uid="{00000000-0005-0000-0000-00002F0F0000}"/>
    <cellStyle name="Note 2 13 5 5 3 2" xfId="33129" xr:uid="{00000000-0005-0000-0000-0000300F0000}"/>
    <cellStyle name="Note 2 13 5 5 3 3" xfId="47582" xr:uid="{00000000-0005-0000-0000-0000310F0000}"/>
    <cellStyle name="Note 2 13 5 5 4" xfId="20913" xr:uid="{00000000-0005-0000-0000-0000320F0000}"/>
    <cellStyle name="Note 2 13 5 5 5" xfId="35366" xr:uid="{00000000-0005-0000-0000-0000330F0000}"/>
    <cellStyle name="Note 2 13 5 6" xfId="5939" xr:uid="{00000000-0005-0000-0000-0000340F0000}"/>
    <cellStyle name="Note 2 13 5 6 2" xfId="23374" xr:uid="{00000000-0005-0000-0000-0000350F0000}"/>
    <cellStyle name="Note 2 13 5 6 3" xfId="37827" xr:uid="{00000000-0005-0000-0000-0000360F0000}"/>
    <cellStyle name="Note 2 13 5 7" xfId="8380" xr:uid="{00000000-0005-0000-0000-0000370F0000}"/>
    <cellStyle name="Note 2 13 5 7 2" xfId="25815" xr:uid="{00000000-0005-0000-0000-0000380F0000}"/>
    <cellStyle name="Note 2 13 5 7 3" xfId="40268" xr:uid="{00000000-0005-0000-0000-0000390F0000}"/>
    <cellStyle name="Note 2 13 5 8" xfId="10800" xr:uid="{00000000-0005-0000-0000-00003A0F0000}"/>
    <cellStyle name="Note 2 13 5 8 2" xfId="28235" xr:uid="{00000000-0005-0000-0000-00003B0F0000}"/>
    <cellStyle name="Note 2 13 5 8 3" xfId="42688" xr:uid="{00000000-0005-0000-0000-00003C0F0000}"/>
    <cellStyle name="Note 2 13 5 9" xfId="17807" xr:uid="{00000000-0005-0000-0000-00003D0F0000}"/>
    <cellStyle name="Note 2 13 6" xfId="970" xr:uid="{00000000-0005-0000-0000-00003E0F0000}"/>
    <cellStyle name="Note 2 13 6 2" xfId="3481" xr:uid="{00000000-0005-0000-0000-00003F0F0000}"/>
    <cellStyle name="Note 2 13 6 2 2" xfId="13236" xr:uid="{00000000-0005-0000-0000-0000400F0000}"/>
    <cellStyle name="Note 2 13 6 2 2 2" xfId="30671" xr:uid="{00000000-0005-0000-0000-0000410F0000}"/>
    <cellStyle name="Note 2 13 6 2 2 3" xfId="45124" xr:uid="{00000000-0005-0000-0000-0000420F0000}"/>
    <cellStyle name="Note 2 13 6 2 3" xfId="15697" xr:uid="{00000000-0005-0000-0000-0000430F0000}"/>
    <cellStyle name="Note 2 13 6 2 3 2" xfId="33132" xr:uid="{00000000-0005-0000-0000-0000440F0000}"/>
    <cellStyle name="Note 2 13 6 2 3 3" xfId="47585" xr:uid="{00000000-0005-0000-0000-0000450F0000}"/>
    <cellStyle name="Note 2 13 6 2 4" xfId="20917" xr:uid="{00000000-0005-0000-0000-0000460F0000}"/>
    <cellStyle name="Note 2 13 6 2 5" xfId="35370" xr:uid="{00000000-0005-0000-0000-0000470F0000}"/>
    <cellStyle name="Note 2 13 6 3" xfId="5943" xr:uid="{00000000-0005-0000-0000-0000480F0000}"/>
    <cellStyle name="Note 2 13 6 3 2" xfId="23378" xr:uid="{00000000-0005-0000-0000-0000490F0000}"/>
    <cellStyle name="Note 2 13 6 3 3" xfId="37831" xr:uid="{00000000-0005-0000-0000-00004A0F0000}"/>
    <cellStyle name="Note 2 13 6 4" xfId="8384" xr:uid="{00000000-0005-0000-0000-00004B0F0000}"/>
    <cellStyle name="Note 2 13 6 4 2" xfId="25819" xr:uid="{00000000-0005-0000-0000-00004C0F0000}"/>
    <cellStyle name="Note 2 13 6 4 3" xfId="40272" xr:uid="{00000000-0005-0000-0000-00004D0F0000}"/>
    <cellStyle name="Note 2 13 6 5" xfId="10804" xr:uid="{00000000-0005-0000-0000-00004E0F0000}"/>
    <cellStyle name="Note 2 13 6 5 2" xfId="28239" xr:uid="{00000000-0005-0000-0000-00004F0F0000}"/>
    <cellStyle name="Note 2 13 6 5 3" xfId="42692" xr:uid="{00000000-0005-0000-0000-0000500F0000}"/>
    <cellStyle name="Note 2 13 6 6" xfId="17811" xr:uid="{00000000-0005-0000-0000-0000510F0000}"/>
    <cellStyle name="Note 2 13 7" xfId="971" xr:uid="{00000000-0005-0000-0000-0000520F0000}"/>
    <cellStyle name="Note 2 13 7 2" xfId="3482" xr:uid="{00000000-0005-0000-0000-0000530F0000}"/>
    <cellStyle name="Note 2 13 7 2 2" xfId="13237" xr:uid="{00000000-0005-0000-0000-0000540F0000}"/>
    <cellStyle name="Note 2 13 7 2 2 2" xfId="30672" xr:uid="{00000000-0005-0000-0000-0000550F0000}"/>
    <cellStyle name="Note 2 13 7 2 2 3" xfId="45125" xr:uid="{00000000-0005-0000-0000-0000560F0000}"/>
    <cellStyle name="Note 2 13 7 2 3" xfId="15698" xr:uid="{00000000-0005-0000-0000-0000570F0000}"/>
    <cellStyle name="Note 2 13 7 2 3 2" xfId="33133" xr:uid="{00000000-0005-0000-0000-0000580F0000}"/>
    <cellStyle name="Note 2 13 7 2 3 3" xfId="47586" xr:uid="{00000000-0005-0000-0000-0000590F0000}"/>
    <cellStyle name="Note 2 13 7 2 4" xfId="20918" xr:uid="{00000000-0005-0000-0000-00005A0F0000}"/>
    <cellStyle name="Note 2 13 7 2 5" xfId="35371" xr:uid="{00000000-0005-0000-0000-00005B0F0000}"/>
    <cellStyle name="Note 2 13 7 3" xfId="5944" xr:uid="{00000000-0005-0000-0000-00005C0F0000}"/>
    <cellStyle name="Note 2 13 7 3 2" xfId="23379" xr:uid="{00000000-0005-0000-0000-00005D0F0000}"/>
    <cellStyle name="Note 2 13 7 3 3" xfId="37832" xr:uid="{00000000-0005-0000-0000-00005E0F0000}"/>
    <cellStyle name="Note 2 13 7 4" xfId="8385" xr:uid="{00000000-0005-0000-0000-00005F0F0000}"/>
    <cellStyle name="Note 2 13 7 4 2" xfId="25820" xr:uid="{00000000-0005-0000-0000-0000600F0000}"/>
    <cellStyle name="Note 2 13 7 4 3" xfId="40273" xr:uid="{00000000-0005-0000-0000-0000610F0000}"/>
    <cellStyle name="Note 2 13 7 5" xfId="10805" xr:uid="{00000000-0005-0000-0000-0000620F0000}"/>
    <cellStyle name="Note 2 13 7 5 2" xfId="28240" xr:uid="{00000000-0005-0000-0000-0000630F0000}"/>
    <cellStyle name="Note 2 13 7 5 3" xfId="42693" xr:uid="{00000000-0005-0000-0000-0000640F0000}"/>
    <cellStyle name="Note 2 13 7 6" xfId="17812" xr:uid="{00000000-0005-0000-0000-0000650F0000}"/>
    <cellStyle name="Note 2 13 8" xfId="972" xr:uid="{00000000-0005-0000-0000-0000660F0000}"/>
    <cellStyle name="Note 2 13 8 2" xfId="3483" xr:uid="{00000000-0005-0000-0000-0000670F0000}"/>
    <cellStyle name="Note 2 13 8 2 2" xfId="20919" xr:uid="{00000000-0005-0000-0000-0000680F0000}"/>
    <cellStyle name="Note 2 13 8 2 3" xfId="35372" xr:uid="{00000000-0005-0000-0000-0000690F0000}"/>
    <cellStyle name="Note 2 13 8 3" xfId="5945" xr:uid="{00000000-0005-0000-0000-00006A0F0000}"/>
    <cellStyle name="Note 2 13 8 3 2" xfId="23380" xr:uid="{00000000-0005-0000-0000-00006B0F0000}"/>
    <cellStyle name="Note 2 13 8 3 3" xfId="37833" xr:uid="{00000000-0005-0000-0000-00006C0F0000}"/>
    <cellStyle name="Note 2 13 8 4" xfId="8386" xr:uid="{00000000-0005-0000-0000-00006D0F0000}"/>
    <cellStyle name="Note 2 13 8 4 2" xfId="25821" xr:uid="{00000000-0005-0000-0000-00006E0F0000}"/>
    <cellStyle name="Note 2 13 8 4 3" xfId="40274" xr:uid="{00000000-0005-0000-0000-00006F0F0000}"/>
    <cellStyle name="Note 2 13 8 5" xfId="10806" xr:uid="{00000000-0005-0000-0000-0000700F0000}"/>
    <cellStyle name="Note 2 13 8 5 2" xfId="28241" xr:uid="{00000000-0005-0000-0000-0000710F0000}"/>
    <cellStyle name="Note 2 13 8 5 3" xfId="42694" xr:uid="{00000000-0005-0000-0000-0000720F0000}"/>
    <cellStyle name="Note 2 13 8 6" xfId="15013" xr:uid="{00000000-0005-0000-0000-0000730F0000}"/>
    <cellStyle name="Note 2 13 8 6 2" xfId="32448" xr:uid="{00000000-0005-0000-0000-0000740F0000}"/>
    <cellStyle name="Note 2 13 8 6 3" xfId="46901" xr:uid="{00000000-0005-0000-0000-0000750F0000}"/>
    <cellStyle name="Note 2 13 8 7" xfId="17813" xr:uid="{00000000-0005-0000-0000-0000760F0000}"/>
    <cellStyle name="Note 2 13 8 8" xfId="20175" xr:uid="{00000000-0005-0000-0000-0000770F0000}"/>
    <cellStyle name="Note 2 13 9" xfId="3464" xr:uid="{00000000-0005-0000-0000-0000780F0000}"/>
    <cellStyle name="Note 2 13 9 2" xfId="13223" xr:uid="{00000000-0005-0000-0000-0000790F0000}"/>
    <cellStyle name="Note 2 13 9 2 2" xfId="30658" xr:uid="{00000000-0005-0000-0000-00007A0F0000}"/>
    <cellStyle name="Note 2 13 9 2 3" xfId="45111" xr:uid="{00000000-0005-0000-0000-00007B0F0000}"/>
    <cellStyle name="Note 2 13 9 3" xfId="15684" xr:uid="{00000000-0005-0000-0000-00007C0F0000}"/>
    <cellStyle name="Note 2 13 9 3 2" xfId="33119" xr:uid="{00000000-0005-0000-0000-00007D0F0000}"/>
    <cellStyle name="Note 2 13 9 3 3" xfId="47572" xr:uid="{00000000-0005-0000-0000-00007E0F0000}"/>
    <cellStyle name="Note 2 13 9 4" xfId="20900" xr:uid="{00000000-0005-0000-0000-00007F0F0000}"/>
    <cellStyle name="Note 2 13 9 5" xfId="35353" xr:uid="{00000000-0005-0000-0000-0000800F0000}"/>
    <cellStyle name="Note 2 14" xfId="973" xr:uid="{00000000-0005-0000-0000-0000810F0000}"/>
    <cellStyle name="Note 2 14 10" xfId="5946" xr:uid="{00000000-0005-0000-0000-0000820F0000}"/>
    <cellStyle name="Note 2 14 10 2" xfId="23381" xr:uid="{00000000-0005-0000-0000-0000830F0000}"/>
    <cellStyle name="Note 2 14 10 3" xfId="37834" xr:uid="{00000000-0005-0000-0000-0000840F0000}"/>
    <cellStyle name="Note 2 14 11" xfId="8387" xr:uid="{00000000-0005-0000-0000-0000850F0000}"/>
    <cellStyle name="Note 2 14 11 2" xfId="25822" xr:uid="{00000000-0005-0000-0000-0000860F0000}"/>
    <cellStyle name="Note 2 14 11 3" xfId="40275" xr:uid="{00000000-0005-0000-0000-0000870F0000}"/>
    <cellStyle name="Note 2 14 12" xfId="10807" xr:uid="{00000000-0005-0000-0000-0000880F0000}"/>
    <cellStyle name="Note 2 14 12 2" xfId="28242" xr:uid="{00000000-0005-0000-0000-0000890F0000}"/>
    <cellStyle name="Note 2 14 12 3" xfId="42695" xr:uid="{00000000-0005-0000-0000-00008A0F0000}"/>
    <cellStyle name="Note 2 14 13" xfId="17814" xr:uid="{00000000-0005-0000-0000-00008B0F0000}"/>
    <cellStyle name="Note 2 14 2" xfId="974" xr:uid="{00000000-0005-0000-0000-00008C0F0000}"/>
    <cellStyle name="Note 2 14 2 2" xfId="975" xr:uid="{00000000-0005-0000-0000-00008D0F0000}"/>
    <cellStyle name="Note 2 14 2 2 2" xfId="3486" xr:uid="{00000000-0005-0000-0000-00008E0F0000}"/>
    <cellStyle name="Note 2 14 2 2 2 2" xfId="13240" xr:uid="{00000000-0005-0000-0000-00008F0F0000}"/>
    <cellStyle name="Note 2 14 2 2 2 2 2" xfId="30675" xr:uid="{00000000-0005-0000-0000-0000900F0000}"/>
    <cellStyle name="Note 2 14 2 2 2 2 3" xfId="45128" xr:uid="{00000000-0005-0000-0000-0000910F0000}"/>
    <cellStyle name="Note 2 14 2 2 2 3" xfId="15701" xr:uid="{00000000-0005-0000-0000-0000920F0000}"/>
    <cellStyle name="Note 2 14 2 2 2 3 2" xfId="33136" xr:uid="{00000000-0005-0000-0000-0000930F0000}"/>
    <cellStyle name="Note 2 14 2 2 2 3 3" xfId="47589" xr:uid="{00000000-0005-0000-0000-0000940F0000}"/>
    <cellStyle name="Note 2 14 2 2 2 4" xfId="20922" xr:uid="{00000000-0005-0000-0000-0000950F0000}"/>
    <cellStyle name="Note 2 14 2 2 2 5" xfId="35375" xr:uid="{00000000-0005-0000-0000-0000960F0000}"/>
    <cellStyle name="Note 2 14 2 2 3" xfId="5948" xr:uid="{00000000-0005-0000-0000-0000970F0000}"/>
    <cellStyle name="Note 2 14 2 2 3 2" xfId="23383" xr:uid="{00000000-0005-0000-0000-0000980F0000}"/>
    <cellStyle name="Note 2 14 2 2 3 3" xfId="37836" xr:uid="{00000000-0005-0000-0000-0000990F0000}"/>
    <cellStyle name="Note 2 14 2 2 4" xfId="8389" xr:uid="{00000000-0005-0000-0000-00009A0F0000}"/>
    <cellStyle name="Note 2 14 2 2 4 2" xfId="25824" xr:uid="{00000000-0005-0000-0000-00009B0F0000}"/>
    <cellStyle name="Note 2 14 2 2 4 3" xfId="40277" xr:uid="{00000000-0005-0000-0000-00009C0F0000}"/>
    <cellStyle name="Note 2 14 2 2 5" xfId="10809" xr:uid="{00000000-0005-0000-0000-00009D0F0000}"/>
    <cellStyle name="Note 2 14 2 2 5 2" xfId="28244" xr:uid="{00000000-0005-0000-0000-00009E0F0000}"/>
    <cellStyle name="Note 2 14 2 2 5 3" xfId="42697" xr:uid="{00000000-0005-0000-0000-00009F0F0000}"/>
    <cellStyle name="Note 2 14 2 2 6" xfId="17816" xr:uid="{00000000-0005-0000-0000-0000A00F0000}"/>
    <cellStyle name="Note 2 14 2 3" xfId="976" xr:uid="{00000000-0005-0000-0000-0000A10F0000}"/>
    <cellStyle name="Note 2 14 2 3 2" xfId="3487" xr:uid="{00000000-0005-0000-0000-0000A20F0000}"/>
    <cellStyle name="Note 2 14 2 3 2 2" xfId="13241" xr:uid="{00000000-0005-0000-0000-0000A30F0000}"/>
    <cellStyle name="Note 2 14 2 3 2 2 2" xfId="30676" xr:uid="{00000000-0005-0000-0000-0000A40F0000}"/>
    <cellStyle name="Note 2 14 2 3 2 2 3" xfId="45129" xr:uid="{00000000-0005-0000-0000-0000A50F0000}"/>
    <cellStyle name="Note 2 14 2 3 2 3" xfId="15702" xr:uid="{00000000-0005-0000-0000-0000A60F0000}"/>
    <cellStyle name="Note 2 14 2 3 2 3 2" xfId="33137" xr:uid="{00000000-0005-0000-0000-0000A70F0000}"/>
    <cellStyle name="Note 2 14 2 3 2 3 3" xfId="47590" xr:uid="{00000000-0005-0000-0000-0000A80F0000}"/>
    <cellStyle name="Note 2 14 2 3 2 4" xfId="20923" xr:uid="{00000000-0005-0000-0000-0000A90F0000}"/>
    <cellStyle name="Note 2 14 2 3 2 5" xfId="35376" xr:uid="{00000000-0005-0000-0000-0000AA0F0000}"/>
    <cellStyle name="Note 2 14 2 3 3" xfId="5949" xr:uid="{00000000-0005-0000-0000-0000AB0F0000}"/>
    <cellStyle name="Note 2 14 2 3 3 2" xfId="23384" xr:uid="{00000000-0005-0000-0000-0000AC0F0000}"/>
    <cellStyle name="Note 2 14 2 3 3 3" xfId="37837" xr:uid="{00000000-0005-0000-0000-0000AD0F0000}"/>
    <cellStyle name="Note 2 14 2 3 4" xfId="8390" xr:uid="{00000000-0005-0000-0000-0000AE0F0000}"/>
    <cellStyle name="Note 2 14 2 3 4 2" xfId="25825" xr:uid="{00000000-0005-0000-0000-0000AF0F0000}"/>
    <cellStyle name="Note 2 14 2 3 4 3" xfId="40278" xr:uid="{00000000-0005-0000-0000-0000B00F0000}"/>
    <cellStyle name="Note 2 14 2 3 5" xfId="10810" xr:uid="{00000000-0005-0000-0000-0000B10F0000}"/>
    <cellStyle name="Note 2 14 2 3 5 2" xfId="28245" xr:uid="{00000000-0005-0000-0000-0000B20F0000}"/>
    <cellStyle name="Note 2 14 2 3 5 3" xfId="42698" xr:uid="{00000000-0005-0000-0000-0000B30F0000}"/>
    <cellStyle name="Note 2 14 2 3 6" xfId="17817" xr:uid="{00000000-0005-0000-0000-0000B40F0000}"/>
    <cellStyle name="Note 2 14 2 4" xfId="977" xr:uid="{00000000-0005-0000-0000-0000B50F0000}"/>
    <cellStyle name="Note 2 14 2 4 2" xfId="3488" xr:uid="{00000000-0005-0000-0000-0000B60F0000}"/>
    <cellStyle name="Note 2 14 2 4 2 2" xfId="20924" xr:uid="{00000000-0005-0000-0000-0000B70F0000}"/>
    <cellStyle name="Note 2 14 2 4 2 3" xfId="35377" xr:uid="{00000000-0005-0000-0000-0000B80F0000}"/>
    <cellStyle name="Note 2 14 2 4 3" xfId="5950" xr:uid="{00000000-0005-0000-0000-0000B90F0000}"/>
    <cellStyle name="Note 2 14 2 4 3 2" xfId="23385" xr:uid="{00000000-0005-0000-0000-0000BA0F0000}"/>
    <cellStyle name="Note 2 14 2 4 3 3" xfId="37838" xr:uid="{00000000-0005-0000-0000-0000BB0F0000}"/>
    <cellStyle name="Note 2 14 2 4 4" xfId="8391" xr:uid="{00000000-0005-0000-0000-0000BC0F0000}"/>
    <cellStyle name="Note 2 14 2 4 4 2" xfId="25826" xr:uid="{00000000-0005-0000-0000-0000BD0F0000}"/>
    <cellStyle name="Note 2 14 2 4 4 3" xfId="40279" xr:uid="{00000000-0005-0000-0000-0000BE0F0000}"/>
    <cellStyle name="Note 2 14 2 4 5" xfId="10811" xr:uid="{00000000-0005-0000-0000-0000BF0F0000}"/>
    <cellStyle name="Note 2 14 2 4 5 2" xfId="28246" xr:uid="{00000000-0005-0000-0000-0000C00F0000}"/>
    <cellStyle name="Note 2 14 2 4 5 3" xfId="42699" xr:uid="{00000000-0005-0000-0000-0000C10F0000}"/>
    <cellStyle name="Note 2 14 2 4 6" xfId="15014" xr:uid="{00000000-0005-0000-0000-0000C20F0000}"/>
    <cellStyle name="Note 2 14 2 4 6 2" xfId="32449" xr:uid="{00000000-0005-0000-0000-0000C30F0000}"/>
    <cellStyle name="Note 2 14 2 4 6 3" xfId="46902" xr:uid="{00000000-0005-0000-0000-0000C40F0000}"/>
    <cellStyle name="Note 2 14 2 4 7" xfId="17818" xr:uid="{00000000-0005-0000-0000-0000C50F0000}"/>
    <cellStyle name="Note 2 14 2 4 8" xfId="20176" xr:uid="{00000000-0005-0000-0000-0000C60F0000}"/>
    <cellStyle name="Note 2 14 2 5" xfId="3485" xr:uid="{00000000-0005-0000-0000-0000C70F0000}"/>
    <cellStyle name="Note 2 14 2 5 2" xfId="13239" xr:uid="{00000000-0005-0000-0000-0000C80F0000}"/>
    <cellStyle name="Note 2 14 2 5 2 2" xfId="30674" xr:uid="{00000000-0005-0000-0000-0000C90F0000}"/>
    <cellStyle name="Note 2 14 2 5 2 3" xfId="45127" xr:uid="{00000000-0005-0000-0000-0000CA0F0000}"/>
    <cellStyle name="Note 2 14 2 5 3" xfId="15700" xr:uid="{00000000-0005-0000-0000-0000CB0F0000}"/>
    <cellStyle name="Note 2 14 2 5 3 2" xfId="33135" xr:uid="{00000000-0005-0000-0000-0000CC0F0000}"/>
    <cellStyle name="Note 2 14 2 5 3 3" xfId="47588" xr:uid="{00000000-0005-0000-0000-0000CD0F0000}"/>
    <cellStyle name="Note 2 14 2 5 4" xfId="20921" xr:uid="{00000000-0005-0000-0000-0000CE0F0000}"/>
    <cellStyle name="Note 2 14 2 5 5" xfId="35374" xr:uid="{00000000-0005-0000-0000-0000CF0F0000}"/>
    <cellStyle name="Note 2 14 2 6" xfId="5947" xr:uid="{00000000-0005-0000-0000-0000D00F0000}"/>
    <cellStyle name="Note 2 14 2 6 2" xfId="23382" xr:uid="{00000000-0005-0000-0000-0000D10F0000}"/>
    <cellStyle name="Note 2 14 2 6 3" xfId="37835" xr:uid="{00000000-0005-0000-0000-0000D20F0000}"/>
    <cellStyle name="Note 2 14 2 7" xfId="8388" xr:uid="{00000000-0005-0000-0000-0000D30F0000}"/>
    <cellStyle name="Note 2 14 2 7 2" xfId="25823" xr:uid="{00000000-0005-0000-0000-0000D40F0000}"/>
    <cellStyle name="Note 2 14 2 7 3" xfId="40276" xr:uid="{00000000-0005-0000-0000-0000D50F0000}"/>
    <cellStyle name="Note 2 14 2 8" xfId="10808" xr:uid="{00000000-0005-0000-0000-0000D60F0000}"/>
    <cellStyle name="Note 2 14 2 8 2" xfId="28243" xr:uid="{00000000-0005-0000-0000-0000D70F0000}"/>
    <cellStyle name="Note 2 14 2 8 3" xfId="42696" xr:uid="{00000000-0005-0000-0000-0000D80F0000}"/>
    <cellStyle name="Note 2 14 2 9" xfId="17815" xr:uid="{00000000-0005-0000-0000-0000D90F0000}"/>
    <cellStyle name="Note 2 14 3" xfId="978" xr:uid="{00000000-0005-0000-0000-0000DA0F0000}"/>
    <cellStyle name="Note 2 14 3 2" xfId="979" xr:uid="{00000000-0005-0000-0000-0000DB0F0000}"/>
    <cellStyle name="Note 2 14 3 2 2" xfId="3490" xr:uid="{00000000-0005-0000-0000-0000DC0F0000}"/>
    <cellStyle name="Note 2 14 3 2 2 2" xfId="13243" xr:uid="{00000000-0005-0000-0000-0000DD0F0000}"/>
    <cellStyle name="Note 2 14 3 2 2 2 2" xfId="30678" xr:uid="{00000000-0005-0000-0000-0000DE0F0000}"/>
    <cellStyle name="Note 2 14 3 2 2 2 3" xfId="45131" xr:uid="{00000000-0005-0000-0000-0000DF0F0000}"/>
    <cellStyle name="Note 2 14 3 2 2 3" xfId="15704" xr:uid="{00000000-0005-0000-0000-0000E00F0000}"/>
    <cellStyle name="Note 2 14 3 2 2 3 2" xfId="33139" xr:uid="{00000000-0005-0000-0000-0000E10F0000}"/>
    <cellStyle name="Note 2 14 3 2 2 3 3" xfId="47592" xr:uid="{00000000-0005-0000-0000-0000E20F0000}"/>
    <cellStyle name="Note 2 14 3 2 2 4" xfId="20926" xr:uid="{00000000-0005-0000-0000-0000E30F0000}"/>
    <cellStyle name="Note 2 14 3 2 2 5" xfId="35379" xr:uid="{00000000-0005-0000-0000-0000E40F0000}"/>
    <cellStyle name="Note 2 14 3 2 3" xfId="5952" xr:uid="{00000000-0005-0000-0000-0000E50F0000}"/>
    <cellStyle name="Note 2 14 3 2 3 2" xfId="23387" xr:uid="{00000000-0005-0000-0000-0000E60F0000}"/>
    <cellStyle name="Note 2 14 3 2 3 3" xfId="37840" xr:uid="{00000000-0005-0000-0000-0000E70F0000}"/>
    <cellStyle name="Note 2 14 3 2 4" xfId="8393" xr:uid="{00000000-0005-0000-0000-0000E80F0000}"/>
    <cellStyle name="Note 2 14 3 2 4 2" xfId="25828" xr:uid="{00000000-0005-0000-0000-0000E90F0000}"/>
    <cellStyle name="Note 2 14 3 2 4 3" xfId="40281" xr:uid="{00000000-0005-0000-0000-0000EA0F0000}"/>
    <cellStyle name="Note 2 14 3 2 5" xfId="10813" xr:uid="{00000000-0005-0000-0000-0000EB0F0000}"/>
    <cellStyle name="Note 2 14 3 2 5 2" xfId="28248" xr:uid="{00000000-0005-0000-0000-0000EC0F0000}"/>
    <cellStyle name="Note 2 14 3 2 5 3" xfId="42701" xr:uid="{00000000-0005-0000-0000-0000ED0F0000}"/>
    <cellStyle name="Note 2 14 3 2 6" xfId="17820" xr:uid="{00000000-0005-0000-0000-0000EE0F0000}"/>
    <cellStyle name="Note 2 14 3 3" xfId="980" xr:uid="{00000000-0005-0000-0000-0000EF0F0000}"/>
    <cellStyle name="Note 2 14 3 3 2" xfId="3491" xr:uid="{00000000-0005-0000-0000-0000F00F0000}"/>
    <cellStyle name="Note 2 14 3 3 2 2" xfId="13244" xr:uid="{00000000-0005-0000-0000-0000F10F0000}"/>
    <cellStyle name="Note 2 14 3 3 2 2 2" xfId="30679" xr:uid="{00000000-0005-0000-0000-0000F20F0000}"/>
    <cellStyle name="Note 2 14 3 3 2 2 3" xfId="45132" xr:uid="{00000000-0005-0000-0000-0000F30F0000}"/>
    <cellStyle name="Note 2 14 3 3 2 3" xfId="15705" xr:uid="{00000000-0005-0000-0000-0000F40F0000}"/>
    <cellStyle name="Note 2 14 3 3 2 3 2" xfId="33140" xr:uid="{00000000-0005-0000-0000-0000F50F0000}"/>
    <cellStyle name="Note 2 14 3 3 2 3 3" xfId="47593" xr:uid="{00000000-0005-0000-0000-0000F60F0000}"/>
    <cellStyle name="Note 2 14 3 3 2 4" xfId="20927" xr:uid="{00000000-0005-0000-0000-0000F70F0000}"/>
    <cellStyle name="Note 2 14 3 3 2 5" xfId="35380" xr:uid="{00000000-0005-0000-0000-0000F80F0000}"/>
    <cellStyle name="Note 2 14 3 3 3" xfId="5953" xr:uid="{00000000-0005-0000-0000-0000F90F0000}"/>
    <cellStyle name="Note 2 14 3 3 3 2" xfId="23388" xr:uid="{00000000-0005-0000-0000-0000FA0F0000}"/>
    <cellStyle name="Note 2 14 3 3 3 3" xfId="37841" xr:uid="{00000000-0005-0000-0000-0000FB0F0000}"/>
    <cellStyle name="Note 2 14 3 3 4" xfId="8394" xr:uid="{00000000-0005-0000-0000-0000FC0F0000}"/>
    <cellStyle name="Note 2 14 3 3 4 2" xfId="25829" xr:uid="{00000000-0005-0000-0000-0000FD0F0000}"/>
    <cellStyle name="Note 2 14 3 3 4 3" xfId="40282" xr:uid="{00000000-0005-0000-0000-0000FE0F0000}"/>
    <cellStyle name="Note 2 14 3 3 5" xfId="10814" xr:uid="{00000000-0005-0000-0000-0000FF0F0000}"/>
    <cellStyle name="Note 2 14 3 3 5 2" xfId="28249" xr:uid="{00000000-0005-0000-0000-000000100000}"/>
    <cellStyle name="Note 2 14 3 3 5 3" xfId="42702" xr:uid="{00000000-0005-0000-0000-000001100000}"/>
    <cellStyle name="Note 2 14 3 3 6" xfId="17821" xr:uid="{00000000-0005-0000-0000-000002100000}"/>
    <cellStyle name="Note 2 14 3 4" xfId="981" xr:uid="{00000000-0005-0000-0000-000003100000}"/>
    <cellStyle name="Note 2 14 3 4 2" xfId="3492" xr:uid="{00000000-0005-0000-0000-000004100000}"/>
    <cellStyle name="Note 2 14 3 4 2 2" xfId="20928" xr:uid="{00000000-0005-0000-0000-000005100000}"/>
    <cellStyle name="Note 2 14 3 4 2 3" xfId="35381" xr:uid="{00000000-0005-0000-0000-000006100000}"/>
    <cellStyle name="Note 2 14 3 4 3" xfId="5954" xr:uid="{00000000-0005-0000-0000-000007100000}"/>
    <cellStyle name="Note 2 14 3 4 3 2" xfId="23389" xr:uid="{00000000-0005-0000-0000-000008100000}"/>
    <cellStyle name="Note 2 14 3 4 3 3" xfId="37842" xr:uid="{00000000-0005-0000-0000-000009100000}"/>
    <cellStyle name="Note 2 14 3 4 4" xfId="8395" xr:uid="{00000000-0005-0000-0000-00000A100000}"/>
    <cellStyle name="Note 2 14 3 4 4 2" xfId="25830" xr:uid="{00000000-0005-0000-0000-00000B100000}"/>
    <cellStyle name="Note 2 14 3 4 4 3" xfId="40283" xr:uid="{00000000-0005-0000-0000-00000C100000}"/>
    <cellStyle name="Note 2 14 3 4 5" xfId="10815" xr:uid="{00000000-0005-0000-0000-00000D100000}"/>
    <cellStyle name="Note 2 14 3 4 5 2" xfId="28250" xr:uid="{00000000-0005-0000-0000-00000E100000}"/>
    <cellStyle name="Note 2 14 3 4 5 3" xfId="42703" xr:uid="{00000000-0005-0000-0000-00000F100000}"/>
    <cellStyle name="Note 2 14 3 4 6" xfId="15015" xr:uid="{00000000-0005-0000-0000-000010100000}"/>
    <cellStyle name="Note 2 14 3 4 6 2" xfId="32450" xr:uid="{00000000-0005-0000-0000-000011100000}"/>
    <cellStyle name="Note 2 14 3 4 6 3" xfId="46903" xr:uid="{00000000-0005-0000-0000-000012100000}"/>
    <cellStyle name="Note 2 14 3 4 7" xfId="17822" xr:uid="{00000000-0005-0000-0000-000013100000}"/>
    <cellStyle name="Note 2 14 3 4 8" xfId="20177" xr:uid="{00000000-0005-0000-0000-000014100000}"/>
    <cellStyle name="Note 2 14 3 5" xfId="3489" xr:uid="{00000000-0005-0000-0000-000015100000}"/>
    <cellStyle name="Note 2 14 3 5 2" xfId="13242" xr:uid="{00000000-0005-0000-0000-000016100000}"/>
    <cellStyle name="Note 2 14 3 5 2 2" xfId="30677" xr:uid="{00000000-0005-0000-0000-000017100000}"/>
    <cellStyle name="Note 2 14 3 5 2 3" xfId="45130" xr:uid="{00000000-0005-0000-0000-000018100000}"/>
    <cellStyle name="Note 2 14 3 5 3" xfId="15703" xr:uid="{00000000-0005-0000-0000-000019100000}"/>
    <cellStyle name="Note 2 14 3 5 3 2" xfId="33138" xr:uid="{00000000-0005-0000-0000-00001A100000}"/>
    <cellStyle name="Note 2 14 3 5 3 3" xfId="47591" xr:uid="{00000000-0005-0000-0000-00001B100000}"/>
    <cellStyle name="Note 2 14 3 5 4" xfId="20925" xr:uid="{00000000-0005-0000-0000-00001C100000}"/>
    <cellStyle name="Note 2 14 3 5 5" xfId="35378" xr:uid="{00000000-0005-0000-0000-00001D100000}"/>
    <cellStyle name="Note 2 14 3 6" xfId="5951" xr:uid="{00000000-0005-0000-0000-00001E100000}"/>
    <cellStyle name="Note 2 14 3 6 2" xfId="23386" xr:uid="{00000000-0005-0000-0000-00001F100000}"/>
    <cellStyle name="Note 2 14 3 6 3" xfId="37839" xr:uid="{00000000-0005-0000-0000-000020100000}"/>
    <cellStyle name="Note 2 14 3 7" xfId="8392" xr:uid="{00000000-0005-0000-0000-000021100000}"/>
    <cellStyle name="Note 2 14 3 7 2" xfId="25827" xr:uid="{00000000-0005-0000-0000-000022100000}"/>
    <cellStyle name="Note 2 14 3 7 3" xfId="40280" xr:uid="{00000000-0005-0000-0000-000023100000}"/>
    <cellStyle name="Note 2 14 3 8" xfId="10812" xr:uid="{00000000-0005-0000-0000-000024100000}"/>
    <cellStyle name="Note 2 14 3 8 2" xfId="28247" xr:uid="{00000000-0005-0000-0000-000025100000}"/>
    <cellStyle name="Note 2 14 3 8 3" xfId="42700" xr:uid="{00000000-0005-0000-0000-000026100000}"/>
    <cellStyle name="Note 2 14 3 9" xfId="17819" xr:uid="{00000000-0005-0000-0000-000027100000}"/>
    <cellStyle name="Note 2 14 4" xfId="982" xr:uid="{00000000-0005-0000-0000-000028100000}"/>
    <cellStyle name="Note 2 14 4 2" xfId="983" xr:uid="{00000000-0005-0000-0000-000029100000}"/>
    <cellStyle name="Note 2 14 4 2 2" xfId="3494" xr:uid="{00000000-0005-0000-0000-00002A100000}"/>
    <cellStyle name="Note 2 14 4 2 2 2" xfId="13246" xr:uid="{00000000-0005-0000-0000-00002B100000}"/>
    <cellStyle name="Note 2 14 4 2 2 2 2" xfId="30681" xr:uid="{00000000-0005-0000-0000-00002C100000}"/>
    <cellStyle name="Note 2 14 4 2 2 2 3" xfId="45134" xr:uid="{00000000-0005-0000-0000-00002D100000}"/>
    <cellStyle name="Note 2 14 4 2 2 3" xfId="15707" xr:uid="{00000000-0005-0000-0000-00002E100000}"/>
    <cellStyle name="Note 2 14 4 2 2 3 2" xfId="33142" xr:uid="{00000000-0005-0000-0000-00002F100000}"/>
    <cellStyle name="Note 2 14 4 2 2 3 3" xfId="47595" xr:uid="{00000000-0005-0000-0000-000030100000}"/>
    <cellStyle name="Note 2 14 4 2 2 4" xfId="20930" xr:uid="{00000000-0005-0000-0000-000031100000}"/>
    <cellStyle name="Note 2 14 4 2 2 5" xfId="35383" xr:uid="{00000000-0005-0000-0000-000032100000}"/>
    <cellStyle name="Note 2 14 4 2 3" xfId="5956" xr:uid="{00000000-0005-0000-0000-000033100000}"/>
    <cellStyle name="Note 2 14 4 2 3 2" xfId="23391" xr:uid="{00000000-0005-0000-0000-000034100000}"/>
    <cellStyle name="Note 2 14 4 2 3 3" xfId="37844" xr:uid="{00000000-0005-0000-0000-000035100000}"/>
    <cellStyle name="Note 2 14 4 2 4" xfId="8397" xr:uid="{00000000-0005-0000-0000-000036100000}"/>
    <cellStyle name="Note 2 14 4 2 4 2" xfId="25832" xr:uid="{00000000-0005-0000-0000-000037100000}"/>
    <cellStyle name="Note 2 14 4 2 4 3" xfId="40285" xr:uid="{00000000-0005-0000-0000-000038100000}"/>
    <cellStyle name="Note 2 14 4 2 5" xfId="10817" xr:uid="{00000000-0005-0000-0000-000039100000}"/>
    <cellStyle name="Note 2 14 4 2 5 2" xfId="28252" xr:uid="{00000000-0005-0000-0000-00003A100000}"/>
    <cellStyle name="Note 2 14 4 2 5 3" xfId="42705" xr:uid="{00000000-0005-0000-0000-00003B100000}"/>
    <cellStyle name="Note 2 14 4 2 6" xfId="17824" xr:uid="{00000000-0005-0000-0000-00003C100000}"/>
    <cellStyle name="Note 2 14 4 3" xfId="984" xr:uid="{00000000-0005-0000-0000-00003D100000}"/>
    <cellStyle name="Note 2 14 4 3 2" xfId="3495" xr:uid="{00000000-0005-0000-0000-00003E100000}"/>
    <cellStyle name="Note 2 14 4 3 2 2" xfId="13247" xr:uid="{00000000-0005-0000-0000-00003F100000}"/>
    <cellStyle name="Note 2 14 4 3 2 2 2" xfId="30682" xr:uid="{00000000-0005-0000-0000-000040100000}"/>
    <cellStyle name="Note 2 14 4 3 2 2 3" xfId="45135" xr:uid="{00000000-0005-0000-0000-000041100000}"/>
    <cellStyle name="Note 2 14 4 3 2 3" xfId="15708" xr:uid="{00000000-0005-0000-0000-000042100000}"/>
    <cellStyle name="Note 2 14 4 3 2 3 2" xfId="33143" xr:uid="{00000000-0005-0000-0000-000043100000}"/>
    <cellStyle name="Note 2 14 4 3 2 3 3" xfId="47596" xr:uid="{00000000-0005-0000-0000-000044100000}"/>
    <cellStyle name="Note 2 14 4 3 2 4" xfId="20931" xr:uid="{00000000-0005-0000-0000-000045100000}"/>
    <cellStyle name="Note 2 14 4 3 2 5" xfId="35384" xr:uid="{00000000-0005-0000-0000-000046100000}"/>
    <cellStyle name="Note 2 14 4 3 3" xfId="5957" xr:uid="{00000000-0005-0000-0000-000047100000}"/>
    <cellStyle name="Note 2 14 4 3 3 2" xfId="23392" xr:uid="{00000000-0005-0000-0000-000048100000}"/>
    <cellStyle name="Note 2 14 4 3 3 3" xfId="37845" xr:uid="{00000000-0005-0000-0000-000049100000}"/>
    <cellStyle name="Note 2 14 4 3 4" xfId="8398" xr:uid="{00000000-0005-0000-0000-00004A100000}"/>
    <cellStyle name="Note 2 14 4 3 4 2" xfId="25833" xr:uid="{00000000-0005-0000-0000-00004B100000}"/>
    <cellStyle name="Note 2 14 4 3 4 3" xfId="40286" xr:uid="{00000000-0005-0000-0000-00004C100000}"/>
    <cellStyle name="Note 2 14 4 3 5" xfId="10818" xr:uid="{00000000-0005-0000-0000-00004D100000}"/>
    <cellStyle name="Note 2 14 4 3 5 2" xfId="28253" xr:uid="{00000000-0005-0000-0000-00004E100000}"/>
    <cellStyle name="Note 2 14 4 3 5 3" xfId="42706" xr:uid="{00000000-0005-0000-0000-00004F100000}"/>
    <cellStyle name="Note 2 14 4 3 6" xfId="17825" xr:uid="{00000000-0005-0000-0000-000050100000}"/>
    <cellStyle name="Note 2 14 4 4" xfId="985" xr:uid="{00000000-0005-0000-0000-000051100000}"/>
    <cellStyle name="Note 2 14 4 4 2" xfId="3496" xr:uid="{00000000-0005-0000-0000-000052100000}"/>
    <cellStyle name="Note 2 14 4 4 2 2" xfId="20932" xr:uid="{00000000-0005-0000-0000-000053100000}"/>
    <cellStyle name="Note 2 14 4 4 2 3" xfId="35385" xr:uid="{00000000-0005-0000-0000-000054100000}"/>
    <cellStyle name="Note 2 14 4 4 3" xfId="5958" xr:uid="{00000000-0005-0000-0000-000055100000}"/>
    <cellStyle name="Note 2 14 4 4 3 2" xfId="23393" xr:uid="{00000000-0005-0000-0000-000056100000}"/>
    <cellStyle name="Note 2 14 4 4 3 3" xfId="37846" xr:uid="{00000000-0005-0000-0000-000057100000}"/>
    <cellStyle name="Note 2 14 4 4 4" xfId="8399" xr:uid="{00000000-0005-0000-0000-000058100000}"/>
    <cellStyle name="Note 2 14 4 4 4 2" xfId="25834" xr:uid="{00000000-0005-0000-0000-000059100000}"/>
    <cellStyle name="Note 2 14 4 4 4 3" xfId="40287" xr:uid="{00000000-0005-0000-0000-00005A100000}"/>
    <cellStyle name="Note 2 14 4 4 5" xfId="10819" xr:uid="{00000000-0005-0000-0000-00005B100000}"/>
    <cellStyle name="Note 2 14 4 4 5 2" xfId="28254" xr:uid="{00000000-0005-0000-0000-00005C100000}"/>
    <cellStyle name="Note 2 14 4 4 5 3" xfId="42707" xr:uid="{00000000-0005-0000-0000-00005D100000}"/>
    <cellStyle name="Note 2 14 4 4 6" xfId="15016" xr:uid="{00000000-0005-0000-0000-00005E100000}"/>
    <cellStyle name="Note 2 14 4 4 6 2" xfId="32451" xr:uid="{00000000-0005-0000-0000-00005F100000}"/>
    <cellStyle name="Note 2 14 4 4 6 3" xfId="46904" xr:uid="{00000000-0005-0000-0000-000060100000}"/>
    <cellStyle name="Note 2 14 4 4 7" xfId="17826" xr:uid="{00000000-0005-0000-0000-000061100000}"/>
    <cellStyle name="Note 2 14 4 4 8" xfId="20178" xr:uid="{00000000-0005-0000-0000-000062100000}"/>
    <cellStyle name="Note 2 14 4 5" xfId="3493" xr:uid="{00000000-0005-0000-0000-000063100000}"/>
    <cellStyle name="Note 2 14 4 5 2" xfId="13245" xr:uid="{00000000-0005-0000-0000-000064100000}"/>
    <cellStyle name="Note 2 14 4 5 2 2" xfId="30680" xr:uid="{00000000-0005-0000-0000-000065100000}"/>
    <cellStyle name="Note 2 14 4 5 2 3" xfId="45133" xr:uid="{00000000-0005-0000-0000-000066100000}"/>
    <cellStyle name="Note 2 14 4 5 3" xfId="15706" xr:uid="{00000000-0005-0000-0000-000067100000}"/>
    <cellStyle name="Note 2 14 4 5 3 2" xfId="33141" xr:uid="{00000000-0005-0000-0000-000068100000}"/>
    <cellStyle name="Note 2 14 4 5 3 3" xfId="47594" xr:uid="{00000000-0005-0000-0000-000069100000}"/>
    <cellStyle name="Note 2 14 4 5 4" xfId="20929" xr:uid="{00000000-0005-0000-0000-00006A100000}"/>
    <cellStyle name="Note 2 14 4 5 5" xfId="35382" xr:uid="{00000000-0005-0000-0000-00006B100000}"/>
    <cellStyle name="Note 2 14 4 6" xfId="5955" xr:uid="{00000000-0005-0000-0000-00006C100000}"/>
    <cellStyle name="Note 2 14 4 6 2" xfId="23390" xr:uid="{00000000-0005-0000-0000-00006D100000}"/>
    <cellStyle name="Note 2 14 4 6 3" xfId="37843" xr:uid="{00000000-0005-0000-0000-00006E100000}"/>
    <cellStyle name="Note 2 14 4 7" xfId="8396" xr:uid="{00000000-0005-0000-0000-00006F100000}"/>
    <cellStyle name="Note 2 14 4 7 2" xfId="25831" xr:uid="{00000000-0005-0000-0000-000070100000}"/>
    <cellStyle name="Note 2 14 4 7 3" xfId="40284" xr:uid="{00000000-0005-0000-0000-000071100000}"/>
    <cellStyle name="Note 2 14 4 8" xfId="10816" xr:uid="{00000000-0005-0000-0000-000072100000}"/>
    <cellStyle name="Note 2 14 4 8 2" xfId="28251" xr:uid="{00000000-0005-0000-0000-000073100000}"/>
    <cellStyle name="Note 2 14 4 8 3" xfId="42704" xr:uid="{00000000-0005-0000-0000-000074100000}"/>
    <cellStyle name="Note 2 14 4 9" xfId="17823" xr:uid="{00000000-0005-0000-0000-000075100000}"/>
    <cellStyle name="Note 2 14 5" xfId="986" xr:uid="{00000000-0005-0000-0000-000076100000}"/>
    <cellStyle name="Note 2 14 5 2" xfId="987" xr:uid="{00000000-0005-0000-0000-000077100000}"/>
    <cellStyle name="Note 2 14 5 2 2" xfId="3498" xr:uid="{00000000-0005-0000-0000-000078100000}"/>
    <cellStyle name="Note 2 14 5 2 2 2" xfId="13249" xr:uid="{00000000-0005-0000-0000-000079100000}"/>
    <cellStyle name="Note 2 14 5 2 2 2 2" xfId="30684" xr:uid="{00000000-0005-0000-0000-00007A100000}"/>
    <cellStyle name="Note 2 14 5 2 2 2 3" xfId="45137" xr:uid="{00000000-0005-0000-0000-00007B100000}"/>
    <cellStyle name="Note 2 14 5 2 2 3" xfId="15710" xr:uid="{00000000-0005-0000-0000-00007C100000}"/>
    <cellStyle name="Note 2 14 5 2 2 3 2" xfId="33145" xr:uid="{00000000-0005-0000-0000-00007D100000}"/>
    <cellStyle name="Note 2 14 5 2 2 3 3" xfId="47598" xr:uid="{00000000-0005-0000-0000-00007E100000}"/>
    <cellStyle name="Note 2 14 5 2 2 4" xfId="20934" xr:uid="{00000000-0005-0000-0000-00007F100000}"/>
    <cellStyle name="Note 2 14 5 2 2 5" xfId="35387" xr:uid="{00000000-0005-0000-0000-000080100000}"/>
    <cellStyle name="Note 2 14 5 2 3" xfId="5960" xr:uid="{00000000-0005-0000-0000-000081100000}"/>
    <cellStyle name="Note 2 14 5 2 3 2" xfId="23395" xr:uid="{00000000-0005-0000-0000-000082100000}"/>
    <cellStyle name="Note 2 14 5 2 3 3" xfId="37848" xr:uid="{00000000-0005-0000-0000-000083100000}"/>
    <cellStyle name="Note 2 14 5 2 4" xfId="8401" xr:uid="{00000000-0005-0000-0000-000084100000}"/>
    <cellStyle name="Note 2 14 5 2 4 2" xfId="25836" xr:uid="{00000000-0005-0000-0000-000085100000}"/>
    <cellStyle name="Note 2 14 5 2 4 3" xfId="40289" xr:uid="{00000000-0005-0000-0000-000086100000}"/>
    <cellStyle name="Note 2 14 5 2 5" xfId="10821" xr:uid="{00000000-0005-0000-0000-000087100000}"/>
    <cellStyle name="Note 2 14 5 2 5 2" xfId="28256" xr:uid="{00000000-0005-0000-0000-000088100000}"/>
    <cellStyle name="Note 2 14 5 2 5 3" xfId="42709" xr:uid="{00000000-0005-0000-0000-000089100000}"/>
    <cellStyle name="Note 2 14 5 2 6" xfId="17828" xr:uid="{00000000-0005-0000-0000-00008A100000}"/>
    <cellStyle name="Note 2 14 5 3" xfId="988" xr:uid="{00000000-0005-0000-0000-00008B100000}"/>
    <cellStyle name="Note 2 14 5 3 2" xfId="3499" xr:uid="{00000000-0005-0000-0000-00008C100000}"/>
    <cellStyle name="Note 2 14 5 3 2 2" xfId="13250" xr:uid="{00000000-0005-0000-0000-00008D100000}"/>
    <cellStyle name="Note 2 14 5 3 2 2 2" xfId="30685" xr:uid="{00000000-0005-0000-0000-00008E100000}"/>
    <cellStyle name="Note 2 14 5 3 2 2 3" xfId="45138" xr:uid="{00000000-0005-0000-0000-00008F100000}"/>
    <cellStyle name="Note 2 14 5 3 2 3" xfId="15711" xr:uid="{00000000-0005-0000-0000-000090100000}"/>
    <cellStyle name="Note 2 14 5 3 2 3 2" xfId="33146" xr:uid="{00000000-0005-0000-0000-000091100000}"/>
    <cellStyle name="Note 2 14 5 3 2 3 3" xfId="47599" xr:uid="{00000000-0005-0000-0000-000092100000}"/>
    <cellStyle name="Note 2 14 5 3 2 4" xfId="20935" xr:uid="{00000000-0005-0000-0000-000093100000}"/>
    <cellStyle name="Note 2 14 5 3 2 5" xfId="35388" xr:uid="{00000000-0005-0000-0000-000094100000}"/>
    <cellStyle name="Note 2 14 5 3 3" xfId="5961" xr:uid="{00000000-0005-0000-0000-000095100000}"/>
    <cellStyle name="Note 2 14 5 3 3 2" xfId="23396" xr:uid="{00000000-0005-0000-0000-000096100000}"/>
    <cellStyle name="Note 2 14 5 3 3 3" xfId="37849" xr:uid="{00000000-0005-0000-0000-000097100000}"/>
    <cellStyle name="Note 2 14 5 3 4" xfId="8402" xr:uid="{00000000-0005-0000-0000-000098100000}"/>
    <cellStyle name="Note 2 14 5 3 4 2" xfId="25837" xr:uid="{00000000-0005-0000-0000-000099100000}"/>
    <cellStyle name="Note 2 14 5 3 4 3" xfId="40290" xr:uid="{00000000-0005-0000-0000-00009A100000}"/>
    <cellStyle name="Note 2 14 5 3 5" xfId="10822" xr:uid="{00000000-0005-0000-0000-00009B100000}"/>
    <cellStyle name="Note 2 14 5 3 5 2" xfId="28257" xr:uid="{00000000-0005-0000-0000-00009C100000}"/>
    <cellStyle name="Note 2 14 5 3 5 3" xfId="42710" xr:uid="{00000000-0005-0000-0000-00009D100000}"/>
    <cellStyle name="Note 2 14 5 3 6" xfId="17829" xr:uid="{00000000-0005-0000-0000-00009E100000}"/>
    <cellStyle name="Note 2 14 5 4" xfId="989" xr:uid="{00000000-0005-0000-0000-00009F100000}"/>
    <cellStyle name="Note 2 14 5 4 2" xfId="3500" xr:uid="{00000000-0005-0000-0000-0000A0100000}"/>
    <cellStyle name="Note 2 14 5 4 2 2" xfId="20936" xr:uid="{00000000-0005-0000-0000-0000A1100000}"/>
    <cellStyle name="Note 2 14 5 4 2 3" xfId="35389" xr:uid="{00000000-0005-0000-0000-0000A2100000}"/>
    <cellStyle name="Note 2 14 5 4 3" xfId="5962" xr:uid="{00000000-0005-0000-0000-0000A3100000}"/>
    <cellStyle name="Note 2 14 5 4 3 2" xfId="23397" xr:uid="{00000000-0005-0000-0000-0000A4100000}"/>
    <cellStyle name="Note 2 14 5 4 3 3" xfId="37850" xr:uid="{00000000-0005-0000-0000-0000A5100000}"/>
    <cellStyle name="Note 2 14 5 4 4" xfId="8403" xr:uid="{00000000-0005-0000-0000-0000A6100000}"/>
    <cellStyle name="Note 2 14 5 4 4 2" xfId="25838" xr:uid="{00000000-0005-0000-0000-0000A7100000}"/>
    <cellStyle name="Note 2 14 5 4 4 3" xfId="40291" xr:uid="{00000000-0005-0000-0000-0000A8100000}"/>
    <cellStyle name="Note 2 14 5 4 5" xfId="10823" xr:uid="{00000000-0005-0000-0000-0000A9100000}"/>
    <cellStyle name="Note 2 14 5 4 5 2" xfId="28258" xr:uid="{00000000-0005-0000-0000-0000AA100000}"/>
    <cellStyle name="Note 2 14 5 4 5 3" xfId="42711" xr:uid="{00000000-0005-0000-0000-0000AB100000}"/>
    <cellStyle name="Note 2 14 5 4 6" xfId="15017" xr:uid="{00000000-0005-0000-0000-0000AC100000}"/>
    <cellStyle name="Note 2 14 5 4 6 2" xfId="32452" xr:uid="{00000000-0005-0000-0000-0000AD100000}"/>
    <cellStyle name="Note 2 14 5 4 6 3" xfId="46905" xr:uid="{00000000-0005-0000-0000-0000AE100000}"/>
    <cellStyle name="Note 2 14 5 4 7" xfId="17830" xr:uid="{00000000-0005-0000-0000-0000AF100000}"/>
    <cellStyle name="Note 2 14 5 4 8" xfId="20179" xr:uid="{00000000-0005-0000-0000-0000B0100000}"/>
    <cellStyle name="Note 2 14 5 5" xfId="3497" xr:uid="{00000000-0005-0000-0000-0000B1100000}"/>
    <cellStyle name="Note 2 14 5 5 2" xfId="13248" xr:uid="{00000000-0005-0000-0000-0000B2100000}"/>
    <cellStyle name="Note 2 14 5 5 2 2" xfId="30683" xr:uid="{00000000-0005-0000-0000-0000B3100000}"/>
    <cellStyle name="Note 2 14 5 5 2 3" xfId="45136" xr:uid="{00000000-0005-0000-0000-0000B4100000}"/>
    <cellStyle name="Note 2 14 5 5 3" xfId="15709" xr:uid="{00000000-0005-0000-0000-0000B5100000}"/>
    <cellStyle name="Note 2 14 5 5 3 2" xfId="33144" xr:uid="{00000000-0005-0000-0000-0000B6100000}"/>
    <cellStyle name="Note 2 14 5 5 3 3" xfId="47597" xr:uid="{00000000-0005-0000-0000-0000B7100000}"/>
    <cellStyle name="Note 2 14 5 5 4" xfId="20933" xr:uid="{00000000-0005-0000-0000-0000B8100000}"/>
    <cellStyle name="Note 2 14 5 5 5" xfId="35386" xr:uid="{00000000-0005-0000-0000-0000B9100000}"/>
    <cellStyle name="Note 2 14 5 6" xfId="5959" xr:uid="{00000000-0005-0000-0000-0000BA100000}"/>
    <cellStyle name="Note 2 14 5 6 2" xfId="23394" xr:uid="{00000000-0005-0000-0000-0000BB100000}"/>
    <cellStyle name="Note 2 14 5 6 3" xfId="37847" xr:uid="{00000000-0005-0000-0000-0000BC100000}"/>
    <cellStyle name="Note 2 14 5 7" xfId="8400" xr:uid="{00000000-0005-0000-0000-0000BD100000}"/>
    <cellStyle name="Note 2 14 5 7 2" xfId="25835" xr:uid="{00000000-0005-0000-0000-0000BE100000}"/>
    <cellStyle name="Note 2 14 5 7 3" xfId="40288" xr:uid="{00000000-0005-0000-0000-0000BF100000}"/>
    <cellStyle name="Note 2 14 5 8" xfId="10820" xr:uid="{00000000-0005-0000-0000-0000C0100000}"/>
    <cellStyle name="Note 2 14 5 8 2" xfId="28255" xr:uid="{00000000-0005-0000-0000-0000C1100000}"/>
    <cellStyle name="Note 2 14 5 8 3" xfId="42708" xr:uid="{00000000-0005-0000-0000-0000C2100000}"/>
    <cellStyle name="Note 2 14 5 9" xfId="17827" xr:uid="{00000000-0005-0000-0000-0000C3100000}"/>
    <cellStyle name="Note 2 14 6" xfId="990" xr:uid="{00000000-0005-0000-0000-0000C4100000}"/>
    <cellStyle name="Note 2 14 6 2" xfId="3501" xr:uid="{00000000-0005-0000-0000-0000C5100000}"/>
    <cellStyle name="Note 2 14 6 2 2" xfId="13251" xr:uid="{00000000-0005-0000-0000-0000C6100000}"/>
    <cellStyle name="Note 2 14 6 2 2 2" xfId="30686" xr:uid="{00000000-0005-0000-0000-0000C7100000}"/>
    <cellStyle name="Note 2 14 6 2 2 3" xfId="45139" xr:uid="{00000000-0005-0000-0000-0000C8100000}"/>
    <cellStyle name="Note 2 14 6 2 3" xfId="15712" xr:uid="{00000000-0005-0000-0000-0000C9100000}"/>
    <cellStyle name="Note 2 14 6 2 3 2" xfId="33147" xr:uid="{00000000-0005-0000-0000-0000CA100000}"/>
    <cellStyle name="Note 2 14 6 2 3 3" xfId="47600" xr:uid="{00000000-0005-0000-0000-0000CB100000}"/>
    <cellStyle name="Note 2 14 6 2 4" xfId="20937" xr:uid="{00000000-0005-0000-0000-0000CC100000}"/>
    <cellStyle name="Note 2 14 6 2 5" xfId="35390" xr:uid="{00000000-0005-0000-0000-0000CD100000}"/>
    <cellStyle name="Note 2 14 6 3" xfId="5963" xr:uid="{00000000-0005-0000-0000-0000CE100000}"/>
    <cellStyle name="Note 2 14 6 3 2" xfId="23398" xr:uid="{00000000-0005-0000-0000-0000CF100000}"/>
    <cellStyle name="Note 2 14 6 3 3" xfId="37851" xr:uid="{00000000-0005-0000-0000-0000D0100000}"/>
    <cellStyle name="Note 2 14 6 4" xfId="8404" xr:uid="{00000000-0005-0000-0000-0000D1100000}"/>
    <cellStyle name="Note 2 14 6 4 2" xfId="25839" xr:uid="{00000000-0005-0000-0000-0000D2100000}"/>
    <cellStyle name="Note 2 14 6 4 3" xfId="40292" xr:uid="{00000000-0005-0000-0000-0000D3100000}"/>
    <cellStyle name="Note 2 14 6 5" xfId="10824" xr:uid="{00000000-0005-0000-0000-0000D4100000}"/>
    <cellStyle name="Note 2 14 6 5 2" xfId="28259" xr:uid="{00000000-0005-0000-0000-0000D5100000}"/>
    <cellStyle name="Note 2 14 6 5 3" xfId="42712" xr:uid="{00000000-0005-0000-0000-0000D6100000}"/>
    <cellStyle name="Note 2 14 6 6" xfId="17831" xr:uid="{00000000-0005-0000-0000-0000D7100000}"/>
    <cellStyle name="Note 2 14 7" xfId="991" xr:uid="{00000000-0005-0000-0000-0000D8100000}"/>
    <cellStyle name="Note 2 14 7 2" xfId="3502" xr:uid="{00000000-0005-0000-0000-0000D9100000}"/>
    <cellStyle name="Note 2 14 7 2 2" xfId="13252" xr:uid="{00000000-0005-0000-0000-0000DA100000}"/>
    <cellStyle name="Note 2 14 7 2 2 2" xfId="30687" xr:uid="{00000000-0005-0000-0000-0000DB100000}"/>
    <cellStyle name="Note 2 14 7 2 2 3" xfId="45140" xr:uid="{00000000-0005-0000-0000-0000DC100000}"/>
    <cellStyle name="Note 2 14 7 2 3" xfId="15713" xr:uid="{00000000-0005-0000-0000-0000DD100000}"/>
    <cellStyle name="Note 2 14 7 2 3 2" xfId="33148" xr:uid="{00000000-0005-0000-0000-0000DE100000}"/>
    <cellStyle name="Note 2 14 7 2 3 3" xfId="47601" xr:uid="{00000000-0005-0000-0000-0000DF100000}"/>
    <cellStyle name="Note 2 14 7 2 4" xfId="20938" xr:uid="{00000000-0005-0000-0000-0000E0100000}"/>
    <cellStyle name="Note 2 14 7 2 5" xfId="35391" xr:uid="{00000000-0005-0000-0000-0000E1100000}"/>
    <cellStyle name="Note 2 14 7 3" xfId="5964" xr:uid="{00000000-0005-0000-0000-0000E2100000}"/>
    <cellStyle name="Note 2 14 7 3 2" xfId="23399" xr:uid="{00000000-0005-0000-0000-0000E3100000}"/>
    <cellStyle name="Note 2 14 7 3 3" xfId="37852" xr:uid="{00000000-0005-0000-0000-0000E4100000}"/>
    <cellStyle name="Note 2 14 7 4" xfId="8405" xr:uid="{00000000-0005-0000-0000-0000E5100000}"/>
    <cellStyle name="Note 2 14 7 4 2" xfId="25840" xr:uid="{00000000-0005-0000-0000-0000E6100000}"/>
    <cellStyle name="Note 2 14 7 4 3" xfId="40293" xr:uid="{00000000-0005-0000-0000-0000E7100000}"/>
    <cellStyle name="Note 2 14 7 5" xfId="10825" xr:uid="{00000000-0005-0000-0000-0000E8100000}"/>
    <cellStyle name="Note 2 14 7 5 2" xfId="28260" xr:uid="{00000000-0005-0000-0000-0000E9100000}"/>
    <cellStyle name="Note 2 14 7 5 3" xfId="42713" xr:uid="{00000000-0005-0000-0000-0000EA100000}"/>
    <cellStyle name="Note 2 14 7 6" xfId="17832" xr:uid="{00000000-0005-0000-0000-0000EB100000}"/>
    <cellStyle name="Note 2 14 8" xfId="992" xr:uid="{00000000-0005-0000-0000-0000EC100000}"/>
    <cellStyle name="Note 2 14 8 2" xfId="3503" xr:uid="{00000000-0005-0000-0000-0000ED100000}"/>
    <cellStyle name="Note 2 14 8 2 2" xfId="20939" xr:uid="{00000000-0005-0000-0000-0000EE100000}"/>
    <cellStyle name="Note 2 14 8 2 3" xfId="35392" xr:uid="{00000000-0005-0000-0000-0000EF100000}"/>
    <cellStyle name="Note 2 14 8 3" xfId="5965" xr:uid="{00000000-0005-0000-0000-0000F0100000}"/>
    <cellStyle name="Note 2 14 8 3 2" xfId="23400" xr:uid="{00000000-0005-0000-0000-0000F1100000}"/>
    <cellStyle name="Note 2 14 8 3 3" xfId="37853" xr:uid="{00000000-0005-0000-0000-0000F2100000}"/>
    <cellStyle name="Note 2 14 8 4" xfId="8406" xr:uid="{00000000-0005-0000-0000-0000F3100000}"/>
    <cellStyle name="Note 2 14 8 4 2" xfId="25841" xr:uid="{00000000-0005-0000-0000-0000F4100000}"/>
    <cellStyle name="Note 2 14 8 4 3" xfId="40294" xr:uid="{00000000-0005-0000-0000-0000F5100000}"/>
    <cellStyle name="Note 2 14 8 5" xfId="10826" xr:uid="{00000000-0005-0000-0000-0000F6100000}"/>
    <cellStyle name="Note 2 14 8 5 2" xfId="28261" xr:uid="{00000000-0005-0000-0000-0000F7100000}"/>
    <cellStyle name="Note 2 14 8 5 3" xfId="42714" xr:uid="{00000000-0005-0000-0000-0000F8100000}"/>
    <cellStyle name="Note 2 14 8 6" xfId="15018" xr:uid="{00000000-0005-0000-0000-0000F9100000}"/>
    <cellStyle name="Note 2 14 8 6 2" xfId="32453" xr:uid="{00000000-0005-0000-0000-0000FA100000}"/>
    <cellStyle name="Note 2 14 8 6 3" xfId="46906" xr:uid="{00000000-0005-0000-0000-0000FB100000}"/>
    <cellStyle name="Note 2 14 8 7" xfId="17833" xr:uid="{00000000-0005-0000-0000-0000FC100000}"/>
    <cellStyle name="Note 2 14 8 8" xfId="20180" xr:uid="{00000000-0005-0000-0000-0000FD100000}"/>
    <cellStyle name="Note 2 14 9" xfId="3484" xr:uid="{00000000-0005-0000-0000-0000FE100000}"/>
    <cellStyle name="Note 2 14 9 2" xfId="13238" xr:uid="{00000000-0005-0000-0000-0000FF100000}"/>
    <cellStyle name="Note 2 14 9 2 2" xfId="30673" xr:uid="{00000000-0005-0000-0000-000000110000}"/>
    <cellStyle name="Note 2 14 9 2 3" xfId="45126" xr:uid="{00000000-0005-0000-0000-000001110000}"/>
    <cellStyle name="Note 2 14 9 3" xfId="15699" xr:uid="{00000000-0005-0000-0000-000002110000}"/>
    <cellStyle name="Note 2 14 9 3 2" xfId="33134" xr:uid="{00000000-0005-0000-0000-000003110000}"/>
    <cellStyle name="Note 2 14 9 3 3" xfId="47587" xr:uid="{00000000-0005-0000-0000-000004110000}"/>
    <cellStyle name="Note 2 14 9 4" xfId="20920" xr:uid="{00000000-0005-0000-0000-000005110000}"/>
    <cellStyle name="Note 2 14 9 5" xfId="35373" xr:uid="{00000000-0005-0000-0000-000006110000}"/>
    <cellStyle name="Note 2 15" xfId="993" xr:uid="{00000000-0005-0000-0000-000007110000}"/>
    <cellStyle name="Note 2 15 10" xfId="5966" xr:uid="{00000000-0005-0000-0000-000008110000}"/>
    <cellStyle name="Note 2 15 10 2" xfId="23401" xr:uid="{00000000-0005-0000-0000-000009110000}"/>
    <cellStyle name="Note 2 15 10 3" xfId="37854" xr:uid="{00000000-0005-0000-0000-00000A110000}"/>
    <cellStyle name="Note 2 15 11" xfId="8407" xr:uid="{00000000-0005-0000-0000-00000B110000}"/>
    <cellStyle name="Note 2 15 11 2" xfId="25842" xr:uid="{00000000-0005-0000-0000-00000C110000}"/>
    <cellStyle name="Note 2 15 11 3" xfId="40295" xr:uid="{00000000-0005-0000-0000-00000D110000}"/>
    <cellStyle name="Note 2 15 12" xfId="10827" xr:uid="{00000000-0005-0000-0000-00000E110000}"/>
    <cellStyle name="Note 2 15 12 2" xfId="28262" xr:uid="{00000000-0005-0000-0000-00000F110000}"/>
    <cellStyle name="Note 2 15 12 3" xfId="42715" xr:uid="{00000000-0005-0000-0000-000010110000}"/>
    <cellStyle name="Note 2 15 13" xfId="17834" xr:uid="{00000000-0005-0000-0000-000011110000}"/>
    <cellStyle name="Note 2 15 2" xfId="994" xr:uid="{00000000-0005-0000-0000-000012110000}"/>
    <cellStyle name="Note 2 15 2 2" xfId="995" xr:uid="{00000000-0005-0000-0000-000013110000}"/>
    <cellStyle name="Note 2 15 2 2 2" xfId="3506" xr:uid="{00000000-0005-0000-0000-000014110000}"/>
    <cellStyle name="Note 2 15 2 2 2 2" xfId="13255" xr:uid="{00000000-0005-0000-0000-000015110000}"/>
    <cellStyle name="Note 2 15 2 2 2 2 2" xfId="30690" xr:uid="{00000000-0005-0000-0000-000016110000}"/>
    <cellStyle name="Note 2 15 2 2 2 2 3" xfId="45143" xr:uid="{00000000-0005-0000-0000-000017110000}"/>
    <cellStyle name="Note 2 15 2 2 2 3" xfId="15716" xr:uid="{00000000-0005-0000-0000-000018110000}"/>
    <cellStyle name="Note 2 15 2 2 2 3 2" xfId="33151" xr:uid="{00000000-0005-0000-0000-000019110000}"/>
    <cellStyle name="Note 2 15 2 2 2 3 3" xfId="47604" xr:uid="{00000000-0005-0000-0000-00001A110000}"/>
    <cellStyle name="Note 2 15 2 2 2 4" xfId="20942" xr:uid="{00000000-0005-0000-0000-00001B110000}"/>
    <cellStyle name="Note 2 15 2 2 2 5" xfId="35395" xr:uid="{00000000-0005-0000-0000-00001C110000}"/>
    <cellStyle name="Note 2 15 2 2 3" xfId="5968" xr:uid="{00000000-0005-0000-0000-00001D110000}"/>
    <cellStyle name="Note 2 15 2 2 3 2" xfId="23403" xr:uid="{00000000-0005-0000-0000-00001E110000}"/>
    <cellStyle name="Note 2 15 2 2 3 3" xfId="37856" xr:uid="{00000000-0005-0000-0000-00001F110000}"/>
    <cellStyle name="Note 2 15 2 2 4" xfId="8409" xr:uid="{00000000-0005-0000-0000-000020110000}"/>
    <cellStyle name="Note 2 15 2 2 4 2" xfId="25844" xr:uid="{00000000-0005-0000-0000-000021110000}"/>
    <cellStyle name="Note 2 15 2 2 4 3" xfId="40297" xr:uid="{00000000-0005-0000-0000-000022110000}"/>
    <cellStyle name="Note 2 15 2 2 5" xfId="10829" xr:uid="{00000000-0005-0000-0000-000023110000}"/>
    <cellStyle name="Note 2 15 2 2 5 2" xfId="28264" xr:uid="{00000000-0005-0000-0000-000024110000}"/>
    <cellStyle name="Note 2 15 2 2 5 3" xfId="42717" xr:uid="{00000000-0005-0000-0000-000025110000}"/>
    <cellStyle name="Note 2 15 2 2 6" xfId="17836" xr:uid="{00000000-0005-0000-0000-000026110000}"/>
    <cellStyle name="Note 2 15 2 3" xfId="996" xr:uid="{00000000-0005-0000-0000-000027110000}"/>
    <cellStyle name="Note 2 15 2 3 2" xfId="3507" xr:uid="{00000000-0005-0000-0000-000028110000}"/>
    <cellStyle name="Note 2 15 2 3 2 2" xfId="13256" xr:uid="{00000000-0005-0000-0000-000029110000}"/>
    <cellStyle name="Note 2 15 2 3 2 2 2" xfId="30691" xr:uid="{00000000-0005-0000-0000-00002A110000}"/>
    <cellStyle name="Note 2 15 2 3 2 2 3" xfId="45144" xr:uid="{00000000-0005-0000-0000-00002B110000}"/>
    <cellStyle name="Note 2 15 2 3 2 3" xfId="15717" xr:uid="{00000000-0005-0000-0000-00002C110000}"/>
    <cellStyle name="Note 2 15 2 3 2 3 2" xfId="33152" xr:uid="{00000000-0005-0000-0000-00002D110000}"/>
    <cellStyle name="Note 2 15 2 3 2 3 3" xfId="47605" xr:uid="{00000000-0005-0000-0000-00002E110000}"/>
    <cellStyle name="Note 2 15 2 3 2 4" xfId="20943" xr:uid="{00000000-0005-0000-0000-00002F110000}"/>
    <cellStyle name="Note 2 15 2 3 2 5" xfId="35396" xr:uid="{00000000-0005-0000-0000-000030110000}"/>
    <cellStyle name="Note 2 15 2 3 3" xfId="5969" xr:uid="{00000000-0005-0000-0000-000031110000}"/>
    <cellStyle name="Note 2 15 2 3 3 2" xfId="23404" xr:uid="{00000000-0005-0000-0000-000032110000}"/>
    <cellStyle name="Note 2 15 2 3 3 3" xfId="37857" xr:uid="{00000000-0005-0000-0000-000033110000}"/>
    <cellStyle name="Note 2 15 2 3 4" xfId="8410" xr:uid="{00000000-0005-0000-0000-000034110000}"/>
    <cellStyle name="Note 2 15 2 3 4 2" xfId="25845" xr:uid="{00000000-0005-0000-0000-000035110000}"/>
    <cellStyle name="Note 2 15 2 3 4 3" xfId="40298" xr:uid="{00000000-0005-0000-0000-000036110000}"/>
    <cellStyle name="Note 2 15 2 3 5" xfId="10830" xr:uid="{00000000-0005-0000-0000-000037110000}"/>
    <cellStyle name="Note 2 15 2 3 5 2" xfId="28265" xr:uid="{00000000-0005-0000-0000-000038110000}"/>
    <cellStyle name="Note 2 15 2 3 5 3" xfId="42718" xr:uid="{00000000-0005-0000-0000-000039110000}"/>
    <cellStyle name="Note 2 15 2 3 6" xfId="17837" xr:uid="{00000000-0005-0000-0000-00003A110000}"/>
    <cellStyle name="Note 2 15 2 4" xfId="997" xr:uid="{00000000-0005-0000-0000-00003B110000}"/>
    <cellStyle name="Note 2 15 2 4 2" xfId="3508" xr:uid="{00000000-0005-0000-0000-00003C110000}"/>
    <cellStyle name="Note 2 15 2 4 2 2" xfId="20944" xr:uid="{00000000-0005-0000-0000-00003D110000}"/>
    <cellStyle name="Note 2 15 2 4 2 3" xfId="35397" xr:uid="{00000000-0005-0000-0000-00003E110000}"/>
    <cellStyle name="Note 2 15 2 4 3" xfId="5970" xr:uid="{00000000-0005-0000-0000-00003F110000}"/>
    <cellStyle name="Note 2 15 2 4 3 2" xfId="23405" xr:uid="{00000000-0005-0000-0000-000040110000}"/>
    <cellStyle name="Note 2 15 2 4 3 3" xfId="37858" xr:uid="{00000000-0005-0000-0000-000041110000}"/>
    <cellStyle name="Note 2 15 2 4 4" xfId="8411" xr:uid="{00000000-0005-0000-0000-000042110000}"/>
    <cellStyle name="Note 2 15 2 4 4 2" xfId="25846" xr:uid="{00000000-0005-0000-0000-000043110000}"/>
    <cellStyle name="Note 2 15 2 4 4 3" xfId="40299" xr:uid="{00000000-0005-0000-0000-000044110000}"/>
    <cellStyle name="Note 2 15 2 4 5" xfId="10831" xr:uid="{00000000-0005-0000-0000-000045110000}"/>
    <cellStyle name="Note 2 15 2 4 5 2" xfId="28266" xr:uid="{00000000-0005-0000-0000-000046110000}"/>
    <cellStyle name="Note 2 15 2 4 5 3" xfId="42719" xr:uid="{00000000-0005-0000-0000-000047110000}"/>
    <cellStyle name="Note 2 15 2 4 6" xfId="15019" xr:uid="{00000000-0005-0000-0000-000048110000}"/>
    <cellStyle name="Note 2 15 2 4 6 2" xfId="32454" xr:uid="{00000000-0005-0000-0000-000049110000}"/>
    <cellStyle name="Note 2 15 2 4 6 3" xfId="46907" xr:uid="{00000000-0005-0000-0000-00004A110000}"/>
    <cellStyle name="Note 2 15 2 4 7" xfId="17838" xr:uid="{00000000-0005-0000-0000-00004B110000}"/>
    <cellStyle name="Note 2 15 2 4 8" xfId="20181" xr:uid="{00000000-0005-0000-0000-00004C110000}"/>
    <cellStyle name="Note 2 15 2 5" xfId="3505" xr:uid="{00000000-0005-0000-0000-00004D110000}"/>
    <cellStyle name="Note 2 15 2 5 2" xfId="13254" xr:uid="{00000000-0005-0000-0000-00004E110000}"/>
    <cellStyle name="Note 2 15 2 5 2 2" xfId="30689" xr:uid="{00000000-0005-0000-0000-00004F110000}"/>
    <cellStyle name="Note 2 15 2 5 2 3" xfId="45142" xr:uid="{00000000-0005-0000-0000-000050110000}"/>
    <cellStyle name="Note 2 15 2 5 3" xfId="15715" xr:uid="{00000000-0005-0000-0000-000051110000}"/>
    <cellStyle name="Note 2 15 2 5 3 2" xfId="33150" xr:uid="{00000000-0005-0000-0000-000052110000}"/>
    <cellStyle name="Note 2 15 2 5 3 3" xfId="47603" xr:uid="{00000000-0005-0000-0000-000053110000}"/>
    <cellStyle name="Note 2 15 2 5 4" xfId="20941" xr:uid="{00000000-0005-0000-0000-000054110000}"/>
    <cellStyle name="Note 2 15 2 5 5" xfId="35394" xr:uid="{00000000-0005-0000-0000-000055110000}"/>
    <cellStyle name="Note 2 15 2 6" xfId="5967" xr:uid="{00000000-0005-0000-0000-000056110000}"/>
    <cellStyle name="Note 2 15 2 6 2" xfId="23402" xr:uid="{00000000-0005-0000-0000-000057110000}"/>
    <cellStyle name="Note 2 15 2 6 3" xfId="37855" xr:uid="{00000000-0005-0000-0000-000058110000}"/>
    <cellStyle name="Note 2 15 2 7" xfId="8408" xr:uid="{00000000-0005-0000-0000-000059110000}"/>
    <cellStyle name="Note 2 15 2 7 2" xfId="25843" xr:uid="{00000000-0005-0000-0000-00005A110000}"/>
    <cellStyle name="Note 2 15 2 7 3" xfId="40296" xr:uid="{00000000-0005-0000-0000-00005B110000}"/>
    <cellStyle name="Note 2 15 2 8" xfId="10828" xr:uid="{00000000-0005-0000-0000-00005C110000}"/>
    <cellStyle name="Note 2 15 2 8 2" xfId="28263" xr:uid="{00000000-0005-0000-0000-00005D110000}"/>
    <cellStyle name="Note 2 15 2 8 3" xfId="42716" xr:uid="{00000000-0005-0000-0000-00005E110000}"/>
    <cellStyle name="Note 2 15 2 9" xfId="17835" xr:uid="{00000000-0005-0000-0000-00005F110000}"/>
    <cellStyle name="Note 2 15 3" xfId="998" xr:uid="{00000000-0005-0000-0000-000060110000}"/>
    <cellStyle name="Note 2 15 3 2" xfId="999" xr:uid="{00000000-0005-0000-0000-000061110000}"/>
    <cellStyle name="Note 2 15 3 2 2" xfId="3510" xr:uid="{00000000-0005-0000-0000-000062110000}"/>
    <cellStyle name="Note 2 15 3 2 2 2" xfId="13258" xr:uid="{00000000-0005-0000-0000-000063110000}"/>
    <cellStyle name="Note 2 15 3 2 2 2 2" xfId="30693" xr:uid="{00000000-0005-0000-0000-000064110000}"/>
    <cellStyle name="Note 2 15 3 2 2 2 3" xfId="45146" xr:uid="{00000000-0005-0000-0000-000065110000}"/>
    <cellStyle name="Note 2 15 3 2 2 3" xfId="15719" xr:uid="{00000000-0005-0000-0000-000066110000}"/>
    <cellStyle name="Note 2 15 3 2 2 3 2" xfId="33154" xr:uid="{00000000-0005-0000-0000-000067110000}"/>
    <cellStyle name="Note 2 15 3 2 2 3 3" xfId="47607" xr:uid="{00000000-0005-0000-0000-000068110000}"/>
    <cellStyle name="Note 2 15 3 2 2 4" xfId="20946" xr:uid="{00000000-0005-0000-0000-000069110000}"/>
    <cellStyle name="Note 2 15 3 2 2 5" xfId="35399" xr:uid="{00000000-0005-0000-0000-00006A110000}"/>
    <cellStyle name="Note 2 15 3 2 3" xfId="5972" xr:uid="{00000000-0005-0000-0000-00006B110000}"/>
    <cellStyle name="Note 2 15 3 2 3 2" xfId="23407" xr:uid="{00000000-0005-0000-0000-00006C110000}"/>
    <cellStyle name="Note 2 15 3 2 3 3" xfId="37860" xr:uid="{00000000-0005-0000-0000-00006D110000}"/>
    <cellStyle name="Note 2 15 3 2 4" xfId="8413" xr:uid="{00000000-0005-0000-0000-00006E110000}"/>
    <cellStyle name="Note 2 15 3 2 4 2" xfId="25848" xr:uid="{00000000-0005-0000-0000-00006F110000}"/>
    <cellStyle name="Note 2 15 3 2 4 3" xfId="40301" xr:uid="{00000000-0005-0000-0000-000070110000}"/>
    <cellStyle name="Note 2 15 3 2 5" xfId="10833" xr:uid="{00000000-0005-0000-0000-000071110000}"/>
    <cellStyle name="Note 2 15 3 2 5 2" xfId="28268" xr:uid="{00000000-0005-0000-0000-000072110000}"/>
    <cellStyle name="Note 2 15 3 2 5 3" xfId="42721" xr:uid="{00000000-0005-0000-0000-000073110000}"/>
    <cellStyle name="Note 2 15 3 2 6" xfId="17840" xr:uid="{00000000-0005-0000-0000-000074110000}"/>
    <cellStyle name="Note 2 15 3 3" xfId="1000" xr:uid="{00000000-0005-0000-0000-000075110000}"/>
    <cellStyle name="Note 2 15 3 3 2" xfId="3511" xr:uid="{00000000-0005-0000-0000-000076110000}"/>
    <cellStyle name="Note 2 15 3 3 2 2" xfId="13259" xr:uid="{00000000-0005-0000-0000-000077110000}"/>
    <cellStyle name="Note 2 15 3 3 2 2 2" xfId="30694" xr:uid="{00000000-0005-0000-0000-000078110000}"/>
    <cellStyle name="Note 2 15 3 3 2 2 3" xfId="45147" xr:uid="{00000000-0005-0000-0000-000079110000}"/>
    <cellStyle name="Note 2 15 3 3 2 3" xfId="15720" xr:uid="{00000000-0005-0000-0000-00007A110000}"/>
    <cellStyle name="Note 2 15 3 3 2 3 2" xfId="33155" xr:uid="{00000000-0005-0000-0000-00007B110000}"/>
    <cellStyle name="Note 2 15 3 3 2 3 3" xfId="47608" xr:uid="{00000000-0005-0000-0000-00007C110000}"/>
    <cellStyle name="Note 2 15 3 3 2 4" xfId="20947" xr:uid="{00000000-0005-0000-0000-00007D110000}"/>
    <cellStyle name="Note 2 15 3 3 2 5" xfId="35400" xr:uid="{00000000-0005-0000-0000-00007E110000}"/>
    <cellStyle name="Note 2 15 3 3 3" xfId="5973" xr:uid="{00000000-0005-0000-0000-00007F110000}"/>
    <cellStyle name="Note 2 15 3 3 3 2" xfId="23408" xr:uid="{00000000-0005-0000-0000-000080110000}"/>
    <cellStyle name="Note 2 15 3 3 3 3" xfId="37861" xr:uid="{00000000-0005-0000-0000-000081110000}"/>
    <cellStyle name="Note 2 15 3 3 4" xfId="8414" xr:uid="{00000000-0005-0000-0000-000082110000}"/>
    <cellStyle name="Note 2 15 3 3 4 2" xfId="25849" xr:uid="{00000000-0005-0000-0000-000083110000}"/>
    <cellStyle name="Note 2 15 3 3 4 3" xfId="40302" xr:uid="{00000000-0005-0000-0000-000084110000}"/>
    <cellStyle name="Note 2 15 3 3 5" xfId="10834" xr:uid="{00000000-0005-0000-0000-000085110000}"/>
    <cellStyle name="Note 2 15 3 3 5 2" xfId="28269" xr:uid="{00000000-0005-0000-0000-000086110000}"/>
    <cellStyle name="Note 2 15 3 3 5 3" xfId="42722" xr:uid="{00000000-0005-0000-0000-000087110000}"/>
    <cellStyle name="Note 2 15 3 3 6" xfId="17841" xr:uid="{00000000-0005-0000-0000-000088110000}"/>
    <cellStyle name="Note 2 15 3 4" xfId="1001" xr:uid="{00000000-0005-0000-0000-000089110000}"/>
    <cellStyle name="Note 2 15 3 4 2" xfId="3512" xr:uid="{00000000-0005-0000-0000-00008A110000}"/>
    <cellStyle name="Note 2 15 3 4 2 2" xfId="20948" xr:uid="{00000000-0005-0000-0000-00008B110000}"/>
    <cellStyle name="Note 2 15 3 4 2 3" xfId="35401" xr:uid="{00000000-0005-0000-0000-00008C110000}"/>
    <cellStyle name="Note 2 15 3 4 3" xfId="5974" xr:uid="{00000000-0005-0000-0000-00008D110000}"/>
    <cellStyle name="Note 2 15 3 4 3 2" xfId="23409" xr:uid="{00000000-0005-0000-0000-00008E110000}"/>
    <cellStyle name="Note 2 15 3 4 3 3" xfId="37862" xr:uid="{00000000-0005-0000-0000-00008F110000}"/>
    <cellStyle name="Note 2 15 3 4 4" xfId="8415" xr:uid="{00000000-0005-0000-0000-000090110000}"/>
    <cellStyle name="Note 2 15 3 4 4 2" xfId="25850" xr:uid="{00000000-0005-0000-0000-000091110000}"/>
    <cellStyle name="Note 2 15 3 4 4 3" xfId="40303" xr:uid="{00000000-0005-0000-0000-000092110000}"/>
    <cellStyle name="Note 2 15 3 4 5" xfId="10835" xr:uid="{00000000-0005-0000-0000-000093110000}"/>
    <cellStyle name="Note 2 15 3 4 5 2" xfId="28270" xr:uid="{00000000-0005-0000-0000-000094110000}"/>
    <cellStyle name="Note 2 15 3 4 5 3" xfId="42723" xr:uid="{00000000-0005-0000-0000-000095110000}"/>
    <cellStyle name="Note 2 15 3 4 6" xfId="15020" xr:uid="{00000000-0005-0000-0000-000096110000}"/>
    <cellStyle name="Note 2 15 3 4 6 2" xfId="32455" xr:uid="{00000000-0005-0000-0000-000097110000}"/>
    <cellStyle name="Note 2 15 3 4 6 3" xfId="46908" xr:uid="{00000000-0005-0000-0000-000098110000}"/>
    <cellStyle name="Note 2 15 3 4 7" xfId="17842" xr:uid="{00000000-0005-0000-0000-000099110000}"/>
    <cellStyle name="Note 2 15 3 4 8" xfId="20182" xr:uid="{00000000-0005-0000-0000-00009A110000}"/>
    <cellStyle name="Note 2 15 3 5" xfId="3509" xr:uid="{00000000-0005-0000-0000-00009B110000}"/>
    <cellStyle name="Note 2 15 3 5 2" xfId="13257" xr:uid="{00000000-0005-0000-0000-00009C110000}"/>
    <cellStyle name="Note 2 15 3 5 2 2" xfId="30692" xr:uid="{00000000-0005-0000-0000-00009D110000}"/>
    <cellStyle name="Note 2 15 3 5 2 3" xfId="45145" xr:uid="{00000000-0005-0000-0000-00009E110000}"/>
    <cellStyle name="Note 2 15 3 5 3" xfId="15718" xr:uid="{00000000-0005-0000-0000-00009F110000}"/>
    <cellStyle name="Note 2 15 3 5 3 2" xfId="33153" xr:uid="{00000000-0005-0000-0000-0000A0110000}"/>
    <cellStyle name="Note 2 15 3 5 3 3" xfId="47606" xr:uid="{00000000-0005-0000-0000-0000A1110000}"/>
    <cellStyle name="Note 2 15 3 5 4" xfId="20945" xr:uid="{00000000-0005-0000-0000-0000A2110000}"/>
    <cellStyle name="Note 2 15 3 5 5" xfId="35398" xr:uid="{00000000-0005-0000-0000-0000A3110000}"/>
    <cellStyle name="Note 2 15 3 6" xfId="5971" xr:uid="{00000000-0005-0000-0000-0000A4110000}"/>
    <cellStyle name="Note 2 15 3 6 2" xfId="23406" xr:uid="{00000000-0005-0000-0000-0000A5110000}"/>
    <cellStyle name="Note 2 15 3 6 3" xfId="37859" xr:uid="{00000000-0005-0000-0000-0000A6110000}"/>
    <cellStyle name="Note 2 15 3 7" xfId="8412" xr:uid="{00000000-0005-0000-0000-0000A7110000}"/>
    <cellStyle name="Note 2 15 3 7 2" xfId="25847" xr:uid="{00000000-0005-0000-0000-0000A8110000}"/>
    <cellStyle name="Note 2 15 3 7 3" xfId="40300" xr:uid="{00000000-0005-0000-0000-0000A9110000}"/>
    <cellStyle name="Note 2 15 3 8" xfId="10832" xr:uid="{00000000-0005-0000-0000-0000AA110000}"/>
    <cellStyle name="Note 2 15 3 8 2" xfId="28267" xr:uid="{00000000-0005-0000-0000-0000AB110000}"/>
    <cellStyle name="Note 2 15 3 8 3" xfId="42720" xr:uid="{00000000-0005-0000-0000-0000AC110000}"/>
    <cellStyle name="Note 2 15 3 9" xfId="17839" xr:uid="{00000000-0005-0000-0000-0000AD110000}"/>
    <cellStyle name="Note 2 15 4" xfId="1002" xr:uid="{00000000-0005-0000-0000-0000AE110000}"/>
    <cellStyle name="Note 2 15 4 2" xfId="1003" xr:uid="{00000000-0005-0000-0000-0000AF110000}"/>
    <cellStyle name="Note 2 15 4 2 2" xfId="3514" xr:uid="{00000000-0005-0000-0000-0000B0110000}"/>
    <cellStyle name="Note 2 15 4 2 2 2" xfId="13261" xr:uid="{00000000-0005-0000-0000-0000B1110000}"/>
    <cellStyle name="Note 2 15 4 2 2 2 2" xfId="30696" xr:uid="{00000000-0005-0000-0000-0000B2110000}"/>
    <cellStyle name="Note 2 15 4 2 2 2 3" xfId="45149" xr:uid="{00000000-0005-0000-0000-0000B3110000}"/>
    <cellStyle name="Note 2 15 4 2 2 3" xfId="15722" xr:uid="{00000000-0005-0000-0000-0000B4110000}"/>
    <cellStyle name="Note 2 15 4 2 2 3 2" xfId="33157" xr:uid="{00000000-0005-0000-0000-0000B5110000}"/>
    <cellStyle name="Note 2 15 4 2 2 3 3" xfId="47610" xr:uid="{00000000-0005-0000-0000-0000B6110000}"/>
    <cellStyle name="Note 2 15 4 2 2 4" xfId="20950" xr:uid="{00000000-0005-0000-0000-0000B7110000}"/>
    <cellStyle name="Note 2 15 4 2 2 5" xfId="35403" xr:uid="{00000000-0005-0000-0000-0000B8110000}"/>
    <cellStyle name="Note 2 15 4 2 3" xfId="5976" xr:uid="{00000000-0005-0000-0000-0000B9110000}"/>
    <cellStyle name="Note 2 15 4 2 3 2" xfId="23411" xr:uid="{00000000-0005-0000-0000-0000BA110000}"/>
    <cellStyle name="Note 2 15 4 2 3 3" xfId="37864" xr:uid="{00000000-0005-0000-0000-0000BB110000}"/>
    <cellStyle name="Note 2 15 4 2 4" xfId="8417" xr:uid="{00000000-0005-0000-0000-0000BC110000}"/>
    <cellStyle name="Note 2 15 4 2 4 2" xfId="25852" xr:uid="{00000000-0005-0000-0000-0000BD110000}"/>
    <cellStyle name="Note 2 15 4 2 4 3" xfId="40305" xr:uid="{00000000-0005-0000-0000-0000BE110000}"/>
    <cellStyle name="Note 2 15 4 2 5" xfId="10837" xr:uid="{00000000-0005-0000-0000-0000BF110000}"/>
    <cellStyle name="Note 2 15 4 2 5 2" xfId="28272" xr:uid="{00000000-0005-0000-0000-0000C0110000}"/>
    <cellStyle name="Note 2 15 4 2 5 3" xfId="42725" xr:uid="{00000000-0005-0000-0000-0000C1110000}"/>
    <cellStyle name="Note 2 15 4 2 6" xfId="17844" xr:uid="{00000000-0005-0000-0000-0000C2110000}"/>
    <cellStyle name="Note 2 15 4 3" xfId="1004" xr:uid="{00000000-0005-0000-0000-0000C3110000}"/>
    <cellStyle name="Note 2 15 4 3 2" xfId="3515" xr:uid="{00000000-0005-0000-0000-0000C4110000}"/>
    <cellStyle name="Note 2 15 4 3 2 2" xfId="13262" xr:uid="{00000000-0005-0000-0000-0000C5110000}"/>
    <cellStyle name="Note 2 15 4 3 2 2 2" xfId="30697" xr:uid="{00000000-0005-0000-0000-0000C6110000}"/>
    <cellStyle name="Note 2 15 4 3 2 2 3" xfId="45150" xr:uid="{00000000-0005-0000-0000-0000C7110000}"/>
    <cellStyle name="Note 2 15 4 3 2 3" xfId="15723" xr:uid="{00000000-0005-0000-0000-0000C8110000}"/>
    <cellStyle name="Note 2 15 4 3 2 3 2" xfId="33158" xr:uid="{00000000-0005-0000-0000-0000C9110000}"/>
    <cellStyle name="Note 2 15 4 3 2 3 3" xfId="47611" xr:uid="{00000000-0005-0000-0000-0000CA110000}"/>
    <cellStyle name="Note 2 15 4 3 2 4" xfId="20951" xr:uid="{00000000-0005-0000-0000-0000CB110000}"/>
    <cellStyle name="Note 2 15 4 3 2 5" xfId="35404" xr:uid="{00000000-0005-0000-0000-0000CC110000}"/>
    <cellStyle name="Note 2 15 4 3 3" xfId="5977" xr:uid="{00000000-0005-0000-0000-0000CD110000}"/>
    <cellStyle name="Note 2 15 4 3 3 2" xfId="23412" xr:uid="{00000000-0005-0000-0000-0000CE110000}"/>
    <cellStyle name="Note 2 15 4 3 3 3" xfId="37865" xr:uid="{00000000-0005-0000-0000-0000CF110000}"/>
    <cellStyle name="Note 2 15 4 3 4" xfId="8418" xr:uid="{00000000-0005-0000-0000-0000D0110000}"/>
    <cellStyle name="Note 2 15 4 3 4 2" xfId="25853" xr:uid="{00000000-0005-0000-0000-0000D1110000}"/>
    <cellStyle name="Note 2 15 4 3 4 3" xfId="40306" xr:uid="{00000000-0005-0000-0000-0000D2110000}"/>
    <cellStyle name="Note 2 15 4 3 5" xfId="10838" xr:uid="{00000000-0005-0000-0000-0000D3110000}"/>
    <cellStyle name="Note 2 15 4 3 5 2" xfId="28273" xr:uid="{00000000-0005-0000-0000-0000D4110000}"/>
    <cellStyle name="Note 2 15 4 3 5 3" xfId="42726" xr:uid="{00000000-0005-0000-0000-0000D5110000}"/>
    <cellStyle name="Note 2 15 4 3 6" xfId="17845" xr:uid="{00000000-0005-0000-0000-0000D6110000}"/>
    <cellStyle name="Note 2 15 4 4" xfId="1005" xr:uid="{00000000-0005-0000-0000-0000D7110000}"/>
    <cellStyle name="Note 2 15 4 4 2" xfId="3516" xr:uid="{00000000-0005-0000-0000-0000D8110000}"/>
    <cellStyle name="Note 2 15 4 4 2 2" xfId="20952" xr:uid="{00000000-0005-0000-0000-0000D9110000}"/>
    <cellStyle name="Note 2 15 4 4 2 3" xfId="35405" xr:uid="{00000000-0005-0000-0000-0000DA110000}"/>
    <cellStyle name="Note 2 15 4 4 3" xfId="5978" xr:uid="{00000000-0005-0000-0000-0000DB110000}"/>
    <cellStyle name="Note 2 15 4 4 3 2" xfId="23413" xr:uid="{00000000-0005-0000-0000-0000DC110000}"/>
    <cellStyle name="Note 2 15 4 4 3 3" xfId="37866" xr:uid="{00000000-0005-0000-0000-0000DD110000}"/>
    <cellStyle name="Note 2 15 4 4 4" xfId="8419" xr:uid="{00000000-0005-0000-0000-0000DE110000}"/>
    <cellStyle name="Note 2 15 4 4 4 2" xfId="25854" xr:uid="{00000000-0005-0000-0000-0000DF110000}"/>
    <cellStyle name="Note 2 15 4 4 4 3" xfId="40307" xr:uid="{00000000-0005-0000-0000-0000E0110000}"/>
    <cellStyle name="Note 2 15 4 4 5" xfId="10839" xr:uid="{00000000-0005-0000-0000-0000E1110000}"/>
    <cellStyle name="Note 2 15 4 4 5 2" xfId="28274" xr:uid="{00000000-0005-0000-0000-0000E2110000}"/>
    <cellStyle name="Note 2 15 4 4 5 3" xfId="42727" xr:uid="{00000000-0005-0000-0000-0000E3110000}"/>
    <cellStyle name="Note 2 15 4 4 6" xfId="15021" xr:uid="{00000000-0005-0000-0000-0000E4110000}"/>
    <cellStyle name="Note 2 15 4 4 6 2" xfId="32456" xr:uid="{00000000-0005-0000-0000-0000E5110000}"/>
    <cellStyle name="Note 2 15 4 4 6 3" xfId="46909" xr:uid="{00000000-0005-0000-0000-0000E6110000}"/>
    <cellStyle name="Note 2 15 4 4 7" xfId="17846" xr:uid="{00000000-0005-0000-0000-0000E7110000}"/>
    <cellStyle name="Note 2 15 4 4 8" xfId="20183" xr:uid="{00000000-0005-0000-0000-0000E8110000}"/>
    <cellStyle name="Note 2 15 4 5" xfId="3513" xr:uid="{00000000-0005-0000-0000-0000E9110000}"/>
    <cellStyle name="Note 2 15 4 5 2" xfId="13260" xr:uid="{00000000-0005-0000-0000-0000EA110000}"/>
    <cellStyle name="Note 2 15 4 5 2 2" xfId="30695" xr:uid="{00000000-0005-0000-0000-0000EB110000}"/>
    <cellStyle name="Note 2 15 4 5 2 3" xfId="45148" xr:uid="{00000000-0005-0000-0000-0000EC110000}"/>
    <cellStyle name="Note 2 15 4 5 3" xfId="15721" xr:uid="{00000000-0005-0000-0000-0000ED110000}"/>
    <cellStyle name="Note 2 15 4 5 3 2" xfId="33156" xr:uid="{00000000-0005-0000-0000-0000EE110000}"/>
    <cellStyle name="Note 2 15 4 5 3 3" xfId="47609" xr:uid="{00000000-0005-0000-0000-0000EF110000}"/>
    <cellStyle name="Note 2 15 4 5 4" xfId="20949" xr:uid="{00000000-0005-0000-0000-0000F0110000}"/>
    <cellStyle name="Note 2 15 4 5 5" xfId="35402" xr:uid="{00000000-0005-0000-0000-0000F1110000}"/>
    <cellStyle name="Note 2 15 4 6" xfId="5975" xr:uid="{00000000-0005-0000-0000-0000F2110000}"/>
    <cellStyle name="Note 2 15 4 6 2" xfId="23410" xr:uid="{00000000-0005-0000-0000-0000F3110000}"/>
    <cellStyle name="Note 2 15 4 6 3" xfId="37863" xr:uid="{00000000-0005-0000-0000-0000F4110000}"/>
    <cellStyle name="Note 2 15 4 7" xfId="8416" xr:uid="{00000000-0005-0000-0000-0000F5110000}"/>
    <cellStyle name="Note 2 15 4 7 2" xfId="25851" xr:uid="{00000000-0005-0000-0000-0000F6110000}"/>
    <cellStyle name="Note 2 15 4 7 3" xfId="40304" xr:uid="{00000000-0005-0000-0000-0000F7110000}"/>
    <cellStyle name="Note 2 15 4 8" xfId="10836" xr:uid="{00000000-0005-0000-0000-0000F8110000}"/>
    <cellStyle name="Note 2 15 4 8 2" xfId="28271" xr:uid="{00000000-0005-0000-0000-0000F9110000}"/>
    <cellStyle name="Note 2 15 4 8 3" xfId="42724" xr:uid="{00000000-0005-0000-0000-0000FA110000}"/>
    <cellStyle name="Note 2 15 4 9" xfId="17843" xr:uid="{00000000-0005-0000-0000-0000FB110000}"/>
    <cellStyle name="Note 2 15 5" xfId="1006" xr:uid="{00000000-0005-0000-0000-0000FC110000}"/>
    <cellStyle name="Note 2 15 5 2" xfId="1007" xr:uid="{00000000-0005-0000-0000-0000FD110000}"/>
    <cellStyle name="Note 2 15 5 2 2" xfId="3518" xr:uid="{00000000-0005-0000-0000-0000FE110000}"/>
    <cellStyle name="Note 2 15 5 2 2 2" xfId="13264" xr:uid="{00000000-0005-0000-0000-0000FF110000}"/>
    <cellStyle name="Note 2 15 5 2 2 2 2" xfId="30699" xr:uid="{00000000-0005-0000-0000-000000120000}"/>
    <cellStyle name="Note 2 15 5 2 2 2 3" xfId="45152" xr:uid="{00000000-0005-0000-0000-000001120000}"/>
    <cellStyle name="Note 2 15 5 2 2 3" xfId="15725" xr:uid="{00000000-0005-0000-0000-000002120000}"/>
    <cellStyle name="Note 2 15 5 2 2 3 2" xfId="33160" xr:uid="{00000000-0005-0000-0000-000003120000}"/>
    <cellStyle name="Note 2 15 5 2 2 3 3" xfId="47613" xr:uid="{00000000-0005-0000-0000-000004120000}"/>
    <cellStyle name="Note 2 15 5 2 2 4" xfId="20954" xr:uid="{00000000-0005-0000-0000-000005120000}"/>
    <cellStyle name="Note 2 15 5 2 2 5" xfId="35407" xr:uid="{00000000-0005-0000-0000-000006120000}"/>
    <cellStyle name="Note 2 15 5 2 3" xfId="5980" xr:uid="{00000000-0005-0000-0000-000007120000}"/>
    <cellStyle name="Note 2 15 5 2 3 2" xfId="23415" xr:uid="{00000000-0005-0000-0000-000008120000}"/>
    <cellStyle name="Note 2 15 5 2 3 3" xfId="37868" xr:uid="{00000000-0005-0000-0000-000009120000}"/>
    <cellStyle name="Note 2 15 5 2 4" xfId="8421" xr:uid="{00000000-0005-0000-0000-00000A120000}"/>
    <cellStyle name="Note 2 15 5 2 4 2" xfId="25856" xr:uid="{00000000-0005-0000-0000-00000B120000}"/>
    <cellStyle name="Note 2 15 5 2 4 3" xfId="40309" xr:uid="{00000000-0005-0000-0000-00000C120000}"/>
    <cellStyle name="Note 2 15 5 2 5" xfId="10841" xr:uid="{00000000-0005-0000-0000-00000D120000}"/>
    <cellStyle name="Note 2 15 5 2 5 2" xfId="28276" xr:uid="{00000000-0005-0000-0000-00000E120000}"/>
    <cellStyle name="Note 2 15 5 2 5 3" xfId="42729" xr:uid="{00000000-0005-0000-0000-00000F120000}"/>
    <cellStyle name="Note 2 15 5 2 6" xfId="17848" xr:uid="{00000000-0005-0000-0000-000010120000}"/>
    <cellStyle name="Note 2 15 5 3" xfId="1008" xr:uid="{00000000-0005-0000-0000-000011120000}"/>
    <cellStyle name="Note 2 15 5 3 2" xfId="3519" xr:uid="{00000000-0005-0000-0000-000012120000}"/>
    <cellStyle name="Note 2 15 5 3 2 2" xfId="13265" xr:uid="{00000000-0005-0000-0000-000013120000}"/>
    <cellStyle name="Note 2 15 5 3 2 2 2" xfId="30700" xr:uid="{00000000-0005-0000-0000-000014120000}"/>
    <cellStyle name="Note 2 15 5 3 2 2 3" xfId="45153" xr:uid="{00000000-0005-0000-0000-000015120000}"/>
    <cellStyle name="Note 2 15 5 3 2 3" xfId="15726" xr:uid="{00000000-0005-0000-0000-000016120000}"/>
    <cellStyle name="Note 2 15 5 3 2 3 2" xfId="33161" xr:uid="{00000000-0005-0000-0000-000017120000}"/>
    <cellStyle name="Note 2 15 5 3 2 3 3" xfId="47614" xr:uid="{00000000-0005-0000-0000-000018120000}"/>
    <cellStyle name="Note 2 15 5 3 2 4" xfId="20955" xr:uid="{00000000-0005-0000-0000-000019120000}"/>
    <cellStyle name="Note 2 15 5 3 2 5" xfId="35408" xr:uid="{00000000-0005-0000-0000-00001A120000}"/>
    <cellStyle name="Note 2 15 5 3 3" xfId="5981" xr:uid="{00000000-0005-0000-0000-00001B120000}"/>
    <cellStyle name="Note 2 15 5 3 3 2" xfId="23416" xr:uid="{00000000-0005-0000-0000-00001C120000}"/>
    <cellStyle name="Note 2 15 5 3 3 3" xfId="37869" xr:uid="{00000000-0005-0000-0000-00001D120000}"/>
    <cellStyle name="Note 2 15 5 3 4" xfId="8422" xr:uid="{00000000-0005-0000-0000-00001E120000}"/>
    <cellStyle name="Note 2 15 5 3 4 2" xfId="25857" xr:uid="{00000000-0005-0000-0000-00001F120000}"/>
    <cellStyle name="Note 2 15 5 3 4 3" xfId="40310" xr:uid="{00000000-0005-0000-0000-000020120000}"/>
    <cellStyle name="Note 2 15 5 3 5" xfId="10842" xr:uid="{00000000-0005-0000-0000-000021120000}"/>
    <cellStyle name="Note 2 15 5 3 5 2" xfId="28277" xr:uid="{00000000-0005-0000-0000-000022120000}"/>
    <cellStyle name="Note 2 15 5 3 5 3" xfId="42730" xr:uid="{00000000-0005-0000-0000-000023120000}"/>
    <cellStyle name="Note 2 15 5 3 6" xfId="17849" xr:uid="{00000000-0005-0000-0000-000024120000}"/>
    <cellStyle name="Note 2 15 5 4" xfId="1009" xr:uid="{00000000-0005-0000-0000-000025120000}"/>
    <cellStyle name="Note 2 15 5 4 2" xfId="3520" xr:uid="{00000000-0005-0000-0000-000026120000}"/>
    <cellStyle name="Note 2 15 5 4 2 2" xfId="20956" xr:uid="{00000000-0005-0000-0000-000027120000}"/>
    <cellStyle name="Note 2 15 5 4 2 3" xfId="35409" xr:uid="{00000000-0005-0000-0000-000028120000}"/>
    <cellStyle name="Note 2 15 5 4 3" xfId="5982" xr:uid="{00000000-0005-0000-0000-000029120000}"/>
    <cellStyle name="Note 2 15 5 4 3 2" xfId="23417" xr:uid="{00000000-0005-0000-0000-00002A120000}"/>
    <cellStyle name="Note 2 15 5 4 3 3" xfId="37870" xr:uid="{00000000-0005-0000-0000-00002B120000}"/>
    <cellStyle name="Note 2 15 5 4 4" xfId="8423" xr:uid="{00000000-0005-0000-0000-00002C120000}"/>
    <cellStyle name="Note 2 15 5 4 4 2" xfId="25858" xr:uid="{00000000-0005-0000-0000-00002D120000}"/>
    <cellStyle name="Note 2 15 5 4 4 3" xfId="40311" xr:uid="{00000000-0005-0000-0000-00002E120000}"/>
    <cellStyle name="Note 2 15 5 4 5" xfId="10843" xr:uid="{00000000-0005-0000-0000-00002F120000}"/>
    <cellStyle name="Note 2 15 5 4 5 2" xfId="28278" xr:uid="{00000000-0005-0000-0000-000030120000}"/>
    <cellStyle name="Note 2 15 5 4 5 3" xfId="42731" xr:uid="{00000000-0005-0000-0000-000031120000}"/>
    <cellStyle name="Note 2 15 5 4 6" xfId="15022" xr:uid="{00000000-0005-0000-0000-000032120000}"/>
    <cellStyle name="Note 2 15 5 4 6 2" xfId="32457" xr:uid="{00000000-0005-0000-0000-000033120000}"/>
    <cellStyle name="Note 2 15 5 4 6 3" xfId="46910" xr:uid="{00000000-0005-0000-0000-000034120000}"/>
    <cellStyle name="Note 2 15 5 4 7" xfId="17850" xr:uid="{00000000-0005-0000-0000-000035120000}"/>
    <cellStyle name="Note 2 15 5 4 8" xfId="20184" xr:uid="{00000000-0005-0000-0000-000036120000}"/>
    <cellStyle name="Note 2 15 5 5" xfId="3517" xr:uid="{00000000-0005-0000-0000-000037120000}"/>
    <cellStyle name="Note 2 15 5 5 2" xfId="13263" xr:uid="{00000000-0005-0000-0000-000038120000}"/>
    <cellStyle name="Note 2 15 5 5 2 2" xfId="30698" xr:uid="{00000000-0005-0000-0000-000039120000}"/>
    <cellStyle name="Note 2 15 5 5 2 3" xfId="45151" xr:uid="{00000000-0005-0000-0000-00003A120000}"/>
    <cellStyle name="Note 2 15 5 5 3" xfId="15724" xr:uid="{00000000-0005-0000-0000-00003B120000}"/>
    <cellStyle name="Note 2 15 5 5 3 2" xfId="33159" xr:uid="{00000000-0005-0000-0000-00003C120000}"/>
    <cellStyle name="Note 2 15 5 5 3 3" xfId="47612" xr:uid="{00000000-0005-0000-0000-00003D120000}"/>
    <cellStyle name="Note 2 15 5 5 4" xfId="20953" xr:uid="{00000000-0005-0000-0000-00003E120000}"/>
    <cellStyle name="Note 2 15 5 5 5" xfId="35406" xr:uid="{00000000-0005-0000-0000-00003F120000}"/>
    <cellStyle name="Note 2 15 5 6" xfId="5979" xr:uid="{00000000-0005-0000-0000-000040120000}"/>
    <cellStyle name="Note 2 15 5 6 2" xfId="23414" xr:uid="{00000000-0005-0000-0000-000041120000}"/>
    <cellStyle name="Note 2 15 5 6 3" xfId="37867" xr:uid="{00000000-0005-0000-0000-000042120000}"/>
    <cellStyle name="Note 2 15 5 7" xfId="8420" xr:uid="{00000000-0005-0000-0000-000043120000}"/>
    <cellStyle name="Note 2 15 5 7 2" xfId="25855" xr:uid="{00000000-0005-0000-0000-000044120000}"/>
    <cellStyle name="Note 2 15 5 7 3" xfId="40308" xr:uid="{00000000-0005-0000-0000-000045120000}"/>
    <cellStyle name="Note 2 15 5 8" xfId="10840" xr:uid="{00000000-0005-0000-0000-000046120000}"/>
    <cellStyle name="Note 2 15 5 8 2" xfId="28275" xr:uid="{00000000-0005-0000-0000-000047120000}"/>
    <cellStyle name="Note 2 15 5 8 3" xfId="42728" xr:uid="{00000000-0005-0000-0000-000048120000}"/>
    <cellStyle name="Note 2 15 5 9" xfId="17847" xr:uid="{00000000-0005-0000-0000-000049120000}"/>
    <cellStyle name="Note 2 15 6" xfId="1010" xr:uid="{00000000-0005-0000-0000-00004A120000}"/>
    <cellStyle name="Note 2 15 6 2" xfId="3521" xr:uid="{00000000-0005-0000-0000-00004B120000}"/>
    <cellStyle name="Note 2 15 6 2 2" xfId="13266" xr:uid="{00000000-0005-0000-0000-00004C120000}"/>
    <cellStyle name="Note 2 15 6 2 2 2" xfId="30701" xr:uid="{00000000-0005-0000-0000-00004D120000}"/>
    <cellStyle name="Note 2 15 6 2 2 3" xfId="45154" xr:uid="{00000000-0005-0000-0000-00004E120000}"/>
    <cellStyle name="Note 2 15 6 2 3" xfId="15727" xr:uid="{00000000-0005-0000-0000-00004F120000}"/>
    <cellStyle name="Note 2 15 6 2 3 2" xfId="33162" xr:uid="{00000000-0005-0000-0000-000050120000}"/>
    <cellStyle name="Note 2 15 6 2 3 3" xfId="47615" xr:uid="{00000000-0005-0000-0000-000051120000}"/>
    <cellStyle name="Note 2 15 6 2 4" xfId="20957" xr:uid="{00000000-0005-0000-0000-000052120000}"/>
    <cellStyle name="Note 2 15 6 2 5" xfId="35410" xr:uid="{00000000-0005-0000-0000-000053120000}"/>
    <cellStyle name="Note 2 15 6 3" xfId="5983" xr:uid="{00000000-0005-0000-0000-000054120000}"/>
    <cellStyle name="Note 2 15 6 3 2" xfId="23418" xr:uid="{00000000-0005-0000-0000-000055120000}"/>
    <cellStyle name="Note 2 15 6 3 3" xfId="37871" xr:uid="{00000000-0005-0000-0000-000056120000}"/>
    <cellStyle name="Note 2 15 6 4" xfId="8424" xr:uid="{00000000-0005-0000-0000-000057120000}"/>
    <cellStyle name="Note 2 15 6 4 2" xfId="25859" xr:uid="{00000000-0005-0000-0000-000058120000}"/>
    <cellStyle name="Note 2 15 6 4 3" xfId="40312" xr:uid="{00000000-0005-0000-0000-000059120000}"/>
    <cellStyle name="Note 2 15 6 5" xfId="10844" xr:uid="{00000000-0005-0000-0000-00005A120000}"/>
    <cellStyle name="Note 2 15 6 5 2" xfId="28279" xr:uid="{00000000-0005-0000-0000-00005B120000}"/>
    <cellStyle name="Note 2 15 6 5 3" xfId="42732" xr:uid="{00000000-0005-0000-0000-00005C120000}"/>
    <cellStyle name="Note 2 15 6 6" xfId="17851" xr:uid="{00000000-0005-0000-0000-00005D120000}"/>
    <cellStyle name="Note 2 15 7" xfId="1011" xr:uid="{00000000-0005-0000-0000-00005E120000}"/>
    <cellStyle name="Note 2 15 7 2" xfId="3522" xr:uid="{00000000-0005-0000-0000-00005F120000}"/>
    <cellStyle name="Note 2 15 7 2 2" xfId="13267" xr:uid="{00000000-0005-0000-0000-000060120000}"/>
    <cellStyle name="Note 2 15 7 2 2 2" xfId="30702" xr:uid="{00000000-0005-0000-0000-000061120000}"/>
    <cellStyle name="Note 2 15 7 2 2 3" xfId="45155" xr:uid="{00000000-0005-0000-0000-000062120000}"/>
    <cellStyle name="Note 2 15 7 2 3" xfId="15728" xr:uid="{00000000-0005-0000-0000-000063120000}"/>
    <cellStyle name="Note 2 15 7 2 3 2" xfId="33163" xr:uid="{00000000-0005-0000-0000-000064120000}"/>
    <cellStyle name="Note 2 15 7 2 3 3" xfId="47616" xr:uid="{00000000-0005-0000-0000-000065120000}"/>
    <cellStyle name="Note 2 15 7 2 4" xfId="20958" xr:uid="{00000000-0005-0000-0000-000066120000}"/>
    <cellStyle name="Note 2 15 7 2 5" xfId="35411" xr:uid="{00000000-0005-0000-0000-000067120000}"/>
    <cellStyle name="Note 2 15 7 3" xfId="5984" xr:uid="{00000000-0005-0000-0000-000068120000}"/>
    <cellStyle name="Note 2 15 7 3 2" xfId="23419" xr:uid="{00000000-0005-0000-0000-000069120000}"/>
    <cellStyle name="Note 2 15 7 3 3" xfId="37872" xr:uid="{00000000-0005-0000-0000-00006A120000}"/>
    <cellStyle name="Note 2 15 7 4" xfId="8425" xr:uid="{00000000-0005-0000-0000-00006B120000}"/>
    <cellStyle name="Note 2 15 7 4 2" xfId="25860" xr:uid="{00000000-0005-0000-0000-00006C120000}"/>
    <cellStyle name="Note 2 15 7 4 3" xfId="40313" xr:uid="{00000000-0005-0000-0000-00006D120000}"/>
    <cellStyle name="Note 2 15 7 5" xfId="10845" xr:uid="{00000000-0005-0000-0000-00006E120000}"/>
    <cellStyle name="Note 2 15 7 5 2" xfId="28280" xr:uid="{00000000-0005-0000-0000-00006F120000}"/>
    <cellStyle name="Note 2 15 7 5 3" xfId="42733" xr:uid="{00000000-0005-0000-0000-000070120000}"/>
    <cellStyle name="Note 2 15 7 6" xfId="17852" xr:uid="{00000000-0005-0000-0000-000071120000}"/>
    <cellStyle name="Note 2 15 8" xfId="1012" xr:uid="{00000000-0005-0000-0000-000072120000}"/>
    <cellStyle name="Note 2 15 8 2" xfId="3523" xr:uid="{00000000-0005-0000-0000-000073120000}"/>
    <cellStyle name="Note 2 15 8 2 2" xfId="20959" xr:uid="{00000000-0005-0000-0000-000074120000}"/>
    <cellStyle name="Note 2 15 8 2 3" xfId="35412" xr:uid="{00000000-0005-0000-0000-000075120000}"/>
    <cellStyle name="Note 2 15 8 3" xfId="5985" xr:uid="{00000000-0005-0000-0000-000076120000}"/>
    <cellStyle name="Note 2 15 8 3 2" xfId="23420" xr:uid="{00000000-0005-0000-0000-000077120000}"/>
    <cellStyle name="Note 2 15 8 3 3" xfId="37873" xr:uid="{00000000-0005-0000-0000-000078120000}"/>
    <cellStyle name="Note 2 15 8 4" xfId="8426" xr:uid="{00000000-0005-0000-0000-000079120000}"/>
    <cellStyle name="Note 2 15 8 4 2" xfId="25861" xr:uid="{00000000-0005-0000-0000-00007A120000}"/>
    <cellStyle name="Note 2 15 8 4 3" xfId="40314" xr:uid="{00000000-0005-0000-0000-00007B120000}"/>
    <cellStyle name="Note 2 15 8 5" xfId="10846" xr:uid="{00000000-0005-0000-0000-00007C120000}"/>
    <cellStyle name="Note 2 15 8 5 2" xfId="28281" xr:uid="{00000000-0005-0000-0000-00007D120000}"/>
    <cellStyle name="Note 2 15 8 5 3" xfId="42734" xr:uid="{00000000-0005-0000-0000-00007E120000}"/>
    <cellStyle name="Note 2 15 8 6" xfId="15023" xr:uid="{00000000-0005-0000-0000-00007F120000}"/>
    <cellStyle name="Note 2 15 8 6 2" xfId="32458" xr:uid="{00000000-0005-0000-0000-000080120000}"/>
    <cellStyle name="Note 2 15 8 6 3" xfId="46911" xr:uid="{00000000-0005-0000-0000-000081120000}"/>
    <cellStyle name="Note 2 15 8 7" xfId="17853" xr:uid="{00000000-0005-0000-0000-000082120000}"/>
    <cellStyle name="Note 2 15 8 8" xfId="20185" xr:uid="{00000000-0005-0000-0000-000083120000}"/>
    <cellStyle name="Note 2 15 9" xfId="3504" xr:uid="{00000000-0005-0000-0000-000084120000}"/>
    <cellStyle name="Note 2 15 9 2" xfId="13253" xr:uid="{00000000-0005-0000-0000-000085120000}"/>
    <cellStyle name="Note 2 15 9 2 2" xfId="30688" xr:uid="{00000000-0005-0000-0000-000086120000}"/>
    <cellStyle name="Note 2 15 9 2 3" xfId="45141" xr:uid="{00000000-0005-0000-0000-000087120000}"/>
    <cellStyle name="Note 2 15 9 3" xfId="15714" xr:uid="{00000000-0005-0000-0000-000088120000}"/>
    <cellStyle name="Note 2 15 9 3 2" xfId="33149" xr:uid="{00000000-0005-0000-0000-000089120000}"/>
    <cellStyle name="Note 2 15 9 3 3" xfId="47602" xr:uid="{00000000-0005-0000-0000-00008A120000}"/>
    <cellStyle name="Note 2 15 9 4" xfId="20940" xr:uid="{00000000-0005-0000-0000-00008B120000}"/>
    <cellStyle name="Note 2 15 9 5" xfId="35393" xr:uid="{00000000-0005-0000-0000-00008C120000}"/>
    <cellStyle name="Note 2 16" xfId="1013" xr:uid="{00000000-0005-0000-0000-00008D120000}"/>
    <cellStyle name="Note 2 16 10" xfId="5986" xr:uid="{00000000-0005-0000-0000-00008E120000}"/>
    <cellStyle name="Note 2 16 10 2" xfId="23421" xr:uid="{00000000-0005-0000-0000-00008F120000}"/>
    <cellStyle name="Note 2 16 10 3" xfId="37874" xr:uid="{00000000-0005-0000-0000-000090120000}"/>
    <cellStyle name="Note 2 16 11" xfId="8427" xr:uid="{00000000-0005-0000-0000-000091120000}"/>
    <cellStyle name="Note 2 16 11 2" xfId="25862" xr:uid="{00000000-0005-0000-0000-000092120000}"/>
    <cellStyle name="Note 2 16 11 3" xfId="40315" xr:uid="{00000000-0005-0000-0000-000093120000}"/>
    <cellStyle name="Note 2 16 12" xfId="10847" xr:uid="{00000000-0005-0000-0000-000094120000}"/>
    <cellStyle name="Note 2 16 12 2" xfId="28282" xr:uid="{00000000-0005-0000-0000-000095120000}"/>
    <cellStyle name="Note 2 16 12 3" xfId="42735" xr:uid="{00000000-0005-0000-0000-000096120000}"/>
    <cellStyle name="Note 2 16 13" xfId="17854" xr:uid="{00000000-0005-0000-0000-000097120000}"/>
    <cellStyle name="Note 2 16 2" xfId="1014" xr:uid="{00000000-0005-0000-0000-000098120000}"/>
    <cellStyle name="Note 2 16 2 2" xfId="1015" xr:uid="{00000000-0005-0000-0000-000099120000}"/>
    <cellStyle name="Note 2 16 2 2 2" xfId="3526" xr:uid="{00000000-0005-0000-0000-00009A120000}"/>
    <cellStyle name="Note 2 16 2 2 2 2" xfId="13270" xr:uid="{00000000-0005-0000-0000-00009B120000}"/>
    <cellStyle name="Note 2 16 2 2 2 2 2" xfId="30705" xr:uid="{00000000-0005-0000-0000-00009C120000}"/>
    <cellStyle name="Note 2 16 2 2 2 2 3" xfId="45158" xr:uid="{00000000-0005-0000-0000-00009D120000}"/>
    <cellStyle name="Note 2 16 2 2 2 3" xfId="15731" xr:uid="{00000000-0005-0000-0000-00009E120000}"/>
    <cellStyle name="Note 2 16 2 2 2 3 2" xfId="33166" xr:uid="{00000000-0005-0000-0000-00009F120000}"/>
    <cellStyle name="Note 2 16 2 2 2 3 3" xfId="47619" xr:uid="{00000000-0005-0000-0000-0000A0120000}"/>
    <cellStyle name="Note 2 16 2 2 2 4" xfId="20962" xr:uid="{00000000-0005-0000-0000-0000A1120000}"/>
    <cellStyle name="Note 2 16 2 2 2 5" xfId="35415" xr:uid="{00000000-0005-0000-0000-0000A2120000}"/>
    <cellStyle name="Note 2 16 2 2 3" xfId="5988" xr:uid="{00000000-0005-0000-0000-0000A3120000}"/>
    <cellStyle name="Note 2 16 2 2 3 2" xfId="23423" xr:uid="{00000000-0005-0000-0000-0000A4120000}"/>
    <cellStyle name="Note 2 16 2 2 3 3" xfId="37876" xr:uid="{00000000-0005-0000-0000-0000A5120000}"/>
    <cellStyle name="Note 2 16 2 2 4" xfId="8429" xr:uid="{00000000-0005-0000-0000-0000A6120000}"/>
    <cellStyle name="Note 2 16 2 2 4 2" xfId="25864" xr:uid="{00000000-0005-0000-0000-0000A7120000}"/>
    <cellStyle name="Note 2 16 2 2 4 3" xfId="40317" xr:uid="{00000000-0005-0000-0000-0000A8120000}"/>
    <cellStyle name="Note 2 16 2 2 5" xfId="10849" xr:uid="{00000000-0005-0000-0000-0000A9120000}"/>
    <cellStyle name="Note 2 16 2 2 5 2" xfId="28284" xr:uid="{00000000-0005-0000-0000-0000AA120000}"/>
    <cellStyle name="Note 2 16 2 2 5 3" xfId="42737" xr:uid="{00000000-0005-0000-0000-0000AB120000}"/>
    <cellStyle name="Note 2 16 2 2 6" xfId="17856" xr:uid="{00000000-0005-0000-0000-0000AC120000}"/>
    <cellStyle name="Note 2 16 2 3" xfId="1016" xr:uid="{00000000-0005-0000-0000-0000AD120000}"/>
    <cellStyle name="Note 2 16 2 3 2" xfId="3527" xr:uid="{00000000-0005-0000-0000-0000AE120000}"/>
    <cellStyle name="Note 2 16 2 3 2 2" xfId="13271" xr:uid="{00000000-0005-0000-0000-0000AF120000}"/>
    <cellStyle name="Note 2 16 2 3 2 2 2" xfId="30706" xr:uid="{00000000-0005-0000-0000-0000B0120000}"/>
    <cellStyle name="Note 2 16 2 3 2 2 3" xfId="45159" xr:uid="{00000000-0005-0000-0000-0000B1120000}"/>
    <cellStyle name="Note 2 16 2 3 2 3" xfId="15732" xr:uid="{00000000-0005-0000-0000-0000B2120000}"/>
    <cellStyle name="Note 2 16 2 3 2 3 2" xfId="33167" xr:uid="{00000000-0005-0000-0000-0000B3120000}"/>
    <cellStyle name="Note 2 16 2 3 2 3 3" xfId="47620" xr:uid="{00000000-0005-0000-0000-0000B4120000}"/>
    <cellStyle name="Note 2 16 2 3 2 4" xfId="20963" xr:uid="{00000000-0005-0000-0000-0000B5120000}"/>
    <cellStyle name="Note 2 16 2 3 2 5" xfId="35416" xr:uid="{00000000-0005-0000-0000-0000B6120000}"/>
    <cellStyle name="Note 2 16 2 3 3" xfId="5989" xr:uid="{00000000-0005-0000-0000-0000B7120000}"/>
    <cellStyle name="Note 2 16 2 3 3 2" xfId="23424" xr:uid="{00000000-0005-0000-0000-0000B8120000}"/>
    <cellStyle name="Note 2 16 2 3 3 3" xfId="37877" xr:uid="{00000000-0005-0000-0000-0000B9120000}"/>
    <cellStyle name="Note 2 16 2 3 4" xfId="8430" xr:uid="{00000000-0005-0000-0000-0000BA120000}"/>
    <cellStyle name="Note 2 16 2 3 4 2" xfId="25865" xr:uid="{00000000-0005-0000-0000-0000BB120000}"/>
    <cellStyle name="Note 2 16 2 3 4 3" xfId="40318" xr:uid="{00000000-0005-0000-0000-0000BC120000}"/>
    <cellStyle name="Note 2 16 2 3 5" xfId="10850" xr:uid="{00000000-0005-0000-0000-0000BD120000}"/>
    <cellStyle name="Note 2 16 2 3 5 2" xfId="28285" xr:uid="{00000000-0005-0000-0000-0000BE120000}"/>
    <cellStyle name="Note 2 16 2 3 5 3" xfId="42738" xr:uid="{00000000-0005-0000-0000-0000BF120000}"/>
    <cellStyle name="Note 2 16 2 3 6" xfId="17857" xr:uid="{00000000-0005-0000-0000-0000C0120000}"/>
    <cellStyle name="Note 2 16 2 4" xfId="1017" xr:uid="{00000000-0005-0000-0000-0000C1120000}"/>
    <cellStyle name="Note 2 16 2 4 2" xfId="3528" xr:uid="{00000000-0005-0000-0000-0000C2120000}"/>
    <cellStyle name="Note 2 16 2 4 2 2" xfId="20964" xr:uid="{00000000-0005-0000-0000-0000C3120000}"/>
    <cellStyle name="Note 2 16 2 4 2 3" xfId="35417" xr:uid="{00000000-0005-0000-0000-0000C4120000}"/>
    <cellStyle name="Note 2 16 2 4 3" xfId="5990" xr:uid="{00000000-0005-0000-0000-0000C5120000}"/>
    <cellStyle name="Note 2 16 2 4 3 2" xfId="23425" xr:uid="{00000000-0005-0000-0000-0000C6120000}"/>
    <cellStyle name="Note 2 16 2 4 3 3" xfId="37878" xr:uid="{00000000-0005-0000-0000-0000C7120000}"/>
    <cellStyle name="Note 2 16 2 4 4" xfId="8431" xr:uid="{00000000-0005-0000-0000-0000C8120000}"/>
    <cellStyle name="Note 2 16 2 4 4 2" xfId="25866" xr:uid="{00000000-0005-0000-0000-0000C9120000}"/>
    <cellStyle name="Note 2 16 2 4 4 3" xfId="40319" xr:uid="{00000000-0005-0000-0000-0000CA120000}"/>
    <cellStyle name="Note 2 16 2 4 5" xfId="10851" xr:uid="{00000000-0005-0000-0000-0000CB120000}"/>
    <cellStyle name="Note 2 16 2 4 5 2" xfId="28286" xr:uid="{00000000-0005-0000-0000-0000CC120000}"/>
    <cellStyle name="Note 2 16 2 4 5 3" xfId="42739" xr:uid="{00000000-0005-0000-0000-0000CD120000}"/>
    <cellStyle name="Note 2 16 2 4 6" xfId="15024" xr:uid="{00000000-0005-0000-0000-0000CE120000}"/>
    <cellStyle name="Note 2 16 2 4 6 2" xfId="32459" xr:uid="{00000000-0005-0000-0000-0000CF120000}"/>
    <cellStyle name="Note 2 16 2 4 6 3" xfId="46912" xr:uid="{00000000-0005-0000-0000-0000D0120000}"/>
    <cellStyle name="Note 2 16 2 4 7" xfId="17858" xr:uid="{00000000-0005-0000-0000-0000D1120000}"/>
    <cellStyle name="Note 2 16 2 4 8" xfId="20186" xr:uid="{00000000-0005-0000-0000-0000D2120000}"/>
    <cellStyle name="Note 2 16 2 5" xfId="3525" xr:uid="{00000000-0005-0000-0000-0000D3120000}"/>
    <cellStyle name="Note 2 16 2 5 2" xfId="13269" xr:uid="{00000000-0005-0000-0000-0000D4120000}"/>
    <cellStyle name="Note 2 16 2 5 2 2" xfId="30704" xr:uid="{00000000-0005-0000-0000-0000D5120000}"/>
    <cellStyle name="Note 2 16 2 5 2 3" xfId="45157" xr:uid="{00000000-0005-0000-0000-0000D6120000}"/>
    <cellStyle name="Note 2 16 2 5 3" xfId="15730" xr:uid="{00000000-0005-0000-0000-0000D7120000}"/>
    <cellStyle name="Note 2 16 2 5 3 2" xfId="33165" xr:uid="{00000000-0005-0000-0000-0000D8120000}"/>
    <cellStyle name="Note 2 16 2 5 3 3" xfId="47618" xr:uid="{00000000-0005-0000-0000-0000D9120000}"/>
    <cellStyle name="Note 2 16 2 5 4" xfId="20961" xr:uid="{00000000-0005-0000-0000-0000DA120000}"/>
    <cellStyle name="Note 2 16 2 5 5" xfId="35414" xr:uid="{00000000-0005-0000-0000-0000DB120000}"/>
    <cellStyle name="Note 2 16 2 6" xfId="5987" xr:uid="{00000000-0005-0000-0000-0000DC120000}"/>
    <cellStyle name="Note 2 16 2 6 2" xfId="23422" xr:uid="{00000000-0005-0000-0000-0000DD120000}"/>
    <cellStyle name="Note 2 16 2 6 3" xfId="37875" xr:uid="{00000000-0005-0000-0000-0000DE120000}"/>
    <cellStyle name="Note 2 16 2 7" xfId="8428" xr:uid="{00000000-0005-0000-0000-0000DF120000}"/>
    <cellStyle name="Note 2 16 2 7 2" xfId="25863" xr:uid="{00000000-0005-0000-0000-0000E0120000}"/>
    <cellStyle name="Note 2 16 2 7 3" xfId="40316" xr:uid="{00000000-0005-0000-0000-0000E1120000}"/>
    <cellStyle name="Note 2 16 2 8" xfId="10848" xr:uid="{00000000-0005-0000-0000-0000E2120000}"/>
    <cellStyle name="Note 2 16 2 8 2" xfId="28283" xr:uid="{00000000-0005-0000-0000-0000E3120000}"/>
    <cellStyle name="Note 2 16 2 8 3" xfId="42736" xr:uid="{00000000-0005-0000-0000-0000E4120000}"/>
    <cellStyle name="Note 2 16 2 9" xfId="17855" xr:uid="{00000000-0005-0000-0000-0000E5120000}"/>
    <cellStyle name="Note 2 16 3" xfId="1018" xr:uid="{00000000-0005-0000-0000-0000E6120000}"/>
    <cellStyle name="Note 2 16 3 2" xfId="1019" xr:uid="{00000000-0005-0000-0000-0000E7120000}"/>
    <cellStyle name="Note 2 16 3 2 2" xfId="3530" xr:uid="{00000000-0005-0000-0000-0000E8120000}"/>
    <cellStyle name="Note 2 16 3 2 2 2" xfId="13273" xr:uid="{00000000-0005-0000-0000-0000E9120000}"/>
    <cellStyle name="Note 2 16 3 2 2 2 2" xfId="30708" xr:uid="{00000000-0005-0000-0000-0000EA120000}"/>
    <cellStyle name="Note 2 16 3 2 2 2 3" xfId="45161" xr:uid="{00000000-0005-0000-0000-0000EB120000}"/>
    <cellStyle name="Note 2 16 3 2 2 3" xfId="15734" xr:uid="{00000000-0005-0000-0000-0000EC120000}"/>
    <cellStyle name="Note 2 16 3 2 2 3 2" xfId="33169" xr:uid="{00000000-0005-0000-0000-0000ED120000}"/>
    <cellStyle name="Note 2 16 3 2 2 3 3" xfId="47622" xr:uid="{00000000-0005-0000-0000-0000EE120000}"/>
    <cellStyle name="Note 2 16 3 2 2 4" xfId="20966" xr:uid="{00000000-0005-0000-0000-0000EF120000}"/>
    <cellStyle name="Note 2 16 3 2 2 5" xfId="35419" xr:uid="{00000000-0005-0000-0000-0000F0120000}"/>
    <cellStyle name="Note 2 16 3 2 3" xfId="5992" xr:uid="{00000000-0005-0000-0000-0000F1120000}"/>
    <cellStyle name="Note 2 16 3 2 3 2" xfId="23427" xr:uid="{00000000-0005-0000-0000-0000F2120000}"/>
    <cellStyle name="Note 2 16 3 2 3 3" xfId="37880" xr:uid="{00000000-0005-0000-0000-0000F3120000}"/>
    <cellStyle name="Note 2 16 3 2 4" xfId="8433" xr:uid="{00000000-0005-0000-0000-0000F4120000}"/>
    <cellStyle name="Note 2 16 3 2 4 2" xfId="25868" xr:uid="{00000000-0005-0000-0000-0000F5120000}"/>
    <cellStyle name="Note 2 16 3 2 4 3" xfId="40321" xr:uid="{00000000-0005-0000-0000-0000F6120000}"/>
    <cellStyle name="Note 2 16 3 2 5" xfId="10853" xr:uid="{00000000-0005-0000-0000-0000F7120000}"/>
    <cellStyle name="Note 2 16 3 2 5 2" xfId="28288" xr:uid="{00000000-0005-0000-0000-0000F8120000}"/>
    <cellStyle name="Note 2 16 3 2 5 3" xfId="42741" xr:uid="{00000000-0005-0000-0000-0000F9120000}"/>
    <cellStyle name="Note 2 16 3 2 6" xfId="17860" xr:uid="{00000000-0005-0000-0000-0000FA120000}"/>
    <cellStyle name="Note 2 16 3 3" xfId="1020" xr:uid="{00000000-0005-0000-0000-0000FB120000}"/>
    <cellStyle name="Note 2 16 3 3 2" xfId="3531" xr:uid="{00000000-0005-0000-0000-0000FC120000}"/>
    <cellStyle name="Note 2 16 3 3 2 2" xfId="13274" xr:uid="{00000000-0005-0000-0000-0000FD120000}"/>
    <cellStyle name="Note 2 16 3 3 2 2 2" xfId="30709" xr:uid="{00000000-0005-0000-0000-0000FE120000}"/>
    <cellStyle name="Note 2 16 3 3 2 2 3" xfId="45162" xr:uid="{00000000-0005-0000-0000-0000FF120000}"/>
    <cellStyle name="Note 2 16 3 3 2 3" xfId="15735" xr:uid="{00000000-0005-0000-0000-000000130000}"/>
    <cellStyle name="Note 2 16 3 3 2 3 2" xfId="33170" xr:uid="{00000000-0005-0000-0000-000001130000}"/>
    <cellStyle name="Note 2 16 3 3 2 3 3" xfId="47623" xr:uid="{00000000-0005-0000-0000-000002130000}"/>
    <cellStyle name="Note 2 16 3 3 2 4" xfId="20967" xr:uid="{00000000-0005-0000-0000-000003130000}"/>
    <cellStyle name="Note 2 16 3 3 2 5" xfId="35420" xr:uid="{00000000-0005-0000-0000-000004130000}"/>
    <cellStyle name="Note 2 16 3 3 3" xfId="5993" xr:uid="{00000000-0005-0000-0000-000005130000}"/>
    <cellStyle name="Note 2 16 3 3 3 2" xfId="23428" xr:uid="{00000000-0005-0000-0000-000006130000}"/>
    <cellStyle name="Note 2 16 3 3 3 3" xfId="37881" xr:uid="{00000000-0005-0000-0000-000007130000}"/>
    <cellStyle name="Note 2 16 3 3 4" xfId="8434" xr:uid="{00000000-0005-0000-0000-000008130000}"/>
    <cellStyle name="Note 2 16 3 3 4 2" xfId="25869" xr:uid="{00000000-0005-0000-0000-000009130000}"/>
    <cellStyle name="Note 2 16 3 3 4 3" xfId="40322" xr:uid="{00000000-0005-0000-0000-00000A130000}"/>
    <cellStyle name="Note 2 16 3 3 5" xfId="10854" xr:uid="{00000000-0005-0000-0000-00000B130000}"/>
    <cellStyle name="Note 2 16 3 3 5 2" xfId="28289" xr:uid="{00000000-0005-0000-0000-00000C130000}"/>
    <cellStyle name="Note 2 16 3 3 5 3" xfId="42742" xr:uid="{00000000-0005-0000-0000-00000D130000}"/>
    <cellStyle name="Note 2 16 3 3 6" xfId="17861" xr:uid="{00000000-0005-0000-0000-00000E130000}"/>
    <cellStyle name="Note 2 16 3 4" xfId="1021" xr:uid="{00000000-0005-0000-0000-00000F130000}"/>
    <cellStyle name="Note 2 16 3 4 2" xfId="3532" xr:uid="{00000000-0005-0000-0000-000010130000}"/>
    <cellStyle name="Note 2 16 3 4 2 2" xfId="20968" xr:uid="{00000000-0005-0000-0000-000011130000}"/>
    <cellStyle name="Note 2 16 3 4 2 3" xfId="35421" xr:uid="{00000000-0005-0000-0000-000012130000}"/>
    <cellStyle name="Note 2 16 3 4 3" xfId="5994" xr:uid="{00000000-0005-0000-0000-000013130000}"/>
    <cellStyle name="Note 2 16 3 4 3 2" xfId="23429" xr:uid="{00000000-0005-0000-0000-000014130000}"/>
    <cellStyle name="Note 2 16 3 4 3 3" xfId="37882" xr:uid="{00000000-0005-0000-0000-000015130000}"/>
    <cellStyle name="Note 2 16 3 4 4" xfId="8435" xr:uid="{00000000-0005-0000-0000-000016130000}"/>
    <cellStyle name="Note 2 16 3 4 4 2" xfId="25870" xr:uid="{00000000-0005-0000-0000-000017130000}"/>
    <cellStyle name="Note 2 16 3 4 4 3" xfId="40323" xr:uid="{00000000-0005-0000-0000-000018130000}"/>
    <cellStyle name="Note 2 16 3 4 5" xfId="10855" xr:uid="{00000000-0005-0000-0000-000019130000}"/>
    <cellStyle name="Note 2 16 3 4 5 2" xfId="28290" xr:uid="{00000000-0005-0000-0000-00001A130000}"/>
    <cellStyle name="Note 2 16 3 4 5 3" xfId="42743" xr:uid="{00000000-0005-0000-0000-00001B130000}"/>
    <cellStyle name="Note 2 16 3 4 6" xfId="15025" xr:uid="{00000000-0005-0000-0000-00001C130000}"/>
    <cellStyle name="Note 2 16 3 4 6 2" xfId="32460" xr:uid="{00000000-0005-0000-0000-00001D130000}"/>
    <cellStyle name="Note 2 16 3 4 6 3" xfId="46913" xr:uid="{00000000-0005-0000-0000-00001E130000}"/>
    <cellStyle name="Note 2 16 3 4 7" xfId="17862" xr:uid="{00000000-0005-0000-0000-00001F130000}"/>
    <cellStyle name="Note 2 16 3 4 8" xfId="20187" xr:uid="{00000000-0005-0000-0000-000020130000}"/>
    <cellStyle name="Note 2 16 3 5" xfId="3529" xr:uid="{00000000-0005-0000-0000-000021130000}"/>
    <cellStyle name="Note 2 16 3 5 2" xfId="13272" xr:uid="{00000000-0005-0000-0000-000022130000}"/>
    <cellStyle name="Note 2 16 3 5 2 2" xfId="30707" xr:uid="{00000000-0005-0000-0000-000023130000}"/>
    <cellStyle name="Note 2 16 3 5 2 3" xfId="45160" xr:uid="{00000000-0005-0000-0000-000024130000}"/>
    <cellStyle name="Note 2 16 3 5 3" xfId="15733" xr:uid="{00000000-0005-0000-0000-000025130000}"/>
    <cellStyle name="Note 2 16 3 5 3 2" xfId="33168" xr:uid="{00000000-0005-0000-0000-000026130000}"/>
    <cellStyle name="Note 2 16 3 5 3 3" xfId="47621" xr:uid="{00000000-0005-0000-0000-000027130000}"/>
    <cellStyle name="Note 2 16 3 5 4" xfId="20965" xr:uid="{00000000-0005-0000-0000-000028130000}"/>
    <cellStyle name="Note 2 16 3 5 5" xfId="35418" xr:uid="{00000000-0005-0000-0000-000029130000}"/>
    <cellStyle name="Note 2 16 3 6" xfId="5991" xr:uid="{00000000-0005-0000-0000-00002A130000}"/>
    <cellStyle name="Note 2 16 3 6 2" xfId="23426" xr:uid="{00000000-0005-0000-0000-00002B130000}"/>
    <cellStyle name="Note 2 16 3 6 3" xfId="37879" xr:uid="{00000000-0005-0000-0000-00002C130000}"/>
    <cellStyle name="Note 2 16 3 7" xfId="8432" xr:uid="{00000000-0005-0000-0000-00002D130000}"/>
    <cellStyle name="Note 2 16 3 7 2" xfId="25867" xr:uid="{00000000-0005-0000-0000-00002E130000}"/>
    <cellStyle name="Note 2 16 3 7 3" xfId="40320" xr:uid="{00000000-0005-0000-0000-00002F130000}"/>
    <cellStyle name="Note 2 16 3 8" xfId="10852" xr:uid="{00000000-0005-0000-0000-000030130000}"/>
    <cellStyle name="Note 2 16 3 8 2" xfId="28287" xr:uid="{00000000-0005-0000-0000-000031130000}"/>
    <cellStyle name="Note 2 16 3 8 3" xfId="42740" xr:uid="{00000000-0005-0000-0000-000032130000}"/>
    <cellStyle name="Note 2 16 3 9" xfId="17859" xr:uid="{00000000-0005-0000-0000-000033130000}"/>
    <cellStyle name="Note 2 16 4" xfId="1022" xr:uid="{00000000-0005-0000-0000-000034130000}"/>
    <cellStyle name="Note 2 16 4 2" xfId="1023" xr:uid="{00000000-0005-0000-0000-000035130000}"/>
    <cellStyle name="Note 2 16 4 2 2" xfId="3534" xr:uid="{00000000-0005-0000-0000-000036130000}"/>
    <cellStyle name="Note 2 16 4 2 2 2" xfId="13276" xr:uid="{00000000-0005-0000-0000-000037130000}"/>
    <cellStyle name="Note 2 16 4 2 2 2 2" xfId="30711" xr:uid="{00000000-0005-0000-0000-000038130000}"/>
    <cellStyle name="Note 2 16 4 2 2 2 3" xfId="45164" xr:uid="{00000000-0005-0000-0000-000039130000}"/>
    <cellStyle name="Note 2 16 4 2 2 3" xfId="15737" xr:uid="{00000000-0005-0000-0000-00003A130000}"/>
    <cellStyle name="Note 2 16 4 2 2 3 2" xfId="33172" xr:uid="{00000000-0005-0000-0000-00003B130000}"/>
    <cellStyle name="Note 2 16 4 2 2 3 3" xfId="47625" xr:uid="{00000000-0005-0000-0000-00003C130000}"/>
    <cellStyle name="Note 2 16 4 2 2 4" xfId="20970" xr:uid="{00000000-0005-0000-0000-00003D130000}"/>
    <cellStyle name="Note 2 16 4 2 2 5" xfId="35423" xr:uid="{00000000-0005-0000-0000-00003E130000}"/>
    <cellStyle name="Note 2 16 4 2 3" xfId="5996" xr:uid="{00000000-0005-0000-0000-00003F130000}"/>
    <cellStyle name="Note 2 16 4 2 3 2" xfId="23431" xr:uid="{00000000-0005-0000-0000-000040130000}"/>
    <cellStyle name="Note 2 16 4 2 3 3" xfId="37884" xr:uid="{00000000-0005-0000-0000-000041130000}"/>
    <cellStyle name="Note 2 16 4 2 4" xfId="8437" xr:uid="{00000000-0005-0000-0000-000042130000}"/>
    <cellStyle name="Note 2 16 4 2 4 2" xfId="25872" xr:uid="{00000000-0005-0000-0000-000043130000}"/>
    <cellStyle name="Note 2 16 4 2 4 3" xfId="40325" xr:uid="{00000000-0005-0000-0000-000044130000}"/>
    <cellStyle name="Note 2 16 4 2 5" xfId="10857" xr:uid="{00000000-0005-0000-0000-000045130000}"/>
    <cellStyle name="Note 2 16 4 2 5 2" xfId="28292" xr:uid="{00000000-0005-0000-0000-000046130000}"/>
    <cellStyle name="Note 2 16 4 2 5 3" xfId="42745" xr:uid="{00000000-0005-0000-0000-000047130000}"/>
    <cellStyle name="Note 2 16 4 2 6" xfId="17864" xr:uid="{00000000-0005-0000-0000-000048130000}"/>
    <cellStyle name="Note 2 16 4 3" xfId="1024" xr:uid="{00000000-0005-0000-0000-000049130000}"/>
    <cellStyle name="Note 2 16 4 3 2" xfId="3535" xr:uid="{00000000-0005-0000-0000-00004A130000}"/>
    <cellStyle name="Note 2 16 4 3 2 2" xfId="13277" xr:uid="{00000000-0005-0000-0000-00004B130000}"/>
    <cellStyle name="Note 2 16 4 3 2 2 2" xfId="30712" xr:uid="{00000000-0005-0000-0000-00004C130000}"/>
    <cellStyle name="Note 2 16 4 3 2 2 3" xfId="45165" xr:uid="{00000000-0005-0000-0000-00004D130000}"/>
    <cellStyle name="Note 2 16 4 3 2 3" xfId="15738" xr:uid="{00000000-0005-0000-0000-00004E130000}"/>
    <cellStyle name="Note 2 16 4 3 2 3 2" xfId="33173" xr:uid="{00000000-0005-0000-0000-00004F130000}"/>
    <cellStyle name="Note 2 16 4 3 2 3 3" xfId="47626" xr:uid="{00000000-0005-0000-0000-000050130000}"/>
    <cellStyle name="Note 2 16 4 3 2 4" xfId="20971" xr:uid="{00000000-0005-0000-0000-000051130000}"/>
    <cellStyle name="Note 2 16 4 3 2 5" xfId="35424" xr:uid="{00000000-0005-0000-0000-000052130000}"/>
    <cellStyle name="Note 2 16 4 3 3" xfId="5997" xr:uid="{00000000-0005-0000-0000-000053130000}"/>
    <cellStyle name="Note 2 16 4 3 3 2" xfId="23432" xr:uid="{00000000-0005-0000-0000-000054130000}"/>
    <cellStyle name="Note 2 16 4 3 3 3" xfId="37885" xr:uid="{00000000-0005-0000-0000-000055130000}"/>
    <cellStyle name="Note 2 16 4 3 4" xfId="8438" xr:uid="{00000000-0005-0000-0000-000056130000}"/>
    <cellStyle name="Note 2 16 4 3 4 2" xfId="25873" xr:uid="{00000000-0005-0000-0000-000057130000}"/>
    <cellStyle name="Note 2 16 4 3 4 3" xfId="40326" xr:uid="{00000000-0005-0000-0000-000058130000}"/>
    <cellStyle name="Note 2 16 4 3 5" xfId="10858" xr:uid="{00000000-0005-0000-0000-000059130000}"/>
    <cellStyle name="Note 2 16 4 3 5 2" xfId="28293" xr:uid="{00000000-0005-0000-0000-00005A130000}"/>
    <cellStyle name="Note 2 16 4 3 5 3" xfId="42746" xr:uid="{00000000-0005-0000-0000-00005B130000}"/>
    <cellStyle name="Note 2 16 4 3 6" xfId="17865" xr:uid="{00000000-0005-0000-0000-00005C130000}"/>
    <cellStyle name="Note 2 16 4 4" xfId="1025" xr:uid="{00000000-0005-0000-0000-00005D130000}"/>
    <cellStyle name="Note 2 16 4 4 2" xfId="3536" xr:uid="{00000000-0005-0000-0000-00005E130000}"/>
    <cellStyle name="Note 2 16 4 4 2 2" xfId="20972" xr:uid="{00000000-0005-0000-0000-00005F130000}"/>
    <cellStyle name="Note 2 16 4 4 2 3" xfId="35425" xr:uid="{00000000-0005-0000-0000-000060130000}"/>
    <cellStyle name="Note 2 16 4 4 3" xfId="5998" xr:uid="{00000000-0005-0000-0000-000061130000}"/>
    <cellStyle name="Note 2 16 4 4 3 2" xfId="23433" xr:uid="{00000000-0005-0000-0000-000062130000}"/>
    <cellStyle name="Note 2 16 4 4 3 3" xfId="37886" xr:uid="{00000000-0005-0000-0000-000063130000}"/>
    <cellStyle name="Note 2 16 4 4 4" xfId="8439" xr:uid="{00000000-0005-0000-0000-000064130000}"/>
    <cellStyle name="Note 2 16 4 4 4 2" xfId="25874" xr:uid="{00000000-0005-0000-0000-000065130000}"/>
    <cellStyle name="Note 2 16 4 4 4 3" xfId="40327" xr:uid="{00000000-0005-0000-0000-000066130000}"/>
    <cellStyle name="Note 2 16 4 4 5" xfId="10859" xr:uid="{00000000-0005-0000-0000-000067130000}"/>
    <cellStyle name="Note 2 16 4 4 5 2" xfId="28294" xr:uid="{00000000-0005-0000-0000-000068130000}"/>
    <cellStyle name="Note 2 16 4 4 5 3" xfId="42747" xr:uid="{00000000-0005-0000-0000-000069130000}"/>
    <cellStyle name="Note 2 16 4 4 6" xfId="15026" xr:uid="{00000000-0005-0000-0000-00006A130000}"/>
    <cellStyle name="Note 2 16 4 4 6 2" xfId="32461" xr:uid="{00000000-0005-0000-0000-00006B130000}"/>
    <cellStyle name="Note 2 16 4 4 6 3" xfId="46914" xr:uid="{00000000-0005-0000-0000-00006C130000}"/>
    <cellStyle name="Note 2 16 4 4 7" xfId="17866" xr:uid="{00000000-0005-0000-0000-00006D130000}"/>
    <cellStyle name="Note 2 16 4 4 8" xfId="20188" xr:uid="{00000000-0005-0000-0000-00006E130000}"/>
    <cellStyle name="Note 2 16 4 5" xfId="3533" xr:uid="{00000000-0005-0000-0000-00006F130000}"/>
    <cellStyle name="Note 2 16 4 5 2" xfId="13275" xr:uid="{00000000-0005-0000-0000-000070130000}"/>
    <cellStyle name="Note 2 16 4 5 2 2" xfId="30710" xr:uid="{00000000-0005-0000-0000-000071130000}"/>
    <cellStyle name="Note 2 16 4 5 2 3" xfId="45163" xr:uid="{00000000-0005-0000-0000-000072130000}"/>
    <cellStyle name="Note 2 16 4 5 3" xfId="15736" xr:uid="{00000000-0005-0000-0000-000073130000}"/>
    <cellStyle name="Note 2 16 4 5 3 2" xfId="33171" xr:uid="{00000000-0005-0000-0000-000074130000}"/>
    <cellStyle name="Note 2 16 4 5 3 3" xfId="47624" xr:uid="{00000000-0005-0000-0000-000075130000}"/>
    <cellStyle name="Note 2 16 4 5 4" xfId="20969" xr:uid="{00000000-0005-0000-0000-000076130000}"/>
    <cellStyle name="Note 2 16 4 5 5" xfId="35422" xr:uid="{00000000-0005-0000-0000-000077130000}"/>
    <cellStyle name="Note 2 16 4 6" xfId="5995" xr:uid="{00000000-0005-0000-0000-000078130000}"/>
    <cellStyle name="Note 2 16 4 6 2" xfId="23430" xr:uid="{00000000-0005-0000-0000-000079130000}"/>
    <cellStyle name="Note 2 16 4 6 3" xfId="37883" xr:uid="{00000000-0005-0000-0000-00007A130000}"/>
    <cellStyle name="Note 2 16 4 7" xfId="8436" xr:uid="{00000000-0005-0000-0000-00007B130000}"/>
    <cellStyle name="Note 2 16 4 7 2" xfId="25871" xr:uid="{00000000-0005-0000-0000-00007C130000}"/>
    <cellStyle name="Note 2 16 4 7 3" xfId="40324" xr:uid="{00000000-0005-0000-0000-00007D130000}"/>
    <cellStyle name="Note 2 16 4 8" xfId="10856" xr:uid="{00000000-0005-0000-0000-00007E130000}"/>
    <cellStyle name="Note 2 16 4 8 2" xfId="28291" xr:uid="{00000000-0005-0000-0000-00007F130000}"/>
    <cellStyle name="Note 2 16 4 8 3" xfId="42744" xr:uid="{00000000-0005-0000-0000-000080130000}"/>
    <cellStyle name="Note 2 16 4 9" xfId="17863" xr:uid="{00000000-0005-0000-0000-000081130000}"/>
    <cellStyle name="Note 2 16 5" xfId="1026" xr:uid="{00000000-0005-0000-0000-000082130000}"/>
    <cellStyle name="Note 2 16 5 2" xfId="1027" xr:uid="{00000000-0005-0000-0000-000083130000}"/>
    <cellStyle name="Note 2 16 5 2 2" xfId="3538" xr:uid="{00000000-0005-0000-0000-000084130000}"/>
    <cellStyle name="Note 2 16 5 2 2 2" xfId="13279" xr:uid="{00000000-0005-0000-0000-000085130000}"/>
    <cellStyle name="Note 2 16 5 2 2 2 2" xfId="30714" xr:uid="{00000000-0005-0000-0000-000086130000}"/>
    <cellStyle name="Note 2 16 5 2 2 2 3" xfId="45167" xr:uid="{00000000-0005-0000-0000-000087130000}"/>
    <cellStyle name="Note 2 16 5 2 2 3" xfId="15740" xr:uid="{00000000-0005-0000-0000-000088130000}"/>
    <cellStyle name="Note 2 16 5 2 2 3 2" xfId="33175" xr:uid="{00000000-0005-0000-0000-000089130000}"/>
    <cellStyle name="Note 2 16 5 2 2 3 3" xfId="47628" xr:uid="{00000000-0005-0000-0000-00008A130000}"/>
    <cellStyle name="Note 2 16 5 2 2 4" xfId="20974" xr:uid="{00000000-0005-0000-0000-00008B130000}"/>
    <cellStyle name="Note 2 16 5 2 2 5" xfId="35427" xr:uid="{00000000-0005-0000-0000-00008C130000}"/>
    <cellStyle name="Note 2 16 5 2 3" xfId="6000" xr:uid="{00000000-0005-0000-0000-00008D130000}"/>
    <cellStyle name="Note 2 16 5 2 3 2" xfId="23435" xr:uid="{00000000-0005-0000-0000-00008E130000}"/>
    <cellStyle name="Note 2 16 5 2 3 3" xfId="37888" xr:uid="{00000000-0005-0000-0000-00008F130000}"/>
    <cellStyle name="Note 2 16 5 2 4" xfId="8441" xr:uid="{00000000-0005-0000-0000-000090130000}"/>
    <cellStyle name="Note 2 16 5 2 4 2" xfId="25876" xr:uid="{00000000-0005-0000-0000-000091130000}"/>
    <cellStyle name="Note 2 16 5 2 4 3" xfId="40329" xr:uid="{00000000-0005-0000-0000-000092130000}"/>
    <cellStyle name="Note 2 16 5 2 5" xfId="10861" xr:uid="{00000000-0005-0000-0000-000093130000}"/>
    <cellStyle name="Note 2 16 5 2 5 2" xfId="28296" xr:uid="{00000000-0005-0000-0000-000094130000}"/>
    <cellStyle name="Note 2 16 5 2 5 3" xfId="42749" xr:uid="{00000000-0005-0000-0000-000095130000}"/>
    <cellStyle name="Note 2 16 5 2 6" xfId="17868" xr:uid="{00000000-0005-0000-0000-000096130000}"/>
    <cellStyle name="Note 2 16 5 3" xfId="1028" xr:uid="{00000000-0005-0000-0000-000097130000}"/>
    <cellStyle name="Note 2 16 5 3 2" xfId="3539" xr:uid="{00000000-0005-0000-0000-000098130000}"/>
    <cellStyle name="Note 2 16 5 3 2 2" xfId="13280" xr:uid="{00000000-0005-0000-0000-000099130000}"/>
    <cellStyle name="Note 2 16 5 3 2 2 2" xfId="30715" xr:uid="{00000000-0005-0000-0000-00009A130000}"/>
    <cellStyle name="Note 2 16 5 3 2 2 3" xfId="45168" xr:uid="{00000000-0005-0000-0000-00009B130000}"/>
    <cellStyle name="Note 2 16 5 3 2 3" xfId="15741" xr:uid="{00000000-0005-0000-0000-00009C130000}"/>
    <cellStyle name="Note 2 16 5 3 2 3 2" xfId="33176" xr:uid="{00000000-0005-0000-0000-00009D130000}"/>
    <cellStyle name="Note 2 16 5 3 2 3 3" xfId="47629" xr:uid="{00000000-0005-0000-0000-00009E130000}"/>
    <cellStyle name="Note 2 16 5 3 2 4" xfId="20975" xr:uid="{00000000-0005-0000-0000-00009F130000}"/>
    <cellStyle name="Note 2 16 5 3 2 5" xfId="35428" xr:uid="{00000000-0005-0000-0000-0000A0130000}"/>
    <cellStyle name="Note 2 16 5 3 3" xfId="6001" xr:uid="{00000000-0005-0000-0000-0000A1130000}"/>
    <cellStyle name="Note 2 16 5 3 3 2" xfId="23436" xr:uid="{00000000-0005-0000-0000-0000A2130000}"/>
    <cellStyle name="Note 2 16 5 3 3 3" xfId="37889" xr:uid="{00000000-0005-0000-0000-0000A3130000}"/>
    <cellStyle name="Note 2 16 5 3 4" xfId="8442" xr:uid="{00000000-0005-0000-0000-0000A4130000}"/>
    <cellStyle name="Note 2 16 5 3 4 2" xfId="25877" xr:uid="{00000000-0005-0000-0000-0000A5130000}"/>
    <cellStyle name="Note 2 16 5 3 4 3" xfId="40330" xr:uid="{00000000-0005-0000-0000-0000A6130000}"/>
    <cellStyle name="Note 2 16 5 3 5" xfId="10862" xr:uid="{00000000-0005-0000-0000-0000A7130000}"/>
    <cellStyle name="Note 2 16 5 3 5 2" xfId="28297" xr:uid="{00000000-0005-0000-0000-0000A8130000}"/>
    <cellStyle name="Note 2 16 5 3 5 3" xfId="42750" xr:uid="{00000000-0005-0000-0000-0000A9130000}"/>
    <cellStyle name="Note 2 16 5 3 6" xfId="17869" xr:uid="{00000000-0005-0000-0000-0000AA130000}"/>
    <cellStyle name="Note 2 16 5 4" xfId="1029" xr:uid="{00000000-0005-0000-0000-0000AB130000}"/>
    <cellStyle name="Note 2 16 5 4 2" xfId="3540" xr:uid="{00000000-0005-0000-0000-0000AC130000}"/>
    <cellStyle name="Note 2 16 5 4 2 2" xfId="20976" xr:uid="{00000000-0005-0000-0000-0000AD130000}"/>
    <cellStyle name="Note 2 16 5 4 2 3" xfId="35429" xr:uid="{00000000-0005-0000-0000-0000AE130000}"/>
    <cellStyle name="Note 2 16 5 4 3" xfId="6002" xr:uid="{00000000-0005-0000-0000-0000AF130000}"/>
    <cellStyle name="Note 2 16 5 4 3 2" xfId="23437" xr:uid="{00000000-0005-0000-0000-0000B0130000}"/>
    <cellStyle name="Note 2 16 5 4 3 3" xfId="37890" xr:uid="{00000000-0005-0000-0000-0000B1130000}"/>
    <cellStyle name="Note 2 16 5 4 4" xfId="8443" xr:uid="{00000000-0005-0000-0000-0000B2130000}"/>
    <cellStyle name="Note 2 16 5 4 4 2" xfId="25878" xr:uid="{00000000-0005-0000-0000-0000B3130000}"/>
    <cellStyle name="Note 2 16 5 4 4 3" xfId="40331" xr:uid="{00000000-0005-0000-0000-0000B4130000}"/>
    <cellStyle name="Note 2 16 5 4 5" xfId="10863" xr:uid="{00000000-0005-0000-0000-0000B5130000}"/>
    <cellStyle name="Note 2 16 5 4 5 2" xfId="28298" xr:uid="{00000000-0005-0000-0000-0000B6130000}"/>
    <cellStyle name="Note 2 16 5 4 5 3" xfId="42751" xr:uid="{00000000-0005-0000-0000-0000B7130000}"/>
    <cellStyle name="Note 2 16 5 4 6" xfId="15027" xr:uid="{00000000-0005-0000-0000-0000B8130000}"/>
    <cellStyle name="Note 2 16 5 4 6 2" xfId="32462" xr:uid="{00000000-0005-0000-0000-0000B9130000}"/>
    <cellStyle name="Note 2 16 5 4 6 3" xfId="46915" xr:uid="{00000000-0005-0000-0000-0000BA130000}"/>
    <cellStyle name="Note 2 16 5 4 7" xfId="17870" xr:uid="{00000000-0005-0000-0000-0000BB130000}"/>
    <cellStyle name="Note 2 16 5 4 8" xfId="20189" xr:uid="{00000000-0005-0000-0000-0000BC130000}"/>
    <cellStyle name="Note 2 16 5 5" xfId="3537" xr:uid="{00000000-0005-0000-0000-0000BD130000}"/>
    <cellStyle name="Note 2 16 5 5 2" xfId="13278" xr:uid="{00000000-0005-0000-0000-0000BE130000}"/>
    <cellStyle name="Note 2 16 5 5 2 2" xfId="30713" xr:uid="{00000000-0005-0000-0000-0000BF130000}"/>
    <cellStyle name="Note 2 16 5 5 2 3" xfId="45166" xr:uid="{00000000-0005-0000-0000-0000C0130000}"/>
    <cellStyle name="Note 2 16 5 5 3" xfId="15739" xr:uid="{00000000-0005-0000-0000-0000C1130000}"/>
    <cellStyle name="Note 2 16 5 5 3 2" xfId="33174" xr:uid="{00000000-0005-0000-0000-0000C2130000}"/>
    <cellStyle name="Note 2 16 5 5 3 3" xfId="47627" xr:uid="{00000000-0005-0000-0000-0000C3130000}"/>
    <cellStyle name="Note 2 16 5 5 4" xfId="20973" xr:uid="{00000000-0005-0000-0000-0000C4130000}"/>
    <cellStyle name="Note 2 16 5 5 5" xfId="35426" xr:uid="{00000000-0005-0000-0000-0000C5130000}"/>
    <cellStyle name="Note 2 16 5 6" xfId="5999" xr:uid="{00000000-0005-0000-0000-0000C6130000}"/>
    <cellStyle name="Note 2 16 5 6 2" xfId="23434" xr:uid="{00000000-0005-0000-0000-0000C7130000}"/>
    <cellStyle name="Note 2 16 5 6 3" xfId="37887" xr:uid="{00000000-0005-0000-0000-0000C8130000}"/>
    <cellStyle name="Note 2 16 5 7" xfId="8440" xr:uid="{00000000-0005-0000-0000-0000C9130000}"/>
    <cellStyle name="Note 2 16 5 7 2" xfId="25875" xr:uid="{00000000-0005-0000-0000-0000CA130000}"/>
    <cellStyle name="Note 2 16 5 7 3" xfId="40328" xr:uid="{00000000-0005-0000-0000-0000CB130000}"/>
    <cellStyle name="Note 2 16 5 8" xfId="10860" xr:uid="{00000000-0005-0000-0000-0000CC130000}"/>
    <cellStyle name="Note 2 16 5 8 2" xfId="28295" xr:uid="{00000000-0005-0000-0000-0000CD130000}"/>
    <cellStyle name="Note 2 16 5 8 3" xfId="42748" xr:uid="{00000000-0005-0000-0000-0000CE130000}"/>
    <cellStyle name="Note 2 16 5 9" xfId="17867" xr:uid="{00000000-0005-0000-0000-0000CF130000}"/>
    <cellStyle name="Note 2 16 6" xfId="1030" xr:uid="{00000000-0005-0000-0000-0000D0130000}"/>
    <cellStyle name="Note 2 16 6 2" xfId="3541" xr:uid="{00000000-0005-0000-0000-0000D1130000}"/>
    <cellStyle name="Note 2 16 6 2 2" xfId="13281" xr:uid="{00000000-0005-0000-0000-0000D2130000}"/>
    <cellStyle name="Note 2 16 6 2 2 2" xfId="30716" xr:uid="{00000000-0005-0000-0000-0000D3130000}"/>
    <cellStyle name="Note 2 16 6 2 2 3" xfId="45169" xr:uid="{00000000-0005-0000-0000-0000D4130000}"/>
    <cellStyle name="Note 2 16 6 2 3" xfId="15742" xr:uid="{00000000-0005-0000-0000-0000D5130000}"/>
    <cellStyle name="Note 2 16 6 2 3 2" xfId="33177" xr:uid="{00000000-0005-0000-0000-0000D6130000}"/>
    <cellStyle name="Note 2 16 6 2 3 3" xfId="47630" xr:uid="{00000000-0005-0000-0000-0000D7130000}"/>
    <cellStyle name="Note 2 16 6 2 4" xfId="20977" xr:uid="{00000000-0005-0000-0000-0000D8130000}"/>
    <cellStyle name="Note 2 16 6 2 5" xfId="35430" xr:uid="{00000000-0005-0000-0000-0000D9130000}"/>
    <cellStyle name="Note 2 16 6 3" xfId="6003" xr:uid="{00000000-0005-0000-0000-0000DA130000}"/>
    <cellStyle name="Note 2 16 6 3 2" xfId="23438" xr:uid="{00000000-0005-0000-0000-0000DB130000}"/>
    <cellStyle name="Note 2 16 6 3 3" xfId="37891" xr:uid="{00000000-0005-0000-0000-0000DC130000}"/>
    <cellStyle name="Note 2 16 6 4" xfId="8444" xr:uid="{00000000-0005-0000-0000-0000DD130000}"/>
    <cellStyle name="Note 2 16 6 4 2" xfId="25879" xr:uid="{00000000-0005-0000-0000-0000DE130000}"/>
    <cellStyle name="Note 2 16 6 4 3" xfId="40332" xr:uid="{00000000-0005-0000-0000-0000DF130000}"/>
    <cellStyle name="Note 2 16 6 5" xfId="10864" xr:uid="{00000000-0005-0000-0000-0000E0130000}"/>
    <cellStyle name="Note 2 16 6 5 2" xfId="28299" xr:uid="{00000000-0005-0000-0000-0000E1130000}"/>
    <cellStyle name="Note 2 16 6 5 3" xfId="42752" xr:uid="{00000000-0005-0000-0000-0000E2130000}"/>
    <cellStyle name="Note 2 16 6 6" xfId="17871" xr:uid="{00000000-0005-0000-0000-0000E3130000}"/>
    <cellStyle name="Note 2 16 7" xfId="1031" xr:uid="{00000000-0005-0000-0000-0000E4130000}"/>
    <cellStyle name="Note 2 16 7 2" xfId="3542" xr:uid="{00000000-0005-0000-0000-0000E5130000}"/>
    <cellStyle name="Note 2 16 7 2 2" xfId="13282" xr:uid="{00000000-0005-0000-0000-0000E6130000}"/>
    <cellStyle name="Note 2 16 7 2 2 2" xfId="30717" xr:uid="{00000000-0005-0000-0000-0000E7130000}"/>
    <cellStyle name="Note 2 16 7 2 2 3" xfId="45170" xr:uid="{00000000-0005-0000-0000-0000E8130000}"/>
    <cellStyle name="Note 2 16 7 2 3" xfId="15743" xr:uid="{00000000-0005-0000-0000-0000E9130000}"/>
    <cellStyle name="Note 2 16 7 2 3 2" xfId="33178" xr:uid="{00000000-0005-0000-0000-0000EA130000}"/>
    <cellStyle name="Note 2 16 7 2 3 3" xfId="47631" xr:uid="{00000000-0005-0000-0000-0000EB130000}"/>
    <cellStyle name="Note 2 16 7 2 4" xfId="20978" xr:uid="{00000000-0005-0000-0000-0000EC130000}"/>
    <cellStyle name="Note 2 16 7 2 5" xfId="35431" xr:uid="{00000000-0005-0000-0000-0000ED130000}"/>
    <cellStyle name="Note 2 16 7 3" xfId="6004" xr:uid="{00000000-0005-0000-0000-0000EE130000}"/>
    <cellStyle name="Note 2 16 7 3 2" xfId="23439" xr:uid="{00000000-0005-0000-0000-0000EF130000}"/>
    <cellStyle name="Note 2 16 7 3 3" xfId="37892" xr:uid="{00000000-0005-0000-0000-0000F0130000}"/>
    <cellStyle name="Note 2 16 7 4" xfId="8445" xr:uid="{00000000-0005-0000-0000-0000F1130000}"/>
    <cellStyle name="Note 2 16 7 4 2" xfId="25880" xr:uid="{00000000-0005-0000-0000-0000F2130000}"/>
    <cellStyle name="Note 2 16 7 4 3" xfId="40333" xr:uid="{00000000-0005-0000-0000-0000F3130000}"/>
    <cellStyle name="Note 2 16 7 5" xfId="10865" xr:uid="{00000000-0005-0000-0000-0000F4130000}"/>
    <cellStyle name="Note 2 16 7 5 2" xfId="28300" xr:uid="{00000000-0005-0000-0000-0000F5130000}"/>
    <cellStyle name="Note 2 16 7 5 3" xfId="42753" xr:uid="{00000000-0005-0000-0000-0000F6130000}"/>
    <cellStyle name="Note 2 16 7 6" xfId="17872" xr:uid="{00000000-0005-0000-0000-0000F7130000}"/>
    <cellStyle name="Note 2 16 8" xfId="1032" xr:uid="{00000000-0005-0000-0000-0000F8130000}"/>
    <cellStyle name="Note 2 16 8 2" xfId="3543" xr:uid="{00000000-0005-0000-0000-0000F9130000}"/>
    <cellStyle name="Note 2 16 8 2 2" xfId="20979" xr:uid="{00000000-0005-0000-0000-0000FA130000}"/>
    <cellStyle name="Note 2 16 8 2 3" xfId="35432" xr:uid="{00000000-0005-0000-0000-0000FB130000}"/>
    <cellStyle name="Note 2 16 8 3" xfId="6005" xr:uid="{00000000-0005-0000-0000-0000FC130000}"/>
    <cellStyle name="Note 2 16 8 3 2" xfId="23440" xr:uid="{00000000-0005-0000-0000-0000FD130000}"/>
    <cellStyle name="Note 2 16 8 3 3" xfId="37893" xr:uid="{00000000-0005-0000-0000-0000FE130000}"/>
    <cellStyle name="Note 2 16 8 4" xfId="8446" xr:uid="{00000000-0005-0000-0000-0000FF130000}"/>
    <cellStyle name="Note 2 16 8 4 2" xfId="25881" xr:uid="{00000000-0005-0000-0000-000000140000}"/>
    <cellStyle name="Note 2 16 8 4 3" xfId="40334" xr:uid="{00000000-0005-0000-0000-000001140000}"/>
    <cellStyle name="Note 2 16 8 5" xfId="10866" xr:uid="{00000000-0005-0000-0000-000002140000}"/>
    <cellStyle name="Note 2 16 8 5 2" xfId="28301" xr:uid="{00000000-0005-0000-0000-000003140000}"/>
    <cellStyle name="Note 2 16 8 5 3" xfId="42754" xr:uid="{00000000-0005-0000-0000-000004140000}"/>
    <cellStyle name="Note 2 16 8 6" xfId="15028" xr:uid="{00000000-0005-0000-0000-000005140000}"/>
    <cellStyle name="Note 2 16 8 6 2" xfId="32463" xr:uid="{00000000-0005-0000-0000-000006140000}"/>
    <cellStyle name="Note 2 16 8 6 3" xfId="46916" xr:uid="{00000000-0005-0000-0000-000007140000}"/>
    <cellStyle name="Note 2 16 8 7" xfId="17873" xr:uid="{00000000-0005-0000-0000-000008140000}"/>
    <cellStyle name="Note 2 16 8 8" xfId="20190" xr:uid="{00000000-0005-0000-0000-000009140000}"/>
    <cellStyle name="Note 2 16 9" xfId="3524" xr:uid="{00000000-0005-0000-0000-00000A140000}"/>
    <cellStyle name="Note 2 16 9 2" xfId="13268" xr:uid="{00000000-0005-0000-0000-00000B140000}"/>
    <cellStyle name="Note 2 16 9 2 2" xfId="30703" xr:uid="{00000000-0005-0000-0000-00000C140000}"/>
    <cellStyle name="Note 2 16 9 2 3" xfId="45156" xr:uid="{00000000-0005-0000-0000-00000D140000}"/>
    <cellStyle name="Note 2 16 9 3" xfId="15729" xr:uid="{00000000-0005-0000-0000-00000E140000}"/>
    <cellStyle name="Note 2 16 9 3 2" xfId="33164" xr:uid="{00000000-0005-0000-0000-00000F140000}"/>
    <cellStyle name="Note 2 16 9 3 3" xfId="47617" xr:uid="{00000000-0005-0000-0000-000010140000}"/>
    <cellStyle name="Note 2 16 9 4" xfId="20960" xr:uid="{00000000-0005-0000-0000-000011140000}"/>
    <cellStyle name="Note 2 16 9 5" xfId="35413" xr:uid="{00000000-0005-0000-0000-000012140000}"/>
    <cellStyle name="Note 2 17" xfId="1033" xr:uid="{00000000-0005-0000-0000-000013140000}"/>
    <cellStyle name="Note 2 17 10" xfId="6006" xr:uid="{00000000-0005-0000-0000-000014140000}"/>
    <cellStyle name="Note 2 17 10 2" xfId="23441" xr:uid="{00000000-0005-0000-0000-000015140000}"/>
    <cellStyle name="Note 2 17 10 3" xfId="37894" xr:uid="{00000000-0005-0000-0000-000016140000}"/>
    <cellStyle name="Note 2 17 11" xfId="8447" xr:uid="{00000000-0005-0000-0000-000017140000}"/>
    <cellStyle name="Note 2 17 11 2" xfId="25882" xr:uid="{00000000-0005-0000-0000-000018140000}"/>
    <cellStyle name="Note 2 17 11 3" xfId="40335" xr:uid="{00000000-0005-0000-0000-000019140000}"/>
    <cellStyle name="Note 2 17 12" xfId="10867" xr:uid="{00000000-0005-0000-0000-00001A140000}"/>
    <cellStyle name="Note 2 17 12 2" xfId="28302" xr:uid="{00000000-0005-0000-0000-00001B140000}"/>
    <cellStyle name="Note 2 17 12 3" xfId="42755" xr:uid="{00000000-0005-0000-0000-00001C140000}"/>
    <cellStyle name="Note 2 17 13" xfId="17874" xr:uid="{00000000-0005-0000-0000-00001D140000}"/>
    <cellStyle name="Note 2 17 2" xfId="1034" xr:uid="{00000000-0005-0000-0000-00001E140000}"/>
    <cellStyle name="Note 2 17 2 2" xfId="1035" xr:uid="{00000000-0005-0000-0000-00001F140000}"/>
    <cellStyle name="Note 2 17 2 2 2" xfId="3546" xr:uid="{00000000-0005-0000-0000-000020140000}"/>
    <cellStyle name="Note 2 17 2 2 2 2" xfId="13285" xr:uid="{00000000-0005-0000-0000-000021140000}"/>
    <cellStyle name="Note 2 17 2 2 2 2 2" xfId="30720" xr:uid="{00000000-0005-0000-0000-000022140000}"/>
    <cellStyle name="Note 2 17 2 2 2 2 3" xfId="45173" xr:uid="{00000000-0005-0000-0000-000023140000}"/>
    <cellStyle name="Note 2 17 2 2 2 3" xfId="15746" xr:uid="{00000000-0005-0000-0000-000024140000}"/>
    <cellStyle name="Note 2 17 2 2 2 3 2" xfId="33181" xr:uid="{00000000-0005-0000-0000-000025140000}"/>
    <cellStyle name="Note 2 17 2 2 2 3 3" xfId="47634" xr:uid="{00000000-0005-0000-0000-000026140000}"/>
    <cellStyle name="Note 2 17 2 2 2 4" xfId="20982" xr:uid="{00000000-0005-0000-0000-000027140000}"/>
    <cellStyle name="Note 2 17 2 2 2 5" xfId="35435" xr:uid="{00000000-0005-0000-0000-000028140000}"/>
    <cellStyle name="Note 2 17 2 2 3" xfId="6008" xr:uid="{00000000-0005-0000-0000-000029140000}"/>
    <cellStyle name="Note 2 17 2 2 3 2" xfId="23443" xr:uid="{00000000-0005-0000-0000-00002A140000}"/>
    <cellStyle name="Note 2 17 2 2 3 3" xfId="37896" xr:uid="{00000000-0005-0000-0000-00002B140000}"/>
    <cellStyle name="Note 2 17 2 2 4" xfId="8449" xr:uid="{00000000-0005-0000-0000-00002C140000}"/>
    <cellStyle name="Note 2 17 2 2 4 2" xfId="25884" xr:uid="{00000000-0005-0000-0000-00002D140000}"/>
    <cellStyle name="Note 2 17 2 2 4 3" xfId="40337" xr:uid="{00000000-0005-0000-0000-00002E140000}"/>
    <cellStyle name="Note 2 17 2 2 5" xfId="10869" xr:uid="{00000000-0005-0000-0000-00002F140000}"/>
    <cellStyle name="Note 2 17 2 2 5 2" xfId="28304" xr:uid="{00000000-0005-0000-0000-000030140000}"/>
    <cellStyle name="Note 2 17 2 2 5 3" xfId="42757" xr:uid="{00000000-0005-0000-0000-000031140000}"/>
    <cellStyle name="Note 2 17 2 2 6" xfId="17876" xr:uid="{00000000-0005-0000-0000-000032140000}"/>
    <cellStyle name="Note 2 17 2 3" xfId="1036" xr:uid="{00000000-0005-0000-0000-000033140000}"/>
    <cellStyle name="Note 2 17 2 3 2" xfId="3547" xr:uid="{00000000-0005-0000-0000-000034140000}"/>
    <cellStyle name="Note 2 17 2 3 2 2" xfId="13286" xr:uid="{00000000-0005-0000-0000-000035140000}"/>
    <cellStyle name="Note 2 17 2 3 2 2 2" xfId="30721" xr:uid="{00000000-0005-0000-0000-000036140000}"/>
    <cellStyle name="Note 2 17 2 3 2 2 3" xfId="45174" xr:uid="{00000000-0005-0000-0000-000037140000}"/>
    <cellStyle name="Note 2 17 2 3 2 3" xfId="15747" xr:uid="{00000000-0005-0000-0000-000038140000}"/>
    <cellStyle name="Note 2 17 2 3 2 3 2" xfId="33182" xr:uid="{00000000-0005-0000-0000-000039140000}"/>
    <cellStyle name="Note 2 17 2 3 2 3 3" xfId="47635" xr:uid="{00000000-0005-0000-0000-00003A140000}"/>
    <cellStyle name="Note 2 17 2 3 2 4" xfId="20983" xr:uid="{00000000-0005-0000-0000-00003B140000}"/>
    <cellStyle name="Note 2 17 2 3 2 5" xfId="35436" xr:uid="{00000000-0005-0000-0000-00003C140000}"/>
    <cellStyle name="Note 2 17 2 3 3" xfId="6009" xr:uid="{00000000-0005-0000-0000-00003D140000}"/>
    <cellStyle name="Note 2 17 2 3 3 2" xfId="23444" xr:uid="{00000000-0005-0000-0000-00003E140000}"/>
    <cellStyle name="Note 2 17 2 3 3 3" xfId="37897" xr:uid="{00000000-0005-0000-0000-00003F140000}"/>
    <cellStyle name="Note 2 17 2 3 4" xfId="8450" xr:uid="{00000000-0005-0000-0000-000040140000}"/>
    <cellStyle name="Note 2 17 2 3 4 2" xfId="25885" xr:uid="{00000000-0005-0000-0000-000041140000}"/>
    <cellStyle name="Note 2 17 2 3 4 3" xfId="40338" xr:uid="{00000000-0005-0000-0000-000042140000}"/>
    <cellStyle name="Note 2 17 2 3 5" xfId="10870" xr:uid="{00000000-0005-0000-0000-000043140000}"/>
    <cellStyle name="Note 2 17 2 3 5 2" xfId="28305" xr:uid="{00000000-0005-0000-0000-000044140000}"/>
    <cellStyle name="Note 2 17 2 3 5 3" xfId="42758" xr:uid="{00000000-0005-0000-0000-000045140000}"/>
    <cellStyle name="Note 2 17 2 3 6" xfId="17877" xr:uid="{00000000-0005-0000-0000-000046140000}"/>
    <cellStyle name="Note 2 17 2 4" xfId="1037" xr:uid="{00000000-0005-0000-0000-000047140000}"/>
    <cellStyle name="Note 2 17 2 4 2" xfId="3548" xr:uid="{00000000-0005-0000-0000-000048140000}"/>
    <cellStyle name="Note 2 17 2 4 2 2" xfId="20984" xr:uid="{00000000-0005-0000-0000-000049140000}"/>
    <cellStyle name="Note 2 17 2 4 2 3" xfId="35437" xr:uid="{00000000-0005-0000-0000-00004A140000}"/>
    <cellStyle name="Note 2 17 2 4 3" xfId="6010" xr:uid="{00000000-0005-0000-0000-00004B140000}"/>
    <cellStyle name="Note 2 17 2 4 3 2" xfId="23445" xr:uid="{00000000-0005-0000-0000-00004C140000}"/>
    <cellStyle name="Note 2 17 2 4 3 3" xfId="37898" xr:uid="{00000000-0005-0000-0000-00004D140000}"/>
    <cellStyle name="Note 2 17 2 4 4" xfId="8451" xr:uid="{00000000-0005-0000-0000-00004E140000}"/>
    <cellStyle name="Note 2 17 2 4 4 2" xfId="25886" xr:uid="{00000000-0005-0000-0000-00004F140000}"/>
    <cellStyle name="Note 2 17 2 4 4 3" xfId="40339" xr:uid="{00000000-0005-0000-0000-000050140000}"/>
    <cellStyle name="Note 2 17 2 4 5" xfId="10871" xr:uid="{00000000-0005-0000-0000-000051140000}"/>
    <cellStyle name="Note 2 17 2 4 5 2" xfId="28306" xr:uid="{00000000-0005-0000-0000-000052140000}"/>
    <cellStyle name="Note 2 17 2 4 5 3" xfId="42759" xr:uid="{00000000-0005-0000-0000-000053140000}"/>
    <cellStyle name="Note 2 17 2 4 6" xfId="15029" xr:uid="{00000000-0005-0000-0000-000054140000}"/>
    <cellStyle name="Note 2 17 2 4 6 2" xfId="32464" xr:uid="{00000000-0005-0000-0000-000055140000}"/>
    <cellStyle name="Note 2 17 2 4 6 3" xfId="46917" xr:uid="{00000000-0005-0000-0000-000056140000}"/>
    <cellStyle name="Note 2 17 2 4 7" xfId="17878" xr:uid="{00000000-0005-0000-0000-000057140000}"/>
    <cellStyle name="Note 2 17 2 4 8" xfId="20191" xr:uid="{00000000-0005-0000-0000-000058140000}"/>
    <cellStyle name="Note 2 17 2 5" xfId="3545" xr:uid="{00000000-0005-0000-0000-000059140000}"/>
    <cellStyle name="Note 2 17 2 5 2" xfId="13284" xr:uid="{00000000-0005-0000-0000-00005A140000}"/>
    <cellStyle name="Note 2 17 2 5 2 2" xfId="30719" xr:uid="{00000000-0005-0000-0000-00005B140000}"/>
    <cellStyle name="Note 2 17 2 5 2 3" xfId="45172" xr:uid="{00000000-0005-0000-0000-00005C140000}"/>
    <cellStyle name="Note 2 17 2 5 3" xfId="15745" xr:uid="{00000000-0005-0000-0000-00005D140000}"/>
    <cellStyle name="Note 2 17 2 5 3 2" xfId="33180" xr:uid="{00000000-0005-0000-0000-00005E140000}"/>
    <cellStyle name="Note 2 17 2 5 3 3" xfId="47633" xr:uid="{00000000-0005-0000-0000-00005F140000}"/>
    <cellStyle name="Note 2 17 2 5 4" xfId="20981" xr:uid="{00000000-0005-0000-0000-000060140000}"/>
    <cellStyle name="Note 2 17 2 5 5" xfId="35434" xr:uid="{00000000-0005-0000-0000-000061140000}"/>
    <cellStyle name="Note 2 17 2 6" xfId="6007" xr:uid="{00000000-0005-0000-0000-000062140000}"/>
    <cellStyle name="Note 2 17 2 6 2" xfId="23442" xr:uid="{00000000-0005-0000-0000-000063140000}"/>
    <cellStyle name="Note 2 17 2 6 3" xfId="37895" xr:uid="{00000000-0005-0000-0000-000064140000}"/>
    <cellStyle name="Note 2 17 2 7" xfId="8448" xr:uid="{00000000-0005-0000-0000-000065140000}"/>
    <cellStyle name="Note 2 17 2 7 2" xfId="25883" xr:uid="{00000000-0005-0000-0000-000066140000}"/>
    <cellStyle name="Note 2 17 2 7 3" xfId="40336" xr:uid="{00000000-0005-0000-0000-000067140000}"/>
    <cellStyle name="Note 2 17 2 8" xfId="10868" xr:uid="{00000000-0005-0000-0000-000068140000}"/>
    <cellStyle name="Note 2 17 2 8 2" xfId="28303" xr:uid="{00000000-0005-0000-0000-000069140000}"/>
    <cellStyle name="Note 2 17 2 8 3" xfId="42756" xr:uid="{00000000-0005-0000-0000-00006A140000}"/>
    <cellStyle name="Note 2 17 2 9" xfId="17875" xr:uid="{00000000-0005-0000-0000-00006B140000}"/>
    <cellStyle name="Note 2 17 3" xfId="1038" xr:uid="{00000000-0005-0000-0000-00006C140000}"/>
    <cellStyle name="Note 2 17 3 2" xfId="1039" xr:uid="{00000000-0005-0000-0000-00006D140000}"/>
    <cellStyle name="Note 2 17 3 2 2" xfId="3550" xr:uid="{00000000-0005-0000-0000-00006E140000}"/>
    <cellStyle name="Note 2 17 3 2 2 2" xfId="13288" xr:uid="{00000000-0005-0000-0000-00006F140000}"/>
    <cellStyle name="Note 2 17 3 2 2 2 2" xfId="30723" xr:uid="{00000000-0005-0000-0000-000070140000}"/>
    <cellStyle name="Note 2 17 3 2 2 2 3" xfId="45176" xr:uid="{00000000-0005-0000-0000-000071140000}"/>
    <cellStyle name="Note 2 17 3 2 2 3" xfId="15749" xr:uid="{00000000-0005-0000-0000-000072140000}"/>
    <cellStyle name="Note 2 17 3 2 2 3 2" xfId="33184" xr:uid="{00000000-0005-0000-0000-000073140000}"/>
    <cellStyle name="Note 2 17 3 2 2 3 3" xfId="47637" xr:uid="{00000000-0005-0000-0000-000074140000}"/>
    <cellStyle name="Note 2 17 3 2 2 4" xfId="20986" xr:uid="{00000000-0005-0000-0000-000075140000}"/>
    <cellStyle name="Note 2 17 3 2 2 5" xfId="35439" xr:uid="{00000000-0005-0000-0000-000076140000}"/>
    <cellStyle name="Note 2 17 3 2 3" xfId="6012" xr:uid="{00000000-0005-0000-0000-000077140000}"/>
    <cellStyle name="Note 2 17 3 2 3 2" xfId="23447" xr:uid="{00000000-0005-0000-0000-000078140000}"/>
    <cellStyle name="Note 2 17 3 2 3 3" xfId="37900" xr:uid="{00000000-0005-0000-0000-000079140000}"/>
    <cellStyle name="Note 2 17 3 2 4" xfId="8453" xr:uid="{00000000-0005-0000-0000-00007A140000}"/>
    <cellStyle name="Note 2 17 3 2 4 2" xfId="25888" xr:uid="{00000000-0005-0000-0000-00007B140000}"/>
    <cellStyle name="Note 2 17 3 2 4 3" xfId="40341" xr:uid="{00000000-0005-0000-0000-00007C140000}"/>
    <cellStyle name="Note 2 17 3 2 5" xfId="10873" xr:uid="{00000000-0005-0000-0000-00007D140000}"/>
    <cellStyle name="Note 2 17 3 2 5 2" xfId="28308" xr:uid="{00000000-0005-0000-0000-00007E140000}"/>
    <cellStyle name="Note 2 17 3 2 5 3" xfId="42761" xr:uid="{00000000-0005-0000-0000-00007F140000}"/>
    <cellStyle name="Note 2 17 3 2 6" xfId="17880" xr:uid="{00000000-0005-0000-0000-000080140000}"/>
    <cellStyle name="Note 2 17 3 3" xfId="1040" xr:uid="{00000000-0005-0000-0000-000081140000}"/>
    <cellStyle name="Note 2 17 3 3 2" xfId="3551" xr:uid="{00000000-0005-0000-0000-000082140000}"/>
    <cellStyle name="Note 2 17 3 3 2 2" xfId="13289" xr:uid="{00000000-0005-0000-0000-000083140000}"/>
    <cellStyle name="Note 2 17 3 3 2 2 2" xfId="30724" xr:uid="{00000000-0005-0000-0000-000084140000}"/>
    <cellStyle name="Note 2 17 3 3 2 2 3" xfId="45177" xr:uid="{00000000-0005-0000-0000-000085140000}"/>
    <cellStyle name="Note 2 17 3 3 2 3" xfId="15750" xr:uid="{00000000-0005-0000-0000-000086140000}"/>
    <cellStyle name="Note 2 17 3 3 2 3 2" xfId="33185" xr:uid="{00000000-0005-0000-0000-000087140000}"/>
    <cellStyle name="Note 2 17 3 3 2 3 3" xfId="47638" xr:uid="{00000000-0005-0000-0000-000088140000}"/>
    <cellStyle name="Note 2 17 3 3 2 4" xfId="20987" xr:uid="{00000000-0005-0000-0000-000089140000}"/>
    <cellStyle name="Note 2 17 3 3 2 5" xfId="35440" xr:uid="{00000000-0005-0000-0000-00008A140000}"/>
    <cellStyle name="Note 2 17 3 3 3" xfId="6013" xr:uid="{00000000-0005-0000-0000-00008B140000}"/>
    <cellStyle name="Note 2 17 3 3 3 2" xfId="23448" xr:uid="{00000000-0005-0000-0000-00008C140000}"/>
    <cellStyle name="Note 2 17 3 3 3 3" xfId="37901" xr:uid="{00000000-0005-0000-0000-00008D140000}"/>
    <cellStyle name="Note 2 17 3 3 4" xfId="8454" xr:uid="{00000000-0005-0000-0000-00008E140000}"/>
    <cellStyle name="Note 2 17 3 3 4 2" xfId="25889" xr:uid="{00000000-0005-0000-0000-00008F140000}"/>
    <cellStyle name="Note 2 17 3 3 4 3" xfId="40342" xr:uid="{00000000-0005-0000-0000-000090140000}"/>
    <cellStyle name="Note 2 17 3 3 5" xfId="10874" xr:uid="{00000000-0005-0000-0000-000091140000}"/>
    <cellStyle name="Note 2 17 3 3 5 2" xfId="28309" xr:uid="{00000000-0005-0000-0000-000092140000}"/>
    <cellStyle name="Note 2 17 3 3 5 3" xfId="42762" xr:uid="{00000000-0005-0000-0000-000093140000}"/>
    <cellStyle name="Note 2 17 3 3 6" xfId="17881" xr:uid="{00000000-0005-0000-0000-000094140000}"/>
    <cellStyle name="Note 2 17 3 4" xfId="1041" xr:uid="{00000000-0005-0000-0000-000095140000}"/>
    <cellStyle name="Note 2 17 3 4 2" xfId="3552" xr:uid="{00000000-0005-0000-0000-000096140000}"/>
    <cellStyle name="Note 2 17 3 4 2 2" xfId="20988" xr:uid="{00000000-0005-0000-0000-000097140000}"/>
    <cellStyle name="Note 2 17 3 4 2 3" xfId="35441" xr:uid="{00000000-0005-0000-0000-000098140000}"/>
    <cellStyle name="Note 2 17 3 4 3" xfId="6014" xr:uid="{00000000-0005-0000-0000-000099140000}"/>
    <cellStyle name="Note 2 17 3 4 3 2" xfId="23449" xr:uid="{00000000-0005-0000-0000-00009A140000}"/>
    <cellStyle name="Note 2 17 3 4 3 3" xfId="37902" xr:uid="{00000000-0005-0000-0000-00009B140000}"/>
    <cellStyle name="Note 2 17 3 4 4" xfId="8455" xr:uid="{00000000-0005-0000-0000-00009C140000}"/>
    <cellStyle name="Note 2 17 3 4 4 2" xfId="25890" xr:uid="{00000000-0005-0000-0000-00009D140000}"/>
    <cellStyle name="Note 2 17 3 4 4 3" xfId="40343" xr:uid="{00000000-0005-0000-0000-00009E140000}"/>
    <cellStyle name="Note 2 17 3 4 5" xfId="10875" xr:uid="{00000000-0005-0000-0000-00009F140000}"/>
    <cellStyle name="Note 2 17 3 4 5 2" xfId="28310" xr:uid="{00000000-0005-0000-0000-0000A0140000}"/>
    <cellStyle name="Note 2 17 3 4 5 3" xfId="42763" xr:uid="{00000000-0005-0000-0000-0000A1140000}"/>
    <cellStyle name="Note 2 17 3 4 6" xfId="15030" xr:uid="{00000000-0005-0000-0000-0000A2140000}"/>
    <cellStyle name="Note 2 17 3 4 6 2" xfId="32465" xr:uid="{00000000-0005-0000-0000-0000A3140000}"/>
    <cellStyle name="Note 2 17 3 4 6 3" xfId="46918" xr:uid="{00000000-0005-0000-0000-0000A4140000}"/>
    <cellStyle name="Note 2 17 3 4 7" xfId="17882" xr:uid="{00000000-0005-0000-0000-0000A5140000}"/>
    <cellStyle name="Note 2 17 3 4 8" xfId="20192" xr:uid="{00000000-0005-0000-0000-0000A6140000}"/>
    <cellStyle name="Note 2 17 3 5" xfId="3549" xr:uid="{00000000-0005-0000-0000-0000A7140000}"/>
    <cellStyle name="Note 2 17 3 5 2" xfId="13287" xr:uid="{00000000-0005-0000-0000-0000A8140000}"/>
    <cellStyle name="Note 2 17 3 5 2 2" xfId="30722" xr:uid="{00000000-0005-0000-0000-0000A9140000}"/>
    <cellStyle name="Note 2 17 3 5 2 3" xfId="45175" xr:uid="{00000000-0005-0000-0000-0000AA140000}"/>
    <cellStyle name="Note 2 17 3 5 3" xfId="15748" xr:uid="{00000000-0005-0000-0000-0000AB140000}"/>
    <cellStyle name="Note 2 17 3 5 3 2" xfId="33183" xr:uid="{00000000-0005-0000-0000-0000AC140000}"/>
    <cellStyle name="Note 2 17 3 5 3 3" xfId="47636" xr:uid="{00000000-0005-0000-0000-0000AD140000}"/>
    <cellStyle name="Note 2 17 3 5 4" xfId="20985" xr:uid="{00000000-0005-0000-0000-0000AE140000}"/>
    <cellStyle name="Note 2 17 3 5 5" xfId="35438" xr:uid="{00000000-0005-0000-0000-0000AF140000}"/>
    <cellStyle name="Note 2 17 3 6" xfId="6011" xr:uid="{00000000-0005-0000-0000-0000B0140000}"/>
    <cellStyle name="Note 2 17 3 6 2" xfId="23446" xr:uid="{00000000-0005-0000-0000-0000B1140000}"/>
    <cellStyle name="Note 2 17 3 6 3" xfId="37899" xr:uid="{00000000-0005-0000-0000-0000B2140000}"/>
    <cellStyle name="Note 2 17 3 7" xfId="8452" xr:uid="{00000000-0005-0000-0000-0000B3140000}"/>
    <cellStyle name="Note 2 17 3 7 2" xfId="25887" xr:uid="{00000000-0005-0000-0000-0000B4140000}"/>
    <cellStyle name="Note 2 17 3 7 3" xfId="40340" xr:uid="{00000000-0005-0000-0000-0000B5140000}"/>
    <cellStyle name="Note 2 17 3 8" xfId="10872" xr:uid="{00000000-0005-0000-0000-0000B6140000}"/>
    <cellStyle name="Note 2 17 3 8 2" xfId="28307" xr:uid="{00000000-0005-0000-0000-0000B7140000}"/>
    <cellStyle name="Note 2 17 3 8 3" xfId="42760" xr:uid="{00000000-0005-0000-0000-0000B8140000}"/>
    <cellStyle name="Note 2 17 3 9" xfId="17879" xr:uid="{00000000-0005-0000-0000-0000B9140000}"/>
    <cellStyle name="Note 2 17 4" xfId="1042" xr:uid="{00000000-0005-0000-0000-0000BA140000}"/>
    <cellStyle name="Note 2 17 4 2" xfId="1043" xr:uid="{00000000-0005-0000-0000-0000BB140000}"/>
    <cellStyle name="Note 2 17 4 2 2" xfId="3554" xr:uid="{00000000-0005-0000-0000-0000BC140000}"/>
    <cellStyle name="Note 2 17 4 2 2 2" xfId="13291" xr:uid="{00000000-0005-0000-0000-0000BD140000}"/>
    <cellStyle name="Note 2 17 4 2 2 2 2" xfId="30726" xr:uid="{00000000-0005-0000-0000-0000BE140000}"/>
    <cellStyle name="Note 2 17 4 2 2 2 3" xfId="45179" xr:uid="{00000000-0005-0000-0000-0000BF140000}"/>
    <cellStyle name="Note 2 17 4 2 2 3" xfId="15752" xr:uid="{00000000-0005-0000-0000-0000C0140000}"/>
    <cellStyle name="Note 2 17 4 2 2 3 2" xfId="33187" xr:uid="{00000000-0005-0000-0000-0000C1140000}"/>
    <cellStyle name="Note 2 17 4 2 2 3 3" xfId="47640" xr:uid="{00000000-0005-0000-0000-0000C2140000}"/>
    <cellStyle name="Note 2 17 4 2 2 4" xfId="20990" xr:uid="{00000000-0005-0000-0000-0000C3140000}"/>
    <cellStyle name="Note 2 17 4 2 2 5" xfId="35443" xr:uid="{00000000-0005-0000-0000-0000C4140000}"/>
    <cellStyle name="Note 2 17 4 2 3" xfId="6016" xr:uid="{00000000-0005-0000-0000-0000C5140000}"/>
    <cellStyle name="Note 2 17 4 2 3 2" xfId="23451" xr:uid="{00000000-0005-0000-0000-0000C6140000}"/>
    <cellStyle name="Note 2 17 4 2 3 3" xfId="37904" xr:uid="{00000000-0005-0000-0000-0000C7140000}"/>
    <cellStyle name="Note 2 17 4 2 4" xfId="8457" xr:uid="{00000000-0005-0000-0000-0000C8140000}"/>
    <cellStyle name="Note 2 17 4 2 4 2" xfId="25892" xr:uid="{00000000-0005-0000-0000-0000C9140000}"/>
    <cellStyle name="Note 2 17 4 2 4 3" xfId="40345" xr:uid="{00000000-0005-0000-0000-0000CA140000}"/>
    <cellStyle name="Note 2 17 4 2 5" xfId="10877" xr:uid="{00000000-0005-0000-0000-0000CB140000}"/>
    <cellStyle name="Note 2 17 4 2 5 2" xfId="28312" xr:uid="{00000000-0005-0000-0000-0000CC140000}"/>
    <cellStyle name="Note 2 17 4 2 5 3" xfId="42765" xr:uid="{00000000-0005-0000-0000-0000CD140000}"/>
    <cellStyle name="Note 2 17 4 2 6" xfId="17884" xr:uid="{00000000-0005-0000-0000-0000CE140000}"/>
    <cellStyle name="Note 2 17 4 3" xfId="1044" xr:uid="{00000000-0005-0000-0000-0000CF140000}"/>
    <cellStyle name="Note 2 17 4 3 2" xfId="3555" xr:uid="{00000000-0005-0000-0000-0000D0140000}"/>
    <cellStyle name="Note 2 17 4 3 2 2" xfId="13292" xr:uid="{00000000-0005-0000-0000-0000D1140000}"/>
    <cellStyle name="Note 2 17 4 3 2 2 2" xfId="30727" xr:uid="{00000000-0005-0000-0000-0000D2140000}"/>
    <cellStyle name="Note 2 17 4 3 2 2 3" xfId="45180" xr:uid="{00000000-0005-0000-0000-0000D3140000}"/>
    <cellStyle name="Note 2 17 4 3 2 3" xfId="15753" xr:uid="{00000000-0005-0000-0000-0000D4140000}"/>
    <cellStyle name="Note 2 17 4 3 2 3 2" xfId="33188" xr:uid="{00000000-0005-0000-0000-0000D5140000}"/>
    <cellStyle name="Note 2 17 4 3 2 3 3" xfId="47641" xr:uid="{00000000-0005-0000-0000-0000D6140000}"/>
    <cellStyle name="Note 2 17 4 3 2 4" xfId="20991" xr:uid="{00000000-0005-0000-0000-0000D7140000}"/>
    <cellStyle name="Note 2 17 4 3 2 5" xfId="35444" xr:uid="{00000000-0005-0000-0000-0000D8140000}"/>
    <cellStyle name="Note 2 17 4 3 3" xfId="6017" xr:uid="{00000000-0005-0000-0000-0000D9140000}"/>
    <cellStyle name="Note 2 17 4 3 3 2" xfId="23452" xr:uid="{00000000-0005-0000-0000-0000DA140000}"/>
    <cellStyle name="Note 2 17 4 3 3 3" xfId="37905" xr:uid="{00000000-0005-0000-0000-0000DB140000}"/>
    <cellStyle name="Note 2 17 4 3 4" xfId="8458" xr:uid="{00000000-0005-0000-0000-0000DC140000}"/>
    <cellStyle name="Note 2 17 4 3 4 2" xfId="25893" xr:uid="{00000000-0005-0000-0000-0000DD140000}"/>
    <cellStyle name="Note 2 17 4 3 4 3" xfId="40346" xr:uid="{00000000-0005-0000-0000-0000DE140000}"/>
    <cellStyle name="Note 2 17 4 3 5" xfId="10878" xr:uid="{00000000-0005-0000-0000-0000DF140000}"/>
    <cellStyle name="Note 2 17 4 3 5 2" xfId="28313" xr:uid="{00000000-0005-0000-0000-0000E0140000}"/>
    <cellStyle name="Note 2 17 4 3 5 3" xfId="42766" xr:uid="{00000000-0005-0000-0000-0000E1140000}"/>
    <cellStyle name="Note 2 17 4 3 6" xfId="17885" xr:uid="{00000000-0005-0000-0000-0000E2140000}"/>
    <cellStyle name="Note 2 17 4 4" xfId="1045" xr:uid="{00000000-0005-0000-0000-0000E3140000}"/>
    <cellStyle name="Note 2 17 4 4 2" xfId="3556" xr:uid="{00000000-0005-0000-0000-0000E4140000}"/>
    <cellStyle name="Note 2 17 4 4 2 2" xfId="20992" xr:uid="{00000000-0005-0000-0000-0000E5140000}"/>
    <cellStyle name="Note 2 17 4 4 2 3" xfId="35445" xr:uid="{00000000-0005-0000-0000-0000E6140000}"/>
    <cellStyle name="Note 2 17 4 4 3" xfId="6018" xr:uid="{00000000-0005-0000-0000-0000E7140000}"/>
    <cellStyle name="Note 2 17 4 4 3 2" xfId="23453" xr:uid="{00000000-0005-0000-0000-0000E8140000}"/>
    <cellStyle name="Note 2 17 4 4 3 3" xfId="37906" xr:uid="{00000000-0005-0000-0000-0000E9140000}"/>
    <cellStyle name="Note 2 17 4 4 4" xfId="8459" xr:uid="{00000000-0005-0000-0000-0000EA140000}"/>
    <cellStyle name="Note 2 17 4 4 4 2" xfId="25894" xr:uid="{00000000-0005-0000-0000-0000EB140000}"/>
    <cellStyle name="Note 2 17 4 4 4 3" xfId="40347" xr:uid="{00000000-0005-0000-0000-0000EC140000}"/>
    <cellStyle name="Note 2 17 4 4 5" xfId="10879" xr:uid="{00000000-0005-0000-0000-0000ED140000}"/>
    <cellStyle name="Note 2 17 4 4 5 2" xfId="28314" xr:uid="{00000000-0005-0000-0000-0000EE140000}"/>
    <cellStyle name="Note 2 17 4 4 5 3" xfId="42767" xr:uid="{00000000-0005-0000-0000-0000EF140000}"/>
    <cellStyle name="Note 2 17 4 4 6" xfId="15031" xr:uid="{00000000-0005-0000-0000-0000F0140000}"/>
    <cellStyle name="Note 2 17 4 4 6 2" xfId="32466" xr:uid="{00000000-0005-0000-0000-0000F1140000}"/>
    <cellStyle name="Note 2 17 4 4 6 3" xfId="46919" xr:uid="{00000000-0005-0000-0000-0000F2140000}"/>
    <cellStyle name="Note 2 17 4 4 7" xfId="17886" xr:uid="{00000000-0005-0000-0000-0000F3140000}"/>
    <cellStyle name="Note 2 17 4 4 8" xfId="20193" xr:uid="{00000000-0005-0000-0000-0000F4140000}"/>
    <cellStyle name="Note 2 17 4 5" xfId="3553" xr:uid="{00000000-0005-0000-0000-0000F5140000}"/>
    <cellStyle name="Note 2 17 4 5 2" xfId="13290" xr:uid="{00000000-0005-0000-0000-0000F6140000}"/>
    <cellStyle name="Note 2 17 4 5 2 2" xfId="30725" xr:uid="{00000000-0005-0000-0000-0000F7140000}"/>
    <cellStyle name="Note 2 17 4 5 2 3" xfId="45178" xr:uid="{00000000-0005-0000-0000-0000F8140000}"/>
    <cellStyle name="Note 2 17 4 5 3" xfId="15751" xr:uid="{00000000-0005-0000-0000-0000F9140000}"/>
    <cellStyle name="Note 2 17 4 5 3 2" xfId="33186" xr:uid="{00000000-0005-0000-0000-0000FA140000}"/>
    <cellStyle name="Note 2 17 4 5 3 3" xfId="47639" xr:uid="{00000000-0005-0000-0000-0000FB140000}"/>
    <cellStyle name="Note 2 17 4 5 4" xfId="20989" xr:uid="{00000000-0005-0000-0000-0000FC140000}"/>
    <cellStyle name="Note 2 17 4 5 5" xfId="35442" xr:uid="{00000000-0005-0000-0000-0000FD140000}"/>
    <cellStyle name="Note 2 17 4 6" xfId="6015" xr:uid="{00000000-0005-0000-0000-0000FE140000}"/>
    <cellStyle name="Note 2 17 4 6 2" xfId="23450" xr:uid="{00000000-0005-0000-0000-0000FF140000}"/>
    <cellStyle name="Note 2 17 4 6 3" xfId="37903" xr:uid="{00000000-0005-0000-0000-000000150000}"/>
    <cellStyle name="Note 2 17 4 7" xfId="8456" xr:uid="{00000000-0005-0000-0000-000001150000}"/>
    <cellStyle name="Note 2 17 4 7 2" xfId="25891" xr:uid="{00000000-0005-0000-0000-000002150000}"/>
    <cellStyle name="Note 2 17 4 7 3" xfId="40344" xr:uid="{00000000-0005-0000-0000-000003150000}"/>
    <cellStyle name="Note 2 17 4 8" xfId="10876" xr:uid="{00000000-0005-0000-0000-000004150000}"/>
    <cellStyle name="Note 2 17 4 8 2" xfId="28311" xr:uid="{00000000-0005-0000-0000-000005150000}"/>
    <cellStyle name="Note 2 17 4 8 3" xfId="42764" xr:uid="{00000000-0005-0000-0000-000006150000}"/>
    <cellStyle name="Note 2 17 4 9" xfId="17883" xr:uid="{00000000-0005-0000-0000-000007150000}"/>
    <cellStyle name="Note 2 17 5" xfId="1046" xr:uid="{00000000-0005-0000-0000-000008150000}"/>
    <cellStyle name="Note 2 17 5 2" xfId="1047" xr:uid="{00000000-0005-0000-0000-000009150000}"/>
    <cellStyle name="Note 2 17 5 2 2" xfId="3558" xr:uid="{00000000-0005-0000-0000-00000A150000}"/>
    <cellStyle name="Note 2 17 5 2 2 2" xfId="13294" xr:uid="{00000000-0005-0000-0000-00000B150000}"/>
    <cellStyle name="Note 2 17 5 2 2 2 2" xfId="30729" xr:uid="{00000000-0005-0000-0000-00000C150000}"/>
    <cellStyle name="Note 2 17 5 2 2 2 3" xfId="45182" xr:uid="{00000000-0005-0000-0000-00000D150000}"/>
    <cellStyle name="Note 2 17 5 2 2 3" xfId="15755" xr:uid="{00000000-0005-0000-0000-00000E150000}"/>
    <cellStyle name="Note 2 17 5 2 2 3 2" xfId="33190" xr:uid="{00000000-0005-0000-0000-00000F150000}"/>
    <cellStyle name="Note 2 17 5 2 2 3 3" xfId="47643" xr:uid="{00000000-0005-0000-0000-000010150000}"/>
    <cellStyle name="Note 2 17 5 2 2 4" xfId="20994" xr:uid="{00000000-0005-0000-0000-000011150000}"/>
    <cellStyle name="Note 2 17 5 2 2 5" xfId="35447" xr:uid="{00000000-0005-0000-0000-000012150000}"/>
    <cellStyle name="Note 2 17 5 2 3" xfId="6020" xr:uid="{00000000-0005-0000-0000-000013150000}"/>
    <cellStyle name="Note 2 17 5 2 3 2" xfId="23455" xr:uid="{00000000-0005-0000-0000-000014150000}"/>
    <cellStyle name="Note 2 17 5 2 3 3" xfId="37908" xr:uid="{00000000-0005-0000-0000-000015150000}"/>
    <cellStyle name="Note 2 17 5 2 4" xfId="8461" xr:uid="{00000000-0005-0000-0000-000016150000}"/>
    <cellStyle name="Note 2 17 5 2 4 2" xfId="25896" xr:uid="{00000000-0005-0000-0000-000017150000}"/>
    <cellStyle name="Note 2 17 5 2 4 3" xfId="40349" xr:uid="{00000000-0005-0000-0000-000018150000}"/>
    <cellStyle name="Note 2 17 5 2 5" xfId="10881" xr:uid="{00000000-0005-0000-0000-000019150000}"/>
    <cellStyle name="Note 2 17 5 2 5 2" xfId="28316" xr:uid="{00000000-0005-0000-0000-00001A150000}"/>
    <cellStyle name="Note 2 17 5 2 5 3" xfId="42769" xr:uid="{00000000-0005-0000-0000-00001B150000}"/>
    <cellStyle name="Note 2 17 5 2 6" xfId="17888" xr:uid="{00000000-0005-0000-0000-00001C150000}"/>
    <cellStyle name="Note 2 17 5 3" xfId="1048" xr:uid="{00000000-0005-0000-0000-00001D150000}"/>
    <cellStyle name="Note 2 17 5 3 2" xfId="3559" xr:uid="{00000000-0005-0000-0000-00001E150000}"/>
    <cellStyle name="Note 2 17 5 3 2 2" xfId="13295" xr:uid="{00000000-0005-0000-0000-00001F150000}"/>
    <cellStyle name="Note 2 17 5 3 2 2 2" xfId="30730" xr:uid="{00000000-0005-0000-0000-000020150000}"/>
    <cellStyle name="Note 2 17 5 3 2 2 3" xfId="45183" xr:uid="{00000000-0005-0000-0000-000021150000}"/>
    <cellStyle name="Note 2 17 5 3 2 3" xfId="15756" xr:uid="{00000000-0005-0000-0000-000022150000}"/>
    <cellStyle name="Note 2 17 5 3 2 3 2" xfId="33191" xr:uid="{00000000-0005-0000-0000-000023150000}"/>
    <cellStyle name="Note 2 17 5 3 2 3 3" xfId="47644" xr:uid="{00000000-0005-0000-0000-000024150000}"/>
    <cellStyle name="Note 2 17 5 3 2 4" xfId="20995" xr:uid="{00000000-0005-0000-0000-000025150000}"/>
    <cellStyle name="Note 2 17 5 3 2 5" xfId="35448" xr:uid="{00000000-0005-0000-0000-000026150000}"/>
    <cellStyle name="Note 2 17 5 3 3" xfId="6021" xr:uid="{00000000-0005-0000-0000-000027150000}"/>
    <cellStyle name="Note 2 17 5 3 3 2" xfId="23456" xr:uid="{00000000-0005-0000-0000-000028150000}"/>
    <cellStyle name="Note 2 17 5 3 3 3" xfId="37909" xr:uid="{00000000-0005-0000-0000-000029150000}"/>
    <cellStyle name="Note 2 17 5 3 4" xfId="8462" xr:uid="{00000000-0005-0000-0000-00002A150000}"/>
    <cellStyle name="Note 2 17 5 3 4 2" xfId="25897" xr:uid="{00000000-0005-0000-0000-00002B150000}"/>
    <cellStyle name="Note 2 17 5 3 4 3" xfId="40350" xr:uid="{00000000-0005-0000-0000-00002C150000}"/>
    <cellStyle name="Note 2 17 5 3 5" xfId="10882" xr:uid="{00000000-0005-0000-0000-00002D150000}"/>
    <cellStyle name="Note 2 17 5 3 5 2" xfId="28317" xr:uid="{00000000-0005-0000-0000-00002E150000}"/>
    <cellStyle name="Note 2 17 5 3 5 3" xfId="42770" xr:uid="{00000000-0005-0000-0000-00002F150000}"/>
    <cellStyle name="Note 2 17 5 3 6" xfId="17889" xr:uid="{00000000-0005-0000-0000-000030150000}"/>
    <cellStyle name="Note 2 17 5 4" xfId="1049" xr:uid="{00000000-0005-0000-0000-000031150000}"/>
    <cellStyle name="Note 2 17 5 4 2" xfId="3560" xr:uid="{00000000-0005-0000-0000-000032150000}"/>
    <cellStyle name="Note 2 17 5 4 2 2" xfId="20996" xr:uid="{00000000-0005-0000-0000-000033150000}"/>
    <cellStyle name="Note 2 17 5 4 2 3" xfId="35449" xr:uid="{00000000-0005-0000-0000-000034150000}"/>
    <cellStyle name="Note 2 17 5 4 3" xfId="6022" xr:uid="{00000000-0005-0000-0000-000035150000}"/>
    <cellStyle name="Note 2 17 5 4 3 2" xfId="23457" xr:uid="{00000000-0005-0000-0000-000036150000}"/>
    <cellStyle name="Note 2 17 5 4 3 3" xfId="37910" xr:uid="{00000000-0005-0000-0000-000037150000}"/>
    <cellStyle name="Note 2 17 5 4 4" xfId="8463" xr:uid="{00000000-0005-0000-0000-000038150000}"/>
    <cellStyle name="Note 2 17 5 4 4 2" xfId="25898" xr:uid="{00000000-0005-0000-0000-000039150000}"/>
    <cellStyle name="Note 2 17 5 4 4 3" xfId="40351" xr:uid="{00000000-0005-0000-0000-00003A150000}"/>
    <cellStyle name="Note 2 17 5 4 5" xfId="10883" xr:uid="{00000000-0005-0000-0000-00003B150000}"/>
    <cellStyle name="Note 2 17 5 4 5 2" xfId="28318" xr:uid="{00000000-0005-0000-0000-00003C150000}"/>
    <cellStyle name="Note 2 17 5 4 5 3" xfId="42771" xr:uid="{00000000-0005-0000-0000-00003D150000}"/>
    <cellStyle name="Note 2 17 5 4 6" xfId="15032" xr:uid="{00000000-0005-0000-0000-00003E150000}"/>
    <cellStyle name="Note 2 17 5 4 6 2" xfId="32467" xr:uid="{00000000-0005-0000-0000-00003F150000}"/>
    <cellStyle name="Note 2 17 5 4 6 3" xfId="46920" xr:uid="{00000000-0005-0000-0000-000040150000}"/>
    <cellStyle name="Note 2 17 5 4 7" xfId="17890" xr:uid="{00000000-0005-0000-0000-000041150000}"/>
    <cellStyle name="Note 2 17 5 4 8" xfId="20194" xr:uid="{00000000-0005-0000-0000-000042150000}"/>
    <cellStyle name="Note 2 17 5 5" xfId="3557" xr:uid="{00000000-0005-0000-0000-000043150000}"/>
    <cellStyle name="Note 2 17 5 5 2" xfId="13293" xr:uid="{00000000-0005-0000-0000-000044150000}"/>
    <cellStyle name="Note 2 17 5 5 2 2" xfId="30728" xr:uid="{00000000-0005-0000-0000-000045150000}"/>
    <cellStyle name="Note 2 17 5 5 2 3" xfId="45181" xr:uid="{00000000-0005-0000-0000-000046150000}"/>
    <cellStyle name="Note 2 17 5 5 3" xfId="15754" xr:uid="{00000000-0005-0000-0000-000047150000}"/>
    <cellStyle name="Note 2 17 5 5 3 2" xfId="33189" xr:uid="{00000000-0005-0000-0000-000048150000}"/>
    <cellStyle name="Note 2 17 5 5 3 3" xfId="47642" xr:uid="{00000000-0005-0000-0000-000049150000}"/>
    <cellStyle name="Note 2 17 5 5 4" xfId="20993" xr:uid="{00000000-0005-0000-0000-00004A150000}"/>
    <cellStyle name="Note 2 17 5 5 5" xfId="35446" xr:uid="{00000000-0005-0000-0000-00004B150000}"/>
    <cellStyle name="Note 2 17 5 6" xfId="6019" xr:uid="{00000000-0005-0000-0000-00004C150000}"/>
    <cellStyle name="Note 2 17 5 6 2" xfId="23454" xr:uid="{00000000-0005-0000-0000-00004D150000}"/>
    <cellStyle name="Note 2 17 5 6 3" xfId="37907" xr:uid="{00000000-0005-0000-0000-00004E150000}"/>
    <cellStyle name="Note 2 17 5 7" xfId="8460" xr:uid="{00000000-0005-0000-0000-00004F150000}"/>
    <cellStyle name="Note 2 17 5 7 2" xfId="25895" xr:uid="{00000000-0005-0000-0000-000050150000}"/>
    <cellStyle name="Note 2 17 5 7 3" xfId="40348" xr:uid="{00000000-0005-0000-0000-000051150000}"/>
    <cellStyle name="Note 2 17 5 8" xfId="10880" xr:uid="{00000000-0005-0000-0000-000052150000}"/>
    <cellStyle name="Note 2 17 5 8 2" xfId="28315" xr:uid="{00000000-0005-0000-0000-000053150000}"/>
    <cellStyle name="Note 2 17 5 8 3" xfId="42768" xr:uid="{00000000-0005-0000-0000-000054150000}"/>
    <cellStyle name="Note 2 17 5 9" xfId="17887" xr:uid="{00000000-0005-0000-0000-000055150000}"/>
    <cellStyle name="Note 2 17 6" xfId="1050" xr:uid="{00000000-0005-0000-0000-000056150000}"/>
    <cellStyle name="Note 2 17 6 2" xfId="3561" xr:uid="{00000000-0005-0000-0000-000057150000}"/>
    <cellStyle name="Note 2 17 6 2 2" xfId="13296" xr:uid="{00000000-0005-0000-0000-000058150000}"/>
    <cellStyle name="Note 2 17 6 2 2 2" xfId="30731" xr:uid="{00000000-0005-0000-0000-000059150000}"/>
    <cellStyle name="Note 2 17 6 2 2 3" xfId="45184" xr:uid="{00000000-0005-0000-0000-00005A150000}"/>
    <cellStyle name="Note 2 17 6 2 3" xfId="15757" xr:uid="{00000000-0005-0000-0000-00005B150000}"/>
    <cellStyle name="Note 2 17 6 2 3 2" xfId="33192" xr:uid="{00000000-0005-0000-0000-00005C150000}"/>
    <cellStyle name="Note 2 17 6 2 3 3" xfId="47645" xr:uid="{00000000-0005-0000-0000-00005D150000}"/>
    <cellStyle name="Note 2 17 6 2 4" xfId="20997" xr:uid="{00000000-0005-0000-0000-00005E150000}"/>
    <cellStyle name="Note 2 17 6 2 5" xfId="35450" xr:uid="{00000000-0005-0000-0000-00005F150000}"/>
    <cellStyle name="Note 2 17 6 3" xfId="6023" xr:uid="{00000000-0005-0000-0000-000060150000}"/>
    <cellStyle name="Note 2 17 6 3 2" xfId="23458" xr:uid="{00000000-0005-0000-0000-000061150000}"/>
    <cellStyle name="Note 2 17 6 3 3" xfId="37911" xr:uid="{00000000-0005-0000-0000-000062150000}"/>
    <cellStyle name="Note 2 17 6 4" xfId="8464" xr:uid="{00000000-0005-0000-0000-000063150000}"/>
    <cellStyle name="Note 2 17 6 4 2" xfId="25899" xr:uid="{00000000-0005-0000-0000-000064150000}"/>
    <cellStyle name="Note 2 17 6 4 3" xfId="40352" xr:uid="{00000000-0005-0000-0000-000065150000}"/>
    <cellStyle name="Note 2 17 6 5" xfId="10884" xr:uid="{00000000-0005-0000-0000-000066150000}"/>
    <cellStyle name="Note 2 17 6 5 2" xfId="28319" xr:uid="{00000000-0005-0000-0000-000067150000}"/>
    <cellStyle name="Note 2 17 6 5 3" xfId="42772" xr:uid="{00000000-0005-0000-0000-000068150000}"/>
    <cellStyle name="Note 2 17 6 6" xfId="17891" xr:uid="{00000000-0005-0000-0000-000069150000}"/>
    <cellStyle name="Note 2 17 7" xfId="1051" xr:uid="{00000000-0005-0000-0000-00006A150000}"/>
    <cellStyle name="Note 2 17 7 2" xfId="3562" xr:uid="{00000000-0005-0000-0000-00006B150000}"/>
    <cellStyle name="Note 2 17 7 2 2" xfId="13297" xr:uid="{00000000-0005-0000-0000-00006C150000}"/>
    <cellStyle name="Note 2 17 7 2 2 2" xfId="30732" xr:uid="{00000000-0005-0000-0000-00006D150000}"/>
    <cellStyle name="Note 2 17 7 2 2 3" xfId="45185" xr:uid="{00000000-0005-0000-0000-00006E150000}"/>
    <cellStyle name="Note 2 17 7 2 3" xfId="15758" xr:uid="{00000000-0005-0000-0000-00006F150000}"/>
    <cellStyle name="Note 2 17 7 2 3 2" xfId="33193" xr:uid="{00000000-0005-0000-0000-000070150000}"/>
    <cellStyle name="Note 2 17 7 2 3 3" xfId="47646" xr:uid="{00000000-0005-0000-0000-000071150000}"/>
    <cellStyle name="Note 2 17 7 2 4" xfId="20998" xr:uid="{00000000-0005-0000-0000-000072150000}"/>
    <cellStyle name="Note 2 17 7 2 5" xfId="35451" xr:uid="{00000000-0005-0000-0000-000073150000}"/>
    <cellStyle name="Note 2 17 7 3" xfId="6024" xr:uid="{00000000-0005-0000-0000-000074150000}"/>
    <cellStyle name="Note 2 17 7 3 2" xfId="23459" xr:uid="{00000000-0005-0000-0000-000075150000}"/>
    <cellStyle name="Note 2 17 7 3 3" xfId="37912" xr:uid="{00000000-0005-0000-0000-000076150000}"/>
    <cellStyle name="Note 2 17 7 4" xfId="8465" xr:uid="{00000000-0005-0000-0000-000077150000}"/>
    <cellStyle name="Note 2 17 7 4 2" xfId="25900" xr:uid="{00000000-0005-0000-0000-000078150000}"/>
    <cellStyle name="Note 2 17 7 4 3" xfId="40353" xr:uid="{00000000-0005-0000-0000-000079150000}"/>
    <cellStyle name="Note 2 17 7 5" xfId="10885" xr:uid="{00000000-0005-0000-0000-00007A150000}"/>
    <cellStyle name="Note 2 17 7 5 2" xfId="28320" xr:uid="{00000000-0005-0000-0000-00007B150000}"/>
    <cellStyle name="Note 2 17 7 5 3" xfId="42773" xr:uid="{00000000-0005-0000-0000-00007C150000}"/>
    <cellStyle name="Note 2 17 7 6" xfId="17892" xr:uid="{00000000-0005-0000-0000-00007D150000}"/>
    <cellStyle name="Note 2 17 8" xfId="1052" xr:uid="{00000000-0005-0000-0000-00007E150000}"/>
    <cellStyle name="Note 2 17 8 2" xfId="3563" xr:uid="{00000000-0005-0000-0000-00007F150000}"/>
    <cellStyle name="Note 2 17 8 2 2" xfId="20999" xr:uid="{00000000-0005-0000-0000-000080150000}"/>
    <cellStyle name="Note 2 17 8 2 3" xfId="35452" xr:uid="{00000000-0005-0000-0000-000081150000}"/>
    <cellStyle name="Note 2 17 8 3" xfId="6025" xr:uid="{00000000-0005-0000-0000-000082150000}"/>
    <cellStyle name="Note 2 17 8 3 2" xfId="23460" xr:uid="{00000000-0005-0000-0000-000083150000}"/>
    <cellStyle name="Note 2 17 8 3 3" xfId="37913" xr:uid="{00000000-0005-0000-0000-000084150000}"/>
    <cellStyle name="Note 2 17 8 4" xfId="8466" xr:uid="{00000000-0005-0000-0000-000085150000}"/>
    <cellStyle name="Note 2 17 8 4 2" xfId="25901" xr:uid="{00000000-0005-0000-0000-000086150000}"/>
    <cellStyle name="Note 2 17 8 4 3" xfId="40354" xr:uid="{00000000-0005-0000-0000-000087150000}"/>
    <cellStyle name="Note 2 17 8 5" xfId="10886" xr:uid="{00000000-0005-0000-0000-000088150000}"/>
    <cellStyle name="Note 2 17 8 5 2" xfId="28321" xr:uid="{00000000-0005-0000-0000-000089150000}"/>
    <cellStyle name="Note 2 17 8 5 3" xfId="42774" xr:uid="{00000000-0005-0000-0000-00008A150000}"/>
    <cellStyle name="Note 2 17 8 6" xfId="15033" xr:uid="{00000000-0005-0000-0000-00008B150000}"/>
    <cellStyle name="Note 2 17 8 6 2" xfId="32468" xr:uid="{00000000-0005-0000-0000-00008C150000}"/>
    <cellStyle name="Note 2 17 8 6 3" xfId="46921" xr:uid="{00000000-0005-0000-0000-00008D150000}"/>
    <cellStyle name="Note 2 17 8 7" xfId="17893" xr:uid="{00000000-0005-0000-0000-00008E150000}"/>
    <cellStyle name="Note 2 17 8 8" xfId="20195" xr:uid="{00000000-0005-0000-0000-00008F150000}"/>
    <cellStyle name="Note 2 17 9" xfId="3544" xr:uid="{00000000-0005-0000-0000-000090150000}"/>
    <cellStyle name="Note 2 17 9 2" xfId="13283" xr:uid="{00000000-0005-0000-0000-000091150000}"/>
    <cellStyle name="Note 2 17 9 2 2" xfId="30718" xr:uid="{00000000-0005-0000-0000-000092150000}"/>
    <cellStyle name="Note 2 17 9 2 3" xfId="45171" xr:uid="{00000000-0005-0000-0000-000093150000}"/>
    <cellStyle name="Note 2 17 9 3" xfId="15744" xr:uid="{00000000-0005-0000-0000-000094150000}"/>
    <cellStyle name="Note 2 17 9 3 2" xfId="33179" xr:uid="{00000000-0005-0000-0000-000095150000}"/>
    <cellStyle name="Note 2 17 9 3 3" xfId="47632" xr:uid="{00000000-0005-0000-0000-000096150000}"/>
    <cellStyle name="Note 2 17 9 4" xfId="20980" xr:uid="{00000000-0005-0000-0000-000097150000}"/>
    <cellStyle name="Note 2 17 9 5" xfId="35433" xr:uid="{00000000-0005-0000-0000-000098150000}"/>
    <cellStyle name="Note 2 18" xfId="1053" xr:uid="{00000000-0005-0000-0000-000099150000}"/>
    <cellStyle name="Note 2 18 10" xfId="6026" xr:uid="{00000000-0005-0000-0000-00009A150000}"/>
    <cellStyle name="Note 2 18 10 2" xfId="23461" xr:uid="{00000000-0005-0000-0000-00009B150000}"/>
    <cellStyle name="Note 2 18 10 3" xfId="37914" xr:uid="{00000000-0005-0000-0000-00009C150000}"/>
    <cellStyle name="Note 2 18 11" xfId="8467" xr:uid="{00000000-0005-0000-0000-00009D150000}"/>
    <cellStyle name="Note 2 18 11 2" xfId="25902" xr:uid="{00000000-0005-0000-0000-00009E150000}"/>
    <cellStyle name="Note 2 18 11 3" xfId="40355" xr:uid="{00000000-0005-0000-0000-00009F150000}"/>
    <cellStyle name="Note 2 18 12" xfId="10887" xr:uid="{00000000-0005-0000-0000-0000A0150000}"/>
    <cellStyle name="Note 2 18 12 2" xfId="28322" xr:uid="{00000000-0005-0000-0000-0000A1150000}"/>
    <cellStyle name="Note 2 18 12 3" xfId="42775" xr:uid="{00000000-0005-0000-0000-0000A2150000}"/>
    <cellStyle name="Note 2 18 13" xfId="17894" xr:uid="{00000000-0005-0000-0000-0000A3150000}"/>
    <cellStyle name="Note 2 18 2" xfId="1054" xr:uid="{00000000-0005-0000-0000-0000A4150000}"/>
    <cellStyle name="Note 2 18 2 2" xfId="1055" xr:uid="{00000000-0005-0000-0000-0000A5150000}"/>
    <cellStyle name="Note 2 18 2 2 2" xfId="3566" xr:uid="{00000000-0005-0000-0000-0000A6150000}"/>
    <cellStyle name="Note 2 18 2 2 2 2" xfId="13300" xr:uid="{00000000-0005-0000-0000-0000A7150000}"/>
    <cellStyle name="Note 2 18 2 2 2 2 2" xfId="30735" xr:uid="{00000000-0005-0000-0000-0000A8150000}"/>
    <cellStyle name="Note 2 18 2 2 2 2 3" xfId="45188" xr:uid="{00000000-0005-0000-0000-0000A9150000}"/>
    <cellStyle name="Note 2 18 2 2 2 3" xfId="15761" xr:uid="{00000000-0005-0000-0000-0000AA150000}"/>
    <cellStyle name="Note 2 18 2 2 2 3 2" xfId="33196" xr:uid="{00000000-0005-0000-0000-0000AB150000}"/>
    <cellStyle name="Note 2 18 2 2 2 3 3" xfId="47649" xr:uid="{00000000-0005-0000-0000-0000AC150000}"/>
    <cellStyle name="Note 2 18 2 2 2 4" xfId="21002" xr:uid="{00000000-0005-0000-0000-0000AD150000}"/>
    <cellStyle name="Note 2 18 2 2 2 5" xfId="35455" xr:uid="{00000000-0005-0000-0000-0000AE150000}"/>
    <cellStyle name="Note 2 18 2 2 3" xfId="6028" xr:uid="{00000000-0005-0000-0000-0000AF150000}"/>
    <cellStyle name="Note 2 18 2 2 3 2" xfId="23463" xr:uid="{00000000-0005-0000-0000-0000B0150000}"/>
    <cellStyle name="Note 2 18 2 2 3 3" xfId="37916" xr:uid="{00000000-0005-0000-0000-0000B1150000}"/>
    <cellStyle name="Note 2 18 2 2 4" xfId="8469" xr:uid="{00000000-0005-0000-0000-0000B2150000}"/>
    <cellStyle name="Note 2 18 2 2 4 2" xfId="25904" xr:uid="{00000000-0005-0000-0000-0000B3150000}"/>
    <cellStyle name="Note 2 18 2 2 4 3" xfId="40357" xr:uid="{00000000-0005-0000-0000-0000B4150000}"/>
    <cellStyle name="Note 2 18 2 2 5" xfId="10889" xr:uid="{00000000-0005-0000-0000-0000B5150000}"/>
    <cellStyle name="Note 2 18 2 2 5 2" xfId="28324" xr:uid="{00000000-0005-0000-0000-0000B6150000}"/>
    <cellStyle name="Note 2 18 2 2 5 3" xfId="42777" xr:uid="{00000000-0005-0000-0000-0000B7150000}"/>
    <cellStyle name="Note 2 18 2 2 6" xfId="17896" xr:uid="{00000000-0005-0000-0000-0000B8150000}"/>
    <cellStyle name="Note 2 18 2 3" xfId="1056" xr:uid="{00000000-0005-0000-0000-0000B9150000}"/>
    <cellStyle name="Note 2 18 2 3 2" xfId="3567" xr:uid="{00000000-0005-0000-0000-0000BA150000}"/>
    <cellStyle name="Note 2 18 2 3 2 2" xfId="13301" xr:uid="{00000000-0005-0000-0000-0000BB150000}"/>
    <cellStyle name="Note 2 18 2 3 2 2 2" xfId="30736" xr:uid="{00000000-0005-0000-0000-0000BC150000}"/>
    <cellStyle name="Note 2 18 2 3 2 2 3" xfId="45189" xr:uid="{00000000-0005-0000-0000-0000BD150000}"/>
    <cellStyle name="Note 2 18 2 3 2 3" xfId="15762" xr:uid="{00000000-0005-0000-0000-0000BE150000}"/>
    <cellStyle name="Note 2 18 2 3 2 3 2" xfId="33197" xr:uid="{00000000-0005-0000-0000-0000BF150000}"/>
    <cellStyle name="Note 2 18 2 3 2 3 3" xfId="47650" xr:uid="{00000000-0005-0000-0000-0000C0150000}"/>
    <cellStyle name="Note 2 18 2 3 2 4" xfId="21003" xr:uid="{00000000-0005-0000-0000-0000C1150000}"/>
    <cellStyle name="Note 2 18 2 3 2 5" xfId="35456" xr:uid="{00000000-0005-0000-0000-0000C2150000}"/>
    <cellStyle name="Note 2 18 2 3 3" xfId="6029" xr:uid="{00000000-0005-0000-0000-0000C3150000}"/>
    <cellStyle name="Note 2 18 2 3 3 2" xfId="23464" xr:uid="{00000000-0005-0000-0000-0000C4150000}"/>
    <cellStyle name="Note 2 18 2 3 3 3" xfId="37917" xr:uid="{00000000-0005-0000-0000-0000C5150000}"/>
    <cellStyle name="Note 2 18 2 3 4" xfId="8470" xr:uid="{00000000-0005-0000-0000-0000C6150000}"/>
    <cellStyle name="Note 2 18 2 3 4 2" xfId="25905" xr:uid="{00000000-0005-0000-0000-0000C7150000}"/>
    <cellStyle name="Note 2 18 2 3 4 3" xfId="40358" xr:uid="{00000000-0005-0000-0000-0000C8150000}"/>
    <cellStyle name="Note 2 18 2 3 5" xfId="10890" xr:uid="{00000000-0005-0000-0000-0000C9150000}"/>
    <cellStyle name="Note 2 18 2 3 5 2" xfId="28325" xr:uid="{00000000-0005-0000-0000-0000CA150000}"/>
    <cellStyle name="Note 2 18 2 3 5 3" xfId="42778" xr:uid="{00000000-0005-0000-0000-0000CB150000}"/>
    <cellStyle name="Note 2 18 2 3 6" xfId="17897" xr:uid="{00000000-0005-0000-0000-0000CC150000}"/>
    <cellStyle name="Note 2 18 2 4" xfId="1057" xr:uid="{00000000-0005-0000-0000-0000CD150000}"/>
    <cellStyle name="Note 2 18 2 4 2" xfId="3568" xr:uid="{00000000-0005-0000-0000-0000CE150000}"/>
    <cellStyle name="Note 2 18 2 4 2 2" xfId="21004" xr:uid="{00000000-0005-0000-0000-0000CF150000}"/>
    <cellStyle name="Note 2 18 2 4 2 3" xfId="35457" xr:uid="{00000000-0005-0000-0000-0000D0150000}"/>
    <cellStyle name="Note 2 18 2 4 3" xfId="6030" xr:uid="{00000000-0005-0000-0000-0000D1150000}"/>
    <cellStyle name="Note 2 18 2 4 3 2" xfId="23465" xr:uid="{00000000-0005-0000-0000-0000D2150000}"/>
    <cellStyle name="Note 2 18 2 4 3 3" xfId="37918" xr:uid="{00000000-0005-0000-0000-0000D3150000}"/>
    <cellStyle name="Note 2 18 2 4 4" xfId="8471" xr:uid="{00000000-0005-0000-0000-0000D4150000}"/>
    <cellStyle name="Note 2 18 2 4 4 2" xfId="25906" xr:uid="{00000000-0005-0000-0000-0000D5150000}"/>
    <cellStyle name="Note 2 18 2 4 4 3" xfId="40359" xr:uid="{00000000-0005-0000-0000-0000D6150000}"/>
    <cellStyle name="Note 2 18 2 4 5" xfId="10891" xr:uid="{00000000-0005-0000-0000-0000D7150000}"/>
    <cellStyle name="Note 2 18 2 4 5 2" xfId="28326" xr:uid="{00000000-0005-0000-0000-0000D8150000}"/>
    <cellStyle name="Note 2 18 2 4 5 3" xfId="42779" xr:uid="{00000000-0005-0000-0000-0000D9150000}"/>
    <cellStyle name="Note 2 18 2 4 6" xfId="15034" xr:uid="{00000000-0005-0000-0000-0000DA150000}"/>
    <cellStyle name="Note 2 18 2 4 6 2" xfId="32469" xr:uid="{00000000-0005-0000-0000-0000DB150000}"/>
    <cellStyle name="Note 2 18 2 4 6 3" xfId="46922" xr:uid="{00000000-0005-0000-0000-0000DC150000}"/>
    <cellStyle name="Note 2 18 2 4 7" xfId="17898" xr:uid="{00000000-0005-0000-0000-0000DD150000}"/>
    <cellStyle name="Note 2 18 2 4 8" xfId="20196" xr:uid="{00000000-0005-0000-0000-0000DE150000}"/>
    <cellStyle name="Note 2 18 2 5" xfId="3565" xr:uid="{00000000-0005-0000-0000-0000DF150000}"/>
    <cellStyle name="Note 2 18 2 5 2" xfId="13299" xr:uid="{00000000-0005-0000-0000-0000E0150000}"/>
    <cellStyle name="Note 2 18 2 5 2 2" xfId="30734" xr:uid="{00000000-0005-0000-0000-0000E1150000}"/>
    <cellStyle name="Note 2 18 2 5 2 3" xfId="45187" xr:uid="{00000000-0005-0000-0000-0000E2150000}"/>
    <cellStyle name="Note 2 18 2 5 3" xfId="15760" xr:uid="{00000000-0005-0000-0000-0000E3150000}"/>
    <cellStyle name="Note 2 18 2 5 3 2" xfId="33195" xr:uid="{00000000-0005-0000-0000-0000E4150000}"/>
    <cellStyle name="Note 2 18 2 5 3 3" xfId="47648" xr:uid="{00000000-0005-0000-0000-0000E5150000}"/>
    <cellStyle name="Note 2 18 2 5 4" xfId="21001" xr:uid="{00000000-0005-0000-0000-0000E6150000}"/>
    <cellStyle name="Note 2 18 2 5 5" xfId="35454" xr:uid="{00000000-0005-0000-0000-0000E7150000}"/>
    <cellStyle name="Note 2 18 2 6" xfId="6027" xr:uid="{00000000-0005-0000-0000-0000E8150000}"/>
    <cellStyle name="Note 2 18 2 6 2" xfId="23462" xr:uid="{00000000-0005-0000-0000-0000E9150000}"/>
    <cellStyle name="Note 2 18 2 6 3" xfId="37915" xr:uid="{00000000-0005-0000-0000-0000EA150000}"/>
    <cellStyle name="Note 2 18 2 7" xfId="8468" xr:uid="{00000000-0005-0000-0000-0000EB150000}"/>
    <cellStyle name="Note 2 18 2 7 2" xfId="25903" xr:uid="{00000000-0005-0000-0000-0000EC150000}"/>
    <cellStyle name="Note 2 18 2 7 3" xfId="40356" xr:uid="{00000000-0005-0000-0000-0000ED150000}"/>
    <cellStyle name="Note 2 18 2 8" xfId="10888" xr:uid="{00000000-0005-0000-0000-0000EE150000}"/>
    <cellStyle name="Note 2 18 2 8 2" xfId="28323" xr:uid="{00000000-0005-0000-0000-0000EF150000}"/>
    <cellStyle name="Note 2 18 2 8 3" xfId="42776" xr:uid="{00000000-0005-0000-0000-0000F0150000}"/>
    <cellStyle name="Note 2 18 2 9" xfId="17895" xr:uid="{00000000-0005-0000-0000-0000F1150000}"/>
    <cellStyle name="Note 2 18 3" xfId="1058" xr:uid="{00000000-0005-0000-0000-0000F2150000}"/>
    <cellStyle name="Note 2 18 3 2" xfId="1059" xr:uid="{00000000-0005-0000-0000-0000F3150000}"/>
    <cellStyle name="Note 2 18 3 2 2" xfId="3570" xr:uid="{00000000-0005-0000-0000-0000F4150000}"/>
    <cellStyle name="Note 2 18 3 2 2 2" xfId="13303" xr:uid="{00000000-0005-0000-0000-0000F5150000}"/>
    <cellStyle name="Note 2 18 3 2 2 2 2" xfId="30738" xr:uid="{00000000-0005-0000-0000-0000F6150000}"/>
    <cellStyle name="Note 2 18 3 2 2 2 3" xfId="45191" xr:uid="{00000000-0005-0000-0000-0000F7150000}"/>
    <cellStyle name="Note 2 18 3 2 2 3" xfId="15764" xr:uid="{00000000-0005-0000-0000-0000F8150000}"/>
    <cellStyle name="Note 2 18 3 2 2 3 2" xfId="33199" xr:uid="{00000000-0005-0000-0000-0000F9150000}"/>
    <cellStyle name="Note 2 18 3 2 2 3 3" xfId="47652" xr:uid="{00000000-0005-0000-0000-0000FA150000}"/>
    <cellStyle name="Note 2 18 3 2 2 4" xfId="21006" xr:uid="{00000000-0005-0000-0000-0000FB150000}"/>
    <cellStyle name="Note 2 18 3 2 2 5" xfId="35459" xr:uid="{00000000-0005-0000-0000-0000FC150000}"/>
    <cellStyle name="Note 2 18 3 2 3" xfId="6032" xr:uid="{00000000-0005-0000-0000-0000FD150000}"/>
    <cellStyle name="Note 2 18 3 2 3 2" xfId="23467" xr:uid="{00000000-0005-0000-0000-0000FE150000}"/>
    <cellStyle name="Note 2 18 3 2 3 3" xfId="37920" xr:uid="{00000000-0005-0000-0000-0000FF150000}"/>
    <cellStyle name="Note 2 18 3 2 4" xfId="8473" xr:uid="{00000000-0005-0000-0000-000000160000}"/>
    <cellStyle name="Note 2 18 3 2 4 2" xfId="25908" xr:uid="{00000000-0005-0000-0000-000001160000}"/>
    <cellStyle name="Note 2 18 3 2 4 3" xfId="40361" xr:uid="{00000000-0005-0000-0000-000002160000}"/>
    <cellStyle name="Note 2 18 3 2 5" xfId="10893" xr:uid="{00000000-0005-0000-0000-000003160000}"/>
    <cellStyle name="Note 2 18 3 2 5 2" xfId="28328" xr:uid="{00000000-0005-0000-0000-000004160000}"/>
    <cellStyle name="Note 2 18 3 2 5 3" xfId="42781" xr:uid="{00000000-0005-0000-0000-000005160000}"/>
    <cellStyle name="Note 2 18 3 2 6" xfId="17900" xr:uid="{00000000-0005-0000-0000-000006160000}"/>
    <cellStyle name="Note 2 18 3 3" xfId="1060" xr:uid="{00000000-0005-0000-0000-000007160000}"/>
    <cellStyle name="Note 2 18 3 3 2" xfId="3571" xr:uid="{00000000-0005-0000-0000-000008160000}"/>
    <cellStyle name="Note 2 18 3 3 2 2" xfId="13304" xr:uid="{00000000-0005-0000-0000-000009160000}"/>
    <cellStyle name="Note 2 18 3 3 2 2 2" xfId="30739" xr:uid="{00000000-0005-0000-0000-00000A160000}"/>
    <cellStyle name="Note 2 18 3 3 2 2 3" xfId="45192" xr:uid="{00000000-0005-0000-0000-00000B160000}"/>
    <cellStyle name="Note 2 18 3 3 2 3" xfId="15765" xr:uid="{00000000-0005-0000-0000-00000C160000}"/>
    <cellStyle name="Note 2 18 3 3 2 3 2" xfId="33200" xr:uid="{00000000-0005-0000-0000-00000D160000}"/>
    <cellStyle name="Note 2 18 3 3 2 3 3" xfId="47653" xr:uid="{00000000-0005-0000-0000-00000E160000}"/>
    <cellStyle name="Note 2 18 3 3 2 4" xfId="21007" xr:uid="{00000000-0005-0000-0000-00000F160000}"/>
    <cellStyle name="Note 2 18 3 3 2 5" xfId="35460" xr:uid="{00000000-0005-0000-0000-000010160000}"/>
    <cellStyle name="Note 2 18 3 3 3" xfId="6033" xr:uid="{00000000-0005-0000-0000-000011160000}"/>
    <cellStyle name="Note 2 18 3 3 3 2" xfId="23468" xr:uid="{00000000-0005-0000-0000-000012160000}"/>
    <cellStyle name="Note 2 18 3 3 3 3" xfId="37921" xr:uid="{00000000-0005-0000-0000-000013160000}"/>
    <cellStyle name="Note 2 18 3 3 4" xfId="8474" xr:uid="{00000000-0005-0000-0000-000014160000}"/>
    <cellStyle name="Note 2 18 3 3 4 2" xfId="25909" xr:uid="{00000000-0005-0000-0000-000015160000}"/>
    <cellStyle name="Note 2 18 3 3 4 3" xfId="40362" xr:uid="{00000000-0005-0000-0000-000016160000}"/>
    <cellStyle name="Note 2 18 3 3 5" xfId="10894" xr:uid="{00000000-0005-0000-0000-000017160000}"/>
    <cellStyle name="Note 2 18 3 3 5 2" xfId="28329" xr:uid="{00000000-0005-0000-0000-000018160000}"/>
    <cellStyle name="Note 2 18 3 3 5 3" xfId="42782" xr:uid="{00000000-0005-0000-0000-000019160000}"/>
    <cellStyle name="Note 2 18 3 3 6" xfId="17901" xr:uid="{00000000-0005-0000-0000-00001A160000}"/>
    <cellStyle name="Note 2 18 3 4" xfId="1061" xr:uid="{00000000-0005-0000-0000-00001B160000}"/>
    <cellStyle name="Note 2 18 3 4 2" xfId="3572" xr:uid="{00000000-0005-0000-0000-00001C160000}"/>
    <cellStyle name="Note 2 18 3 4 2 2" xfId="21008" xr:uid="{00000000-0005-0000-0000-00001D160000}"/>
    <cellStyle name="Note 2 18 3 4 2 3" xfId="35461" xr:uid="{00000000-0005-0000-0000-00001E160000}"/>
    <cellStyle name="Note 2 18 3 4 3" xfId="6034" xr:uid="{00000000-0005-0000-0000-00001F160000}"/>
    <cellStyle name="Note 2 18 3 4 3 2" xfId="23469" xr:uid="{00000000-0005-0000-0000-000020160000}"/>
    <cellStyle name="Note 2 18 3 4 3 3" xfId="37922" xr:uid="{00000000-0005-0000-0000-000021160000}"/>
    <cellStyle name="Note 2 18 3 4 4" xfId="8475" xr:uid="{00000000-0005-0000-0000-000022160000}"/>
    <cellStyle name="Note 2 18 3 4 4 2" xfId="25910" xr:uid="{00000000-0005-0000-0000-000023160000}"/>
    <cellStyle name="Note 2 18 3 4 4 3" xfId="40363" xr:uid="{00000000-0005-0000-0000-000024160000}"/>
    <cellStyle name="Note 2 18 3 4 5" xfId="10895" xr:uid="{00000000-0005-0000-0000-000025160000}"/>
    <cellStyle name="Note 2 18 3 4 5 2" xfId="28330" xr:uid="{00000000-0005-0000-0000-000026160000}"/>
    <cellStyle name="Note 2 18 3 4 5 3" xfId="42783" xr:uid="{00000000-0005-0000-0000-000027160000}"/>
    <cellStyle name="Note 2 18 3 4 6" xfId="15035" xr:uid="{00000000-0005-0000-0000-000028160000}"/>
    <cellStyle name="Note 2 18 3 4 6 2" xfId="32470" xr:uid="{00000000-0005-0000-0000-000029160000}"/>
    <cellStyle name="Note 2 18 3 4 6 3" xfId="46923" xr:uid="{00000000-0005-0000-0000-00002A160000}"/>
    <cellStyle name="Note 2 18 3 4 7" xfId="17902" xr:uid="{00000000-0005-0000-0000-00002B160000}"/>
    <cellStyle name="Note 2 18 3 4 8" xfId="20197" xr:uid="{00000000-0005-0000-0000-00002C160000}"/>
    <cellStyle name="Note 2 18 3 5" xfId="3569" xr:uid="{00000000-0005-0000-0000-00002D160000}"/>
    <cellStyle name="Note 2 18 3 5 2" xfId="13302" xr:uid="{00000000-0005-0000-0000-00002E160000}"/>
    <cellStyle name="Note 2 18 3 5 2 2" xfId="30737" xr:uid="{00000000-0005-0000-0000-00002F160000}"/>
    <cellStyle name="Note 2 18 3 5 2 3" xfId="45190" xr:uid="{00000000-0005-0000-0000-000030160000}"/>
    <cellStyle name="Note 2 18 3 5 3" xfId="15763" xr:uid="{00000000-0005-0000-0000-000031160000}"/>
    <cellStyle name="Note 2 18 3 5 3 2" xfId="33198" xr:uid="{00000000-0005-0000-0000-000032160000}"/>
    <cellStyle name="Note 2 18 3 5 3 3" xfId="47651" xr:uid="{00000000-0005-0000-0000-000033160000}"/>
    <cellStyle name="Note 2 18 3 5 4" xfId="21005" xr:uid="{00000000-0005-0000-0000-000034160000}"/>
    <cellStyle name="Note 2 18 3 5 5" xfId="35458" xr:uid="{00000000-0005-0000-0000-000035160000}"/>
    <cellStyle name="Note 2 18 3 6" xfId="6031" xr:uid="{00000000-0005-0000-0000-000036160000}"/>
    <cellStyle name="Note 2 18 3 6 2" xfId="23466" xr:uid="{00000000-0005-0000-0000-000037160000}"/>
    <cellStyle name="Note 2 18 3 6 3" xfId="37919" xr:uid="{00000000-0005-0000-0000-000038160000}"/>
    <cellStyle name="Note 2 18 3 7" xfId="8472" xr:uid="{00000000-0005-0000-0000-000039160000}"/>
    <cellStyle name="Note 2 18 3 7 2" xfId="25907" xr:uid="{00000000-0005-0000-0000-00003A160000}"/>
    <cellStyle name="Note 2 18 3 7 3" xfId="40360" xr:uid="{00000000-0005-0000-0000-00003B160000}"/>
    <cellStyle name="Note 2 18 3 8" xfId="10892" xr:uid="{00000000-0005-0000-0000-00003C160000}"/>
    <cellStyle name="Note 2 18 3 8 2" xfId="28327" xr:uid="{00000000-0005-0000-0000-00003D160000}"/>
    <cellStyle name="Note 2 18 3 8 3" xfId="42780" xr:uid="{00000000-0005-0000-0000-00003E160000}"/>
    <cellStyle name="Note 2 18 3 9" xfId="17899" xr:uid="{00000000-0005-0000-0000-00003F160000}"/>
    <cellStyle name="Note 2 18 4" xfId="1062" xr:uid="{00000000-0005-0000-0000-000040160000}"/>
    <cellStyle name="Note 2 18 4 2" xfId="1063" xr:uid="{00000000-0005-0000-0000-000041160000}"/>
    <cellStyle name="Note 2 18 4 2 2" xfId="3574" xr:uid="{00000000-0005-0000-0000-000042160000}"/>
    <cellStyle name="Note 2 18 4 2 2 2" xfId="13306" xr:uid="{00000000-0005-0000-0000-000043160000}"/>
    <cellStyle name="Note 2 18 4 2 2 2 2" xfId="30741" xr:uid="{00000000-0005-0000-0000-000044160000}"/>
    <cellStyle name="Note 2 18 4 2 2 2 3" xfId="45194" xr:uid="{00000000-0005-0000-0000-000045160000}"/>
    <cellStyle name="Note 2 18 4 2 2 3" xfId="15767" xr:uid="{00000000-0005-0000-0000-000046160000}"/>
    <cellStyle name="Note 2 18 4 2 2 3 2" xfId="33202" xr:uid="{00000000-0005-0000-0000-000047160000}"/>
    <cellStyle name="Note 2 18 4 2 2 3 3" xfId="47655" xr:uid="{00000000-0005-0000-0000-000048160000}"/>
    <cellStyle name="Note 2 18 4 2 2 4" xfId="21010" xr:uid="{00000000-0005-0000-0000-000049160000}"/>
    <cellStyle name="Note 2 18 4 2 2 5" xfId="35463" xr:uid="{00000000-0005-0000-0000-00004A160000}"/>
    <cellStyle name="Note 2 18 4 2 3" xfId="6036" xr:uid="{00000000-0005-0000-0000-00004B160000}"/>
    <cellStyle name="Note 2 18 4 2 3 2" xfId="23471" xr:uid="{00000000-0005-0000-0000-00004C160000}"/>
    <cellStyle name="Note 2 18 4 2 3 3" xfId="37924" xr:uid="{00000000-0005-0000-0000-00004D160000}"/>
    <cellStyle name="Note 2 18 4 2 4" xfId="8477" xr:uid="{00000000-0005-0000-0000-00004E160000}"/>
    <cellStyle name="Note 2 18 4 2 4 2" xfId="25912" xr:uid="{00000000-0005-0000-0000-00004F160000}"/>
    <cellStyle name="Note 2 18 4 2 4 3" xfId="40365" xr:uid="{00000000-0005-0000-0000-000050160000}"/>
    <cellStyle name="Note 2 18 4 2 5" xfId="10897" xr:uid="{00000000-0005-0000-0000-000051160000}"/>
    <cellStyle name="Note 2 18 4 2 5 2" xfId="28332" xr:uid="{00000000-0005-0000-0000-000052160000}"/>
    <cellStyle name="Note 2 18 4 2 5 3" xfId="42785" xr:uid="{00000000-0005-0000-0000-000053160000}"/>
    <cellStyle name="Note 2 18 4 2 6" xfId="17904" xr:uid="{00000000-0005-0000-0000-000054160000}"/>
    <cellStyle name="Note 2 18 4 3" xfId="1064" xr:uid="{00000000-0005-0000-0000-000055160000}"/>
    <cellStyle name="Note 2 18 4 3 2" xfId="3575" xr:uid="{00000000-0005-0000-0000-000056160000}"/>
    <cellStyle name="Note 2 18 4 3 2 2" xfId="13307" xr:uid="{00000000-0005-0000-0000-000057160000}"/>
    <cellStyle name="Note 2 18 4 3 2 2 2" xfId="30742" xr:uid="{00000000-0005-0000-0000-000058160000}"/>
    <cellStyle name="Note 2 18 4 3 2 2 3" xfId="45195" xr:uid="{00000000-0005-0000-0000-000059160000}"/>
    <cellStyle name="Note 2 18 4 3 2 3" xfId="15768" xr:uid="{00000000-0005-0000-0000-00005A160000}"/>
    <cellStyle name="Note 2 18 4 3 2 3 2" xfId="33203" xr:uid="{00000000-0005-0000-0000-00005B160000}"/>
    <cellStyle name="Note 2 18 4 3 2 3 3" xfId="47656" xr:uid="{00000000-0005-0000-0000-00005C160000}"/>
    <cellStyle name="Note 2 18 4 3 2 4" xfId="21011" xr:uid="{00000000-0005-0000-0000-00005D160000}"/>
    <cellStyle name="Note 2 18 4 3 2 5" xfId="35464" xr:uid="{00000000-0005-0000-0000-00005E160000}"/>
    <cellStyle name="Note 2 18 4 3 3" xfId="6037" xr:uid="{00000000-0005-0000-0000-00005F160000}"/>
    <cellStyle name="Note 2 18 4 3 3 2" xfId="23472" xr:uid="{00000000-0005-0000-0000-000060160000}"/>
    <cellStyle name="Note 2 18 4 3 3 3" xfId="37925" xr:uid="{00000000-0005-0000-0000-000061160000}"/>
    <cellStyle name="Note 2 18 4 3 4" xfId="8478" xr:uid="{00000000-0005-0000-0000-000062160000}"/>
    <cellStyle name="Note 2 18 4 3 4 2" xfId="25913" xr:uid="{00000000-0005-0000-0000-000063160000}"/>
    <cellStyle name="Note 2 18 4 3 4 3" xfId="40366" xr:uid="{00000000-0005-0000-0000-000064160000}"/>
    <cellStyle name="Note 2 18 4 3 5" xfId="10898" xr:uid="{00000000-0005-0000-0000-000065160000}"/>
    <cellStyle name="Note 2 18 4 3 5 2" xfId="28333" xr:uid="{00000000-0005-0000-0000-000066160000}"/>
    <cellStyle name="Note 2 18 4 3 5 3" xfId="42786" xr:uid="{00000000-0005-0000-0000-000067160000}"/>
    <cellStyle name="Note 2 18 4 3 6" xfId="17905" xr:uid="{00000000-0005-0000-0000-000068160000}"/>
    <cellStyle name="Note 2 18 4 4" xfId="1065" xr:uid="{00000000-0005-0000-0000-000069160000}"/>
    <cellStyle name="Note 2 18 4 4 2" xfId="3576" xr:uid="{00000000-0005-0000-0000-00006A160000}"/>
    <cellStyle name="Note 2 18 4 4 2 2" xfId="21012" xr:uid="{00000000-0005-0000-0000-00006B160000}"/>
    <cellStyle name="Note 2 18 4 4 2 3" xfId="35465" xr:uid="{00000000-0005-0000-0000-00006C160000}"/>
    <cellStyle name="Note 2 18 4 4 3" xfId="6038" xr:uid="{00000000-0005-0000-0000-00006D160000}"/>
    <cellStyle name="Note 2 18 4 4 3 2" xfId="23473" xr:uid="{00000000-0005-0000-0000-00006E160000}"/>
    <cellStyle name="Note 2 18 4 4 3 3" xfId="37926" xr:uid="{00000000-0005-0000-0000-00006F160000}"/>
    <cellStyle name="Note 2 18 4 4 4" xfId="8479" xr:uid="{00000000-0005-0000-0000-000070160000}"/>
    <cellStyle name="Note 2 18 4 4 4 2" xfId="25914" xr:uid="{00000000-0005-0000-0000-000071160000}"/>
    <cellStyle name="Note 2 18 4 4 4 3" xfId="40367" xr:uid="{00000000-0005-0000-0000-000072160000}"/>
    <cellStyle name="Note 2 18 4 4 5" xfId="10899" xr:uid="{00000000-0005-0000-0000-000073160000}"/>
    <cellStyle name="Note 2 18 4 4 5 2" xfId="28334" xr:uid="{00000000-0005-0000-0000-000074160000}"/>
    <cellStyle name="Note 2 18 4 4 5 3" xfId="42787" xr:uid="{00000000-0005-0000-0000-000075160000}"/>
    <cellStyle name="Note 2 18 4 4 6" xfId="15036" xr:uid="{00000000-0005-0000-0000-000076160000}"/>
    <cellStyle name="Note 2 18 4 4 6 2" xfId="32471" xr:uid="{00000000-0005-0000-0000-000077160000}"/>
    <cellStyle name="Note 2 18 4 4 6 3" xfId="46924" xr:uid="{00000000-0005-0000-0000-000078160000}"/>
    <cellStyle name="Note 2 18 4 4 7" xfId="17906" xr:uid="{00000000-0005-0000-0000-000079160000}"/>
    <cellStyle name="Note 2 18 4 4 8" xfId="20198" xr:uid="{00000000-0005-0000-0000-00007A160000}"/>
    <cellStyle name="Note 2 18 4 5" xfId="3573" xr:uid="{00000000-0005-0000-0000-00007B160000}"/>
    <cellStyle name="Note 2 18 4 5 2" xfId="13305" xr:uid="{00000000-0005-0000-0000-00007C160000}"/>
    <cellStyle name="Note 2 18 4 5 2 2" xfId="30740" xr:uid="{00000000-0005-0000-0000-00007D160000}"/>
    <cellStyle name="Note 2 18 4 5 2 3" xfId="45193" xr:uid="{00000000-0005-0000-0000-00007E160000}"/>
    <cellStyle name="Note 2 18 4 5 3" xfId="15766" xr:uid="{00000000-0005-0000-0000-00007F160000}"/>
    <cellStyle name="Note 2 18 4 5 3 2" xfId="33201" xr:uid="{00000000-0005-0000-0000-000080160000}"/>
    <cellStyle name="Note 2 18 4 5 3 3" xfId="47654" xr:uid="{00000000-0005-0000-0000-000081160000}"/>
    <cellStyle name="Note 2 18 4 5 4" xfId="21009" xr:uid="{00000000-0005-0000-0000-000082160000}"/>
    <cellStyle name="Note 2 18 4 5 5" xfId="35462" xr:uid="{00000000-0005-0000-0000-000083160000}"/>
    <cellStyle name="Note 2 18 4 6" xfId="6035" xr:uid="{00000000-0005-0000-0000-000084160000}"/>
    <cellStyle name="Note 2 18 4 6 2" xfId="23470" xr:uid="{00000000-0005-0000-0000-000085160000}"/>
    <cellStyle name="Note 2 18 4 6 3" xfId="37923" xr:uid="{00000000-0005-0000-0000-000086160000}"/>
    <cellStyle name="Note 2 18 4 7" xfId="8476" xr:uid="{00000000-0005-0000-0000-000087160000}"/>
    <cellStyle name="Note 2 18 4 7 2" xfId="25911" xr:uid="{00000000-0005-0000-0000-000088160000}"/>
    <cellStyle name="Note 2 18 4 7 3" xfId="40364" xr:uid="{00000000-0005-0000-0000-000089160000}"/>
    <cellStyle name="Note 2 18 4 8" xfId="10896" xr:uid="{00000000-0005-0000-0000-00008A160000}"/>
    <cellStyle name="Note 2 18 4 8 2" xfId="28331" xr:uid="{00000000-0005-0000-0000-00008B160000}"/>
    <cellStyle name="Note 2 18 4 8 3" xfId="42784" xr:uid="{00000000-0005-0000-0000-00008C160000}"/>
    <cellStyle name="Note 2 18 4 9" xfId="17903" xr:uid="{00000000-0005-0000-0000-00008D160000}"/>
    <cellStyle name="Note 2 18 5" xfId="1066" xr:uid="{00000000-0005-0000-0000-00008E160000}"/>
    <cellStyle name="Note 2 18 5 2" xfId="1067" xr:uid="{00000000-0005-0000-0000-00008F160000}"/>
    <cellStyle name="Note 2 18 5 2 2" xfId="3578" xr:uid="{00000000-0005-0000-0000-000090160000}"/>
    <cellStyle name="Note 2 18 5 2 2 2" xfId="13309" xr:uid="{00000000-0005-0000-0000-000091160000}"/>
    <cellStyle name="Note 2 18 5 2 2 2 2" xfId="30744" xr:uid="{00000000-0005-0000-0000-000092160000}"/>
    <cellStyle name="Note 2 18 5 2 2 2 3" xfId="45197" xr:uid="{00000000-0005-0000-0000-000093160000}"/>
    <cellStyle name="Note 2 18 5 2 2 3" xfId="15770" xr:uid="{00000000-0005-0000-0000-000094160000}"/>
    <cellStyle name="Note 2 18 5 2 2 3 2" xfId="33205" xr:uid="{00000000-0005-0000-0000-000095160000}"/>
    <cellStyle name="Note 2 18 5 2 2 3 3" xfId="47658" xr:uid="{00000000-0005-0000-0000-000096160000}"/>
    <cellStyle name="Note 2 18 5 2 2 4" xfId="21014" xr:uid="{00000000-0005-0000-0000-000097160000}"/>
    <cellStyle name="Note 2 18 5 2 2 5" xfId="35467" xr:uid="{00000000-0005-0000-0000-000098160000}"/>
    <cellStyle name="Note 2 18 5 2 3" xfId="6040" xr:uid="{00000000-0005-0000-0000-000099160000}"/>
    <cellStyle name="Note 2 18 5 2 3 2" xfId="23475" xr:uid="{00000000-0005-0000-0000-00009A160000}"/>
    <cellStyle name="Note 2 18 5 2 3 3" xfId="37928" xr:uid="{00000000-0005-0000-0000-00009B160000}"/>
    <cellStyle name="Note 2 18 5 2 4" xfId="8481" xr:uid="{00000000-0005-0000-0000-00009C160000}"/>
    <cellStyle name="Note 2 18 5 2 4 2" xfId="25916" xr:uid="{00000000-0005-0000-0000-00009D160000}"/>
    <cellStyle name="Note 2 18 5 2 4 3" xfId="40369" xr:uid="{00000000-0005-0000-0000-00009E160000}"/>
    <cellStyle name="Note 2 18 5 2 5" xfId="10901" xr:uid="{00000000-0005-0000-0000-00009F160000}"/>
    <cellStyle name="Note 2 18 5 2 5 2" xfId="28336" xr:uid="{00000000-0005-0000-0000-0000A0160000}"/>
    <cellStyle name="Note 2 18 5 2 5 3" xfId="42789" xr:uid="{00000000-0005-0000-0000-0000A1160000}"/>
    <cellStyle name="Note 2 18 5 2 6" xfId="17908" xr:uid="{00000000-0005-0000-0000-0000A2160000}"/>
    <cellStyle name="Note 2 18 5 3" xfId="1068" xr:uid="{00000000-0005-0000-0000-0000A3160000}"/>
    <cellStyle name="Note 2 18 5 3 2" xfId="3579" xr:uid="{00000000-0005-0000-0000-0000A4160000}"/>
    <cellStyle name="Note 2 18 5 3 2 2" xfId="13310" xr:uid="{00000000-0005-0000-0000-0000A5160000}"/>
    <cellStyle name="Note 2 18 5 3 2 2 2" xfId="30745" xr:uid="{00000000-0005-0000-0000-0000A6160000}"/>
    <cellStyle name="Note 2 18 5 3 2 2 3" xfId="45198" xr:uid="{00000000-0005-0000-0000-0000A7160000}"/>
    <cellStyle name="Note 2 18 5 3 2 3" xfId="15771" xr:uid="{00000000-0005-0000-0000-0000A8160000}"/>
    <cellStyle name="Note 2 18 5 3 2 3 2" xfId="33206" xr:uid="{00000000-0005-0000-0000-0000A9160000}"/>
    <cellStyle name="Note 2 18 5 3 2 3 3" xfId="47659" xr:uid="{00000000-0005-0000-0000-0000AA160000}"/>
    <cellStyle name="Note 2 18 5 3 2 4" xfId="21015" xr:uid="{00000000-0005-0000-0000-0000AB160000}"/>
    <cellStyle name="Note 2 18 5 3 2 5" xfId="35468" xr:uid="{00000000-0005-0000-0000-0000AC160000}"/>
    <cellStyle name="Note 2 18 5 3 3" xfId="6041" xr:uid="{00000000-0005-0000-0000-0000AD160000}"/>
    <cellStyle name="Note 2 18 5 3 3 2" xfId="23476" xr:uid="{00000000-0005-0000-0000-0000AE160000}"/>
    <cellStyle name="Note 2 18 5 3 3 3" xfId="37929" xr:uid="{00000000-0005-0000-0000-0000AF160000}"/>
    <cellStyle name="Note 2 18 5 3 4" xfId="8482" xr:uid="{00000000-0005-0000-0000-0000B0160000}"/>
    <cellStyle name="Note 2 18 5 3 4 2" xfId="25917" xr:uid="{00000000-0005-0000-0000-0000B1160000}"/>
    <cellStyle name="Note 2 18 5 3 4 3" xfId="40370" xr:uid="{00000000-0005-0000-0000-0000B2160000}"/>
    <cellStyle name="Note 2 18 5 3 5" xfId="10902" xr:uid="{00000000-0005-0000-0000-0000B3160000}"/>
    <cellStyle name="Note 2 18 5 3 5 2" xfId="28337" xr:uid="{00000000-0005-0000-0000-0000B4160000}"/>
    <cellStyle name="Note 2 18 5 3 5 3" xfId="42790" xr:uid="{00000000-0005-0000-0000-0000B5160000}"/>
    <cellStyle name="Note 2 18 5 3 6" xfId="17909" xr:uid="{00000000-0005-0000-0000-0000B6160000}"/>
    <cellStyle name="Note 2 18 5 4" xfId="1069" xr:uid="{00000000-0005-0000-0000-0000B7160000}"/>
    <cellStyle name="Note 2 18 5 4 2" xfId="3580" xr:uid="{00000000-0005-0000-0000-0000B8160000}"/>
    <cellStyle name="Note 2 18 5 4 2 2" xfId="21016" xr:uid="{00000000-0005-0000-0000-0000B9160000}"/>
    <cellStyle name="Note 2 18 5 4 2 3" xfId="35469" xr:uid="{00000000-0005-0000-0000-0000BA160000}"/>
    <cellStyle name="Note 2 18 5 4 3" xfId="6042" xr:uid="{00000000-0005-0000-0000-0000BB160000}"/>
    <cellStyle name="Note 2 18 5 4 3 2" xfId="23477" xr:uid="{00000000-0005-0000-0000-0000BC160000}"/>
    <cellStyle name="Note 2 18 5 4 3 3" xfId="37930" xr:uid="{00000000-0005-0000-0000-0000BD160000}"/>
    <cellStyle name="Note 2 18 5 4 4" xfId="8483" xr:uid="{00000000-0005-0000-0000-0000BE160000}"/>
    <cellStyle name="Note 2 18 5 4 4 2" xfId="25918" xr:uid="{00000000-0005-0000-0000-0000BF160000}"/>
    <cellStyle name="Note 2 18 5 4 4 3" xfId="40371" xr:uid="{00000000-0005-0000-0000-0000C0160000}"/>
    <cellStyle name="Note 2 18 5 4 5" xfId="10903" xr:uid="{00000000-0005-0000-0000-0000C1160000}"/>
    <cellStyle name="Note 2 18 5 4 5 2" xfId="28338" xr:uid="{00000000-0005-0000-0000-0000C2160000}"/>
    <cellStyle name="Note 2 18 5 4 5 3" xfId="42791" xr:uid="{00000000-0005-0000-0000-0000C3160000}"/>
    <cellStyle name="Note 2 18 5 4 6" xfId="15037" xr:uid="{00000000-0005-0000-0000-0000C4160000}"/>
    <cellStyle name="Note 2 18 5 4 6 2" xfId="32472" xr:uid="{00000000-0005-0000-0000-0000C5160000}"/>
    <cellStyle name="Note 2 18 5 4 6 3" xfId="46925" xr:uid="{00000000-0005-0000-0000-0000C6160000}"/>
    <cellStyle name="Note 2 18 5 4 7" xfId="17910" xr:uid="{00000000-0005-0000-0000-0000C7160000}"/>
    <cellStyle name="Note 2 18 5 4 8" xfId="20199" xr:uid="{00000000-0005-0000-0000-0000C8160000}"/>
    <cellStyle name="Note 2 18 5 5" xfId="3577" xr:uid="{00000000-0005-0000-0000-0000C9160000}"/>
    <cellStyle name="Note 2 18 5 5 2" xfId="13308" xr:uid="{00000000-0005-0000-0000-0000CA160000}"/>
    <cellStyle name="Note 2 18 5 5 2 2" xfId="30743" xr:uid="{00000000-0005-0000-0000-0000CB160000}"/>
    <cellStyle name="Note 2 18 5 5 2 3" xfId="45196" xr:uid="{00000000-0005-0000-0000-0000CC160000}"/>
    <cellStyle name="Note 2 18 5 5 3" xfId="15769" xr:uid="{00000000-0005-0000-0000-0000CD160000}"/>
    <cellStyle name="Note 2 18 5 5 3 2" xfId="33204" xr:uid="{00000000-0005-0000-0000-0000CE160000}"/>
    <cellStyle name="Note 2 18 5 5 3 3" xfId="47657" xr:uid="{00000000-0005-0000-0000-0000CF160000}"/>
    <cellStyle name="Note 2 18 5 5 4" xfId="21013" xr:uid="{00000000-0005-0000-0000-0000D0160000}"/>
    <cellStyle name="Note 2 18 5 5 5" xfId="35466" xr:uid="{00000000-0005-0000-0000-0000D1160000}"/>
    <cellStyle name="Note 2 18 5 6" xfId="6039" xr:uid="{00000000-0005-0000-0000-0000D2160000}"/>
    <cellStyle name="Note 2 18 5 6 2" xfId="23474" xr:uid="{00000000-0005-0000-0000-0000D3160000}"/>
    <cellStyle name="Note 2 18 5 6 3" xfId="37927" xr:uid="{00000000-0005-0000-0000-0000D4160000}"/>
    <cellStyle name="Note 2 18 5 7" xfId="8480" xr:uid="{00000000-0005-0000-0000-0000D5160000}"/>
    <cellStyle name="Note 2 18 5 7 2" xfId="25915" xr:uid="{00000000-0005-0000-0000-0000D6160000}"/>
    <cellStyle name="Note 2 18 5 7 3" xfId="40368" xr:uid="{00000000-0005-0000-0000-0000D7160000}"/>
    <cellStyle name="Note 2 18 5 8" xfId="10900" xr:uid="{00000000-0005-0000-0000-0000D8160000}"/>
    <cellStyle name="Note 2 18 5 8 2" xfId="28335" xr:uid="{00000000-0005-0000-0000-0000D9160000}"/>
    <cellStyle name="Note 2 18 5 8 3" xfId="42788" xr:uid="{00000000-0005-0000-0000-0000DA160000}"/>
    <cellStyle name="Note 2 18 5 9" xfId="17907" xr:uid="{00000000-0005-0000-0000-0000DB160000}"/>
    <cellStyle name="Note 2 18 6" xfId="1070" xr:uid="{00000000-0005-0000-0000-0000DC160000}"/>
    <cellStyle name="Note 2 18 6 2" xfId="3581" xr:uid="{00000000-0005-0000-0000-0000DD160000}"/>
    <cellStyle name="Note 2 18 6 2 2" xfId="13311" xr:uid="{00000000-0005-0000-0000-0000DE160000}"/>
    <cellStyle name="Note 2 18 6 2 2 2" xfId="30746" xr:uid="{00000000-0005-0000-0000-0000DF160000}"/>
    <cellStyle name="Note 2 18 6 2 2 3" xfId="45199" xr:uid="{00000000-0005-0000-0000-0000E0160000}"/>
    <cellStyle name="Note 2 18 6 2 3" xfId="15772" xr:uid="{00000000-0005-0000-0000-0000E1160000}"/>
    <cellStyle name="Note 2 18 6 2 3 2" xfId="33207" xr:uid="{00000000-0005-0000-0000-0000E2160000}"/>
    <cellStyle name="Note 2 18 6 2 3 3" xfId="47660" xr:uid="{00000000-0005-0000-0000-0000E3160000}"/>
    <cellStyle name="Note 2 18 6 2 4" xfId="21017" xr:uid="{00000000-0005-0000-0000-0000E4160000}"/>
    <cellStyle name="Note 2 18 6 2 5" xfId="35470" xr:uid="{00000000-0005-0000-0000-0000E5160000}"/>
    <cellStyle name="Note 2 18 6 3" xfId="6043" xr:uid="{00000000-0005-0000-0000-0000E6160000}"/>
    <cellStyle name="Note 2 18 6 3 2" xfId="23478" xr:uid="{00000000-0005-0000-0000-0000E7160000}"/>
    <cellStyle name="Note 2 18 6 3 3" xfId="37931" xr:uid="{00000000-0005-0000-0000-0000E8160000}"/>
    <cellStyle name="Note 2 18 6 4" xfId="8484" xr:uid="{00000000-0005-0000-0000-0000E9160000}"/>
    <cellStyle name="Note 2 18 6 4 2" xfId="25919" xr:uid="{00000000-0005-0000-0000-0000EA160000}"/>
    <cellStyle name="Note 2 18 6 4 3" xfId="40372" xr:uid="{00000000-0005-0000-0000-0000EB160000}"/>
    <cellStyle name="Note 2 18 6 5" xfId="10904" xr:uid="{00000000-0005-0000-0000-0000EC160000}"/>
    <cellStyle name="Note 2 18 6 5 2" xfId="28339" xr:uid="{00000000-0005-0000-0000-0000ED160000}"/>
    <cellStyle name="Note 2 18 6 5 3" xfId="42792" xr:uid="{00000000-0005-0000-0000-0000EE160000}"/>
    <cellStyle name="Note 2 18 6 6" xfId="17911" xr:uid="{00000000-0005-0000-0000-0000EF160000}"/>
    <cellStyle name="Note 2 18 7" xfId="1071" xr:uid="{00000000-0005-0000-0000-0000F0160000}"/>
    <cellStyle name="Note 2 18 7 2" xfId="3582" xr:uid="{00000000-0005-0000-0000-0000F1160000}"/>
    <cellStyle name="Note 2 18 7 2 2" xfId="13312" xr:uid="{00000000-0005-0000-0000-0000F2160000}"/>
    <cellStyle name="Note 2 18 7 2 2 2" xfId="30747" xr:uid="{00000000-0005-0000-0000-0000F3160000}"/>
    <cellStyle name="Note 2 18 7 2 2 3" xfId="45200" xr:uid="{00000000-0005-0000-0000-0000F4160000}"/>
    <cellStyle name="Note 2 18 7 2 3" xfId="15773" xr:uid="{00000000-0005-0000-0000-0000F5160000}"/>
    <cellStyle name="Note 2 18 7 2 3 2" xfId="33208" xr:uid="{00000000-0005-0000-0000-0000F6160000}"/>
    <cellStyle name="Note 2 18 7 2 3 3" xfId="47661" xr:uid="{00000000-0005-0000-0000-0000F7160000}"/>
    <cellStyle name="Note 2 18 7 2 4" xfId="21018" xr:uid="{00000000-0005-0000-0000-0000F8160000}"/>
    <cellStyle name="Note 2 18 7 2 5" xfId="35471" xr:uid="{00000000-0005-0000-0000-0000F9160000}"/>
    <cellStyle name="Note 2 18 7 3" xfId="6044" xr:uid="{00000000-0005-0000-0000-0000FA160000}"/>
    <cellStyle name="Note 2 18 7 3 2" xfId="23479" xr:uid="{00000000-0005-0000-0000-0000FB160000}"/>
    <cellStyle name="Note 2 18 7 3 3" xfId="37932" xr:uid="{00000000-0005-0000-0000-0000FC160000}"/>
    <cellStyle name="Note 2 18 7 4" xfId="8485" xr:uid="{00000000-0005-0000-0000-0000FD160000}"/>
    <cellStyle name="Note 2 18 7 4 2" xfId="25920" xr:uid="{00000000-0005-0000-0000-0000FE160000}"/>
    <cellStyle name="Note 2 18 7 4 3" xfId="40373" xr:uid="{00000000-0005-0000-0000-0000FF160000}"/>
    <cellStyle name="Note 2 18 7 5" xfId="10905" xr:uid="{00000000-0005-0000-0000-000000170000}"/>
    <cellStyle name="Note 2 18 7 5 2" xfId="28340" xr:uid="{00000000-0005-0000-0000-000001170000}"/>
    <cellStyle name="Note 2 18 7 5 3" xfId="42793" xr:uid="{00000000-0005-0000-0000-000002170000}"/>
    <cellStyle name="Note 2 18 7 6" xfId="17912" xr:uid="{00000000-0005-0000-0000-000003170000}"/>
    <cellStyle name="Note 2 18 8" xfId="1072" xr:uid="{00000000-0005-0000-0000-000004170000}"/>
    <cellStyle name="Note 2 18 8 2" xfId="3583" xr:uid="{00000000-0005-0000-0000-000005170000}"/>
    <cellStyle name="Note 2 18 8 2 2" xfId="21019" xr:uid="{00000000-0005-0000-0000-000006170000}"/>
    <cellStyle name="Note 2 18 8 2 3" xfId="35472" xr:uid="{00000000-0005-0000-0000-000007170000}"/>
    <cellStyle name="Note 2 18 8 3" xfId="6045" xr:uid="{00000000-0005-0000-0000-000008170000}"/>
    <cellStyle name="Note 2 18 8 3 2" xfId="23480" xr:uid="{00000000-0005-0000-0000-000009170000}"/>
    <cellStyle name="Note 2 18 8 3 3" xfId="37933" xr:uid="{00000000-0005-0000-0000-00000A170000}"/>
    <cellStyle name="Note 2 18 8 4" xfId="8486" xr:uid="{00000000-0005-0000-0000-00000B170000}"/>
    <cellStyle name="Note 2 18 8 4 2" xfId="25921" xr:uid="{00000000-0005-0000-0000-00000C170000}"/>
    <cellStyle name="Note 2 18 8 4 3" xfId="40374" xr:uid="{00000000-0005-0000-0000-00000D170000}"/>
    <cellStyle name="Note 2 18 8 5" xfId="10906" xr:uid="{00000000-0005-0000-0000-00000E170000}"/>
    <cellStyle name="Note 2 18 8 5 2" xfId="28341" xr:uid="{00000000-0005-0000-0000-00000F170000}"/>
    <cellStyle name="Note 2 18 8 5 3" xfId="42794" xr:uid="{00000000-0005-0000-0000-000010170000}"/>
    <cellStyle name="Note 2 18 8 6" xfId="15038" xr:uid="{00000000-0005-0000-0000-000011170000}"/>
    <cellStyle name="Note 2 18 8 6 2" xfId="32473" xr:uid="{00000000-0005-0000-0000-000012170000}"/>
    <cellStyle name="Note 2 18 8 6 3" xfId="46926" xr:uid="{00000000-0005-0000-0000-000013170000}"/>
    <cellStyle name="Note 2 18 8 7" xfId="17913" xr:uid="{00000000-0005-0000-0000-000014170000}"/>
    <cellStyle name="Note 2 18 8 8" xfId="20200" xr:uid="{00000000-0005-0000-0000-000015170000}"/>
    <cellStyle name="Note 2 18 9" xfId="3564" xr:uid="{00000000-0005-0000-0000-000016170000}"/>
    <cellStyle name="Note 2 18 9 2" xfId="13298" xr:uid="{00000000-0005-0000-0000-000017170000}"/>
    <cellStyle name="Note 2 18 9 2 2" xfId="30733" xr:uid="{00000000-0005-0000-0000-000018170000}"/>
    <cellStyle name="Note 2 18 9 2 3" xfId="45186" xr:uid="{00000000-0005-0000-0000-000019170000}"/>
    <cellStyle name="Note 2 18 9 3" xfId="15759" xr:uid="{00000000-0005-0000-0000-00001A170000}"/>
    <cellStyle name="Note 2 18 9 3 2" xfId="33194" xr:uid="{00000000-0005-0000-0000-00001B170000}"/>
    <cellStyle name="Note 2 18 9 3 3" xfId="47647" xr:uid="{00000000-0005-0000-0000-00001C170000}"/>
    <cellStyle name="Note 2 18 9 4" xfId="21000" xr:uid="{00000000-0005-0000-0000-00001D170000}"/>
    <cellStyle name="Note 2 18 9 5" xfId="35453" xr:uid="{00000000-0005-0000-0000-00001E170000}"/>
    <cellStyle name="Note 2 19" xfId="1073" xr:uid="{00000000-0005-0000-0000-00001F170000}"/>
    <cellStyle name="Note 2 19 10" xfId="6046" xr:uid="{00000000-0005-0000-0000-000020170000}"/>
    <cellStyle name="Note 2 19 10 2" xfId="23481" xr:uid="{00000000-0005-0000-0000-000021170000}"/>
    <cellStyle name="Note 2 19 10 3" xfId="37934" xr:uid="{00000000-0005-0000-0000-000022170000}"/>
    <cellStyle name="Note 2 19 11" xfId="8487" xr:uid="{00000000-0005-0000-0000-000023170000}"/>
    <cellStyle name="Note 2 19 11 2" xfId="25922" xr:uid="{00000000-0005-0000-0000-000024170000}"/>
    <cellStyle name="Note 2 19 11 3" xfId="40375" xr:uid="{00000000-0005-0000-0000-000025170000}"/>
    <cellStyle name="Note 2 19 12" xfId="10907" xr:uid="{00000000-0005-0000-0000-000026170000}"/>
    <cellStyle name="Note 2 19 12 2" xfId="28342" xr:uid="{00000000-0005-0000-0000-000027170000}"/>
    <cellStyle name="Note 2 19 12 3" xfId="42795" xr:uid="{00000000-0005-0000-0000-000028170000}"/>
    <cellStyle name="Note 2 19 13" xfId="17914" xr:uid="{00000000-0005-0000-0000-000029170000}"/>
    <cellStyle name="Note 2 19 2" xfId="1074" xr:uid="{00000000-0005-0000-0000-00002A170000}"/>
    <cellStyle name="Note 2 19 2 2" xfId="1075" xr:uid="{00000000-0005-0000-0000-00002B170000}"/>
    <cellStyle name="Note 2 19 2 2 2" xfId="3586" xr:uid="{00000000-0005-0000-0000-00002C170000}"/>
    <cellStyle name="Note 2 19 2 2 2 2" xfId="13315" xr:uid="{00000000-0005-0000-0000-00002D170000}"/>
    <cellStyle name="Note 2 19 2 2 2 2 2" xfId="30750" xr:uid="{00000000-0005-0000-0000-00002E170000}"/>
    <cellStyle name="Note 2 19 2 2 2 2 3" xfId="45203" xr:uid="{00000000-0005-0000-0000-00002F170000}"/>
    <cellStyle name="Note 2 19 2 2 2 3" xfId="15776" xr:uid="{00000000-0005-0000-0000-000030170000}"/>
    <cellStyle name="Note 2 19 2 2 2 3 2" xfId="33211" xr:uid="{00000000-0005-0000-0000-000031170000}"/>
    <cellStyle name="Note 2 19 2 2 2 3 3" xfId="47664" xr:uid="{00000000-0005-0000-0000-000032170000}"/>
    <cellStyle name="Note 2 19 2 2 2 4" xfId="21022" xr:uid="{00000000-0005-0000-0000-000033170000}"/>
    <cellStyle name="Note 2 19 2 2 2 5" xfId="35475" xr:uid="{00000000-0005-0000-0000-000034170000}"/>
    <cellStyle name="Note 2 19 2 2 3" xfId="6048" xr:uid="{00000000-0005-0000-0000-000035170000}"/>
    <cellStyle name="Note 2 19 2 2 3 2" xfId="23483" xr:uid="{00000000-0005-0000-0000-000036170000}"/>
    <cellStyle name="Note 2 19 2 2 3 3" xfId="37936" xr:uid="{00000000-0005-0000-0000-000037170000}"/>
    <cellStyle name="Note 2 19 2 2 4" xfId="8489" xr:uid="{00000000-0005-0000-0000-000038170000}"/>
    <cellStyle name="Note 2 19 2 2 4 2" xfId="25924" xr:uid="{00000000-0005-0000-0000-000039170000}"/>
    <cellStyle name="Note 2 19 2 2 4 3" xfId="40377" xr:uid="{00000000-0005-0000-0000-00003A170000}"/>
    <cellStyle name="Note 2 19 2 2 5" xfId="10909" xr:uid="{00000000-0005-0000-0000-00003B170000}"/>
    <cellStyle name="Note 2 19 2 2 5 2" xfId="28344" xr:uid="{00000000-0005-0000-0000-00003C170000}"/>
    <cellStyle name="Note 2 19 2 2 5 3" xfId="42797" xr:uid="{00000000-0005-0000-0000-00003D170000}"/>
    <cellStyle name="Note 2 19 2 2 6" xfId="17916" xr:uid="{00000000-0005-0000-0000-00003E170000}"/>
    <cellStyle name="Note 2 19 2 3" xfId="1076" xr:uid="{00000000-0005-0000-0000-00003F170000}"/>
    <cellStyle name="Note 2 19 2 3 2" xfId="3587" xr:uid="{00000000-0005-0000-0000-000040170000}"/>
    <cellStyle name="Note 2 19 2 3 2 2" xfId="13316" xr:uid="{00000000-0005-0000-0000-000041170000}"/>
    <cellStyle name="Note 2 19 2 3 2 2 2" xfId="30751" xr:uid="{00000000-0005-0000-0000-000042170000}"/>
    <cellStyle name="Note 2 19 2 3 2 2 3" xfId="45204" xr:uid="{00000000-0005-0000-0000-000043170000}"/>
    <cellStyle name="Note 2 19 2 3 2 3" xfId="15777" xr:uid="{00000000-0005-0000-0000-000044170000}"/>
    <cellStyle name="Note 2 19 2 3 2 3 2" xfId="33212" xr:uid="{00000000-0005-0000-0000-000045170000}"/>
    <cellStyle name="Note 2 19 2 3 2 3 3" xfId="47665" xr:uid="{00000000-0005-0000-0000-000046170000}"/>
    <cellStyle name="Note 2 19 2 3 2 4" xfId="21023" xr:uid="{00000000-0005-0000-0000-000047170000}"/>
    <cellStyle name="Note 2 19 2 3 2 5" xfId="35476" xr:uid="{00000000-0005-0000-0000-000048170000}"/>
    <cellStyle name="Note 2 19 2 3 3" xfId="6049" xr:uid="{00000000-0005-0000-0000-000049170000}"/>
    <cellStyle name="Note 2 19 2 3 3 2" xfId="23484" xr:uid="{00000000-0005-0000-0000-00004A170000}"/>
    <cellStyle name="Note 2 19 2 3 3 3" xfId="37937" xr:uid="{00000000-0005-0000-0000-00004B170000}"/>
    <cellStyle name="Note 2 19 2 3 4" xfId="8490" xr:uid="{00000000-0005-0000-0000-00004C170000}"/>
    <cellStyle name="Note 2 19 2 3 4 2" xfId="25925" xr:uid="{00000000-0005-0000-0000-00004D170000}"/>
    <cellStyle name="Note 2 19 2 3 4 3" xfId="40378" xr:uid="{00000000-0005-0000-0000-00004E170000}"/>
    <cellStyle name="Note 2 19 2 3 5" xfId="10910" xr:uid="{00000000-0005-0000-0000-00004F170000}"/>
    <cellStyle name="Note 2 19 2 3 5 2" xfId="28345" xr:uid="{00000000-0005-0000-0000-000050170000}"/>
    <cellStyle name="Note 2 19 2 3 5 3" xfId="42798" xr:uid="{00000000-0005-0000-0000-000051170000}"/>
    <cellStyle name="Note 2 19 2 3 6" xfId="17917" xr:uid="{00000000-0005-0000-0000-000052170000}"/>
    <cellStyle name="Note 2 19 2 4" xfId="1077" xr:uid="{00000000-0005-0000-0000-000053170000}"/>
    <cellStyle name="Note 2 19 2 4 2" xfId="3588" xr:uid="{00000000-0005-0000-0000-000054170000}"/>
    <cellStyle name="Note 2 19 2 4 2 2" xfId="21024" xr:uid="{00000000-0005-0000-0000-000055170000}"/>
    <cellStyle name="Note 2 19 2 4 2 3" xfId="35477" xr:uid="{00000000-0005-0000-0000-000056170000}"/>
    <cellStyle name="Note 2 19 2 4 3" xfId="6050" xr:uid="{00000000-0005-0000-0000-000057170000}"/>
    <cellStyle name="Note 2 19 2 4 3 2" xfId="23485" xr:uid="{00000000-0005-0000-0000-000058170000}"/>
    <cellStyle name="Note 2 19 2 4 3 3" xfId="37938" xr:uid="{00000000-0005-0000-0000-000059170000}"/>
    <cellStyle name="Note 2 19 2 4 4" xfId="8491" xr:uid="{00000000-0005-0000-0000-00005A170000}"/>
    <cellStyle name="Note 2 19 2 4 4 2" xfId="25926" xr:uid="{00000000-0005-0000-0000-00005B170000}"/>
    <cellStyle name="Note 2 19 2 4 4 3" xfId="40379" xr:uid="{00000000-0005-0000-0000-00005C170000}"/>
    <cellStyle name="Note 2 19 2 4 5" xfId="10911" xr:uid="{00000000-0005-0000-0000-00005D170000}"/>
    <cellStyle name="Note 2 19 2 4 5 2" xfId="28346" xr:uid="{00000000-0005-0000-0000-00005E170000}"/>
    <cellStyle name="Note 2 19 2 4 5 3" xfId="42799" xr:uid="{00000000-0005-0000-0000-00005F170000}"/>
    <cellStyle name="Note 2 19 2 4 6" xfId="15039" xr:uid="{00000000-0005-0000-0000-000060170000}"/>
    <cellStyle name="Note 2 19 2 4 6 2" xfId="32474" xr:uid="{00000000-0005-0000-0000-000061170000}"/>
    <cellStyle name="Note 2 19 2 4 6 3" xfId="46927" xr:uid="{00000000-0005-0000-0000-000062170000}"/>
    <cellStyle name="Note 2 19 2 4 7" xfId="17918" xr:uid="{00000000-0005-0000-0000-000063170000}"/>
    <cellStyle name="Note 2 19 2 4 8" xfId="20201" xr:uid="{00000000-0005-0000-0000-000064170000}"/>
    <cellStyle name="Note 2 19 2 5" xfId="3585" xr:uid="{00000000-0005-0000-0000-000065170000}"/>
    <cellStyle name="Note 2 19 2 5 2" xfId="13314" xr:uid="{00000000-0005-0000-0000-000066170000}"/>
    <cellStyle name="Note 2 19 2 5 2 2" xfId="30749" xr:uid="{00000000-0005-0000-0000-000067170000}"/>
    <cellStyle name="Note 2 19 2 5 2 3" xfId="45202" xr:uid="{00000000-0005-0000-0000-000068170000}"/>
    <cellStyle name="Note 2 19 2 5 3" xfId="15775" xr:uid="{00000000-0005-0000-0000-000069170000}"/>
    <cellStyle name="Note 2 19 2 5 3 2" xfId="33210" xr:uid="{00000000-0005-0000-0000-00006A170000}"/>
    <cellStyle name="Note 2 19 2 5 3 3" xfId="47663" xr:uid="{00000000-0005-0000-0000-00006B170000}"/>
    <cellStyle name="Note 2 19 2 5 4" xfId="21021" xr:uid="{00000000-0005-0000-0000-00006C170000}"/>
    <cellStyle name="Note 2 19 2 5 5" xfId="35474" xr:uid="{00000000-0005-0000-0000-00006D170000}"/>
    <cellStyle name="Note 2 19 2 6" xfId="6047" xr:uid="{00000000-0005-0000-0000-00006E170000}"/>
    <cellStyle name="Note 2 19 2 6 2" xfId="23482" xr:uid="{00000000-0005-0000-0000-00006F170000}"/>
    <cellStyle name="Note 2 19 2 6 3" xfId="37935" xr:uid="{00000000-0005-0000-0000-000070170000}"/>
    <cellStyle name="Note 2 19 2 7" xfId="8488" xr:uid="{00000000-0005-0000-0000-000071170000}"/>
    <cellStyle name="Note 2 19 2 7 2" xfId="25923" xr:uid="{00000000-0005-0000-0000-000072170000}"/>
    <cellStyle name="Note 2 19 2 7 3" xfId="40376" xr:uid="{00000000-0005-0000-0000-000073170000}"/>
    <cellStyle name="Note 2 19 2 8" xfId="10908" xr:uid="{00000000-0005-0000-0000-000074170000}"/>
    <cellStyle name="Note 2 19 2 8 2" xfId="28343" xr:uid="{00000000-0005-0000-0000-000075170000}"/>
    <cellStyle name="Note 2 19 2 8 3" xfId="42796" xr:uid="{00000000-0005-0000-0000-000076170000}"/>
    <cellStyle name="Note 2 19 2 9" xfId="17915" xr:uid="{00000000-0005-0000-0000-000077170000}"/>
    <cellStyle name="Note 2 19 3" xfId="1078" xr:uid="{00000000-0005-0000-0000-000078170000}"/>
    <cellStyle name="Note 2 19 3 2" xfId="1079" xr:uid="{00000000-0005-0000-0000-000079170000}"/>
    <cellStyle name="Note 2 19 3 2 2" xfId="3590" xr:uid="{00000000-0005-0000-0000-00007A170000}"/>
    <cellStyle name="Note 2 19 3 2 2 2" xfId="13318" xr:uid="{00000000-0005-0000-0000-00007B170000}"/>
    <cellStyle name="Note 2 19 3 2 2 2 2" xfId="30753" xr:uid="{00000000-0005-0000-0000-00007C170000}"/>
    <cellStyle name="Note 2 19 3 2 2 2 3" xfId="45206" xr:uid="{00000000-0005-0000-0000-00007D170000}"/>
    <cellStyle name="Note 2 19 3 2 2 3" xfId="15779" xr:uid="{00000000-0005-0000-0000-00007E170000}"/>
    <cellStyle name="Note 2 19 3 2 2 3 2" xfId="33214" xr:uid="{00000000-0005-0000-0000-00007F170000}"/>
    <cellStyle name="Note 2 19 3 2 2 3 3" xfId="47667" xr:uid="{00000000-0005-0000-0000-000080170000}"/>
    <cellStyle name="Note 2 19 3 2 2 4" xfId="21026" xr:uid="{00000000-0005-0000-0000-000081170000}"/>
    <cellStyle name="Note 2 19 3 2 2 5" xfId="35479" xr:uid="{00000000-0005-0000-0000-000082170000}"/>
    <cellStyle name="Note 2 19 3 2 3" xfId="6052" xr:uid="{00000000-0005-0000-0000-000083170000}"/>
    <cellStyle name="Note 2 19 3 2 3 2" xfId="23487" xr:uid="{00000000-0005-0000-0000-000084170000}"/>
    <cellStyle name="Note 2 19 3 2 3 3" xfId="37940" xr:uid="{00000000-0005-0000-0000-000085170000}"/>
    <cellStyle name="Note 2 19 3 2 4" xfId="8493" xr:uid="{00000000-0005-0000-0000-000086170000}"/>
    <cellStyle name="Note 2 19 3 2 4 2" xfId="25928" xr:uid="{00000000-0005-0000-0000-000087170000}"/>
    <cellStyle name="Note 2 19 3 2 4 3" xfId="40381" xr:uid="{00000000-0005-0000-0000-000088170000}"/>
    <cellStyle name="Note 2 19 3 2 5" xfId="10913" xr:uid="{00000000-0005-0000-0000-000089170000}"/>
    <cellStyle name="Note 2 19 3 2 5 2" xfId="28348" xr:uid="{00000000-0005-0000-0000-00008A170000}"/>
    <cellStyle name="Note 2 19 3 2 5 3" xfId="42801" xr:uid="{00000000-0005-0000-0000-00008B170000}"/>
    <cellStyle name="Note 2 19 3 2 6" xfId="17920" xr:uid="{00000000-0005-0000-0000-00008C170000}"/>
    <cellStyle name="Note 2 19 3 3" xfId="1080" xr:uid="{00000000-0005-0000-0000-00008D170000}"/>
    <cellStyle name="Note 2 19 3 3 2" xfId="3591" xr:uid="{00000000-0005-0000-0000-00008E170000}"/>
    <cellStyle name="Note 2 19 3 3 2 2" xfId="13319" xr:uid="{00000000-0005-0000-0000-00008F170000}"/>
    <cellStyle name="Note 2 19 3 3 2 2 2" xfId="30754" xr:uid="{00000000-0005-0000-0000-000090170000}"/>
    <cellStyle name="Note 2 19 3 3 2 2 3" xfId="45207" xr:uid="{00000000-0005-0000-0000-000091170000}"/>
    <cellStyle name="Note 2 19 3 3 2 3" xfId="15780" xr:uid="{00000000-0005-0000-0000-000092170000}"/>
    <cellStyle name="Note 2 19 3 3 2 3 2" xfId="33215" xr:uid="{00000000-0005-0000-0000-000093170000}"/>
    <cellStyle name="Note 2 19 3 3 2 3 3" xfId="47668" xr:uid="{00000000-0005-0000-0000-000094170000}"/>
    <cellStyle name="Note 2 19 3 3 2 4" xfId="21027" xr:uid="{00000000-0005-0000-0000-000095170000}"/>
    <cellStyle name="Note 2 19 3 3 2 5" xfId="35480" xr:uid="{00000000-0005-0000-0000-000096170000}"/>
    <cellStyle name="Note 2 19 3 3 3" xfId="6053" xr:uid="{00000000-0005-0000-0000-000097170000}"/>
    <cellStyle name="Note 2 19 3 3 3 2" xfId="23488" xr:uid="{00000000-0005-0000-0000-000098170000}"/>
    <cellStyle name="Note 2 19 3 3 3 3" xfId="37941" xr:uid="{00000000-0005-0000-0000-000099170000}"/>
    <cellStyle name="Note 2 19 3 3 4" xfId="8494" xr:uid="{00000000-0005-0000-0000-00009A170000}"/>
    <cellStyle name="Note 2 19 3 3 4 2" xfId="25929" xr:uid="{00000000-0005-0000-0000-00009B170000}"/>
    <cellStyle name="Note 2 19 3 3 4 3" xfId="40382" xr:uid="{00000000-0005-0000-0000-00009C170000}"/>
    <cellStyle name="Note 2 19 3 3 5" xfId="10914" xr:uid="{00000000-0005-0000-0000-00009D170000}"/>
    <cellStyle name="Note 2 19 3 3 5 2" xfId="28349" xr:uid="{00000000-0005-0000-0000-00009E170000}"/>
    <cellStyle name="Note 2 19 3 3 5 3" xfId="42802" xr:uid="{00000000-0005-0000-0000-00009F170000}"/>
    <cellStyle name="Note 2 19 3 3 6" xfId="17921" xr:uid="{00000000-0005-0000-0000-0000A0170000}"/>
    <cellStyle name="Note 2 19 3 4" xfId="1081" xr:uid="{00000000-0005-0000-0000-0000A1170000}"/>
    <cellStyle name="Note 2 19 3 4 2" xfId="3592" xr:uid="{00000000-0005-0000-0000-0000A2170000}"/>
    <cellStyle name="Note 2 19 3 4 2 2" xfId="21028" xr:uid="{00000000-0005-0000-0000-0000A3170000}"/>
    <cellStyle name="Note 2 19 3 4 2 3" xfId="35481" xr:uid="{00000000-0005-0000-0000-0000A4170000}"/>
    <cellStyle name="Note 2 19 3 4 3" xfId="6054" xr:uid="{00000000-0005-0000-0000-0000A5170000}"/>
    <cellStyle name="Note 2 19 3 4 3 2" xfId="23489" xr:uid="{00000000-0005-0000-0000-0000A6170000}"/>
    <cellStyle name="Note 2 19 3 4 3 3" xfId="37942" xr:uid="{00000000-0005-0000-0000-0000A7170000}"/>
    <cellStyle name="Note 2 19 3 4 4" xfId="8495" xr:uid="{00000000-0005-0000-0000-0000A8170000}"/>
    <cellStyle name="Note 2 19 3 4 4 2" xfId="25930" xr:uid="{00000000-0005-0000-0000-0000A9170000}"/>
    <cellStyle name="Note 2 19 3 4 4 3" xfId="40383" xr:uid="{00000000-0005-0000-0000-0000AA170000}"/>
    <cellStyle name="Note 2 19 3 4 5" xfId="10915" xr:uid="{00000000-0005-0000-0000-0000AB170000}"/>
    <cellStyle name="Note 2 19 3 4 5 2" xfId="28350" xr:uid="{00000000-0005-0000-0000-0000AC170000}"/>
    <cellStyle name="Note 2 19 3 4 5 3" xfId="42803" xr:uid="{00000000-0005-0000-0000-0000AD170000}"/>
    <cellStyle name="Note 2 19 3 4 6" xfId="15040" xr:uid="{00000000-0005-0000-0000-0000AE170000}"/>
    <cellStyle name="Note 2 19 3 4 6 2" xfId="32475" xr:uid="{00000000-0005-0000-0000-0000AF170000}"/>
    <cellStyle name="Note 2 19 3 4 6 3" xfId="46928" xr:uid="{00000000-0005-0000-0000-0000B0170000}"/>
    <cellStyle name="Note 2 19 3 4 7" xfId="17922" xr:uid="{00000000-0005-0000-0000-0000B1170000}"/>
    <cellStyle name="Note 2 19 3 4 8" xfId="20202" xr:uid="{00000000-0005-0000-0000-0000B2170000}"/>
    <cellStyle name="Note 2 19 3 5" xfId="3589" xr:uid="{00000000-0005-0000-0000-0000B3170000}"/>
    <cellStyle name="Note 2 19 3 5 2" xfId="13317" xr:uid="{00000000-0005-0000-0000-0000B4170000}"/>
    <cellStyle name="Note 2 19 3 5 2 2" xfId="30752" xr:uid="{00000000-0005-0000-0000-0000B5170000}"/>
    <cellStyle name="Note 2 19 3 5 2 3" xfId="45205" xr:uid="{00000000-0005-0000-0000-0000B6170000}"/>
    <cellStyle name="Note 2 19 3 5 3" xfId="15778" xr:uid="{00000000-0005-0000-0000-0000B7170000}"/>
    <cellStyle name="Note 2 19 3 5 3 2" xfId="33213" xr:uid="{00000000-0005-0000-0000-0000B8170000}"/>
    <cellStyle name="Note 2 19 3 5 3 3" xfId="47666" xr:uid="{00000000-0005-0000-0000-0000B9170000}"/>
    <cellStyle name="Note 2 19 3 5 4" xfId="21025" xr:uid="{00000000-0005-0000-0000-0000BA170000}"/>
    <cellStyle name="Note 2 19 3 5 5" xfId="35478" xr:uid="{00000000-0005-0000-0000-0000BB170000}"/>
    <cellStyle name="Note 2 19 3 6" xfId="6051" xr:uid="{00000000-0005-0000-0000-0000BC170000}"/>
    <cellStyle name="Note 2 19 3 6 2" xfId="23486" xr:uid="{00000000-0005-0000-0000-0000BD170000}"/>
    <cellStyle name="Note 2 19 3 6 3" xfId="37939" xr:uid="{00000000-0005-0000-0000-0000BE170000}"/>
    <cellStyle name="Note 2 19 3 7" xfId="8492" xr:uid="{00000000-0005-0000-0000-0000BF170000}"/>
    <cellStyle name="Note 2 19 3 7 2" xfId="25927" xr:uid="{00000000-0005-0000-0000-0000C0170000}"/>
    <cellStyle name="Note 2 19 3 7 3" xfId="40380" xr:uid="{00000000-0005-0000-0000-0000C1170000}"/>
    <cellStyle name="Note 2 19 3 8" xfId="10912" xr:uid="{00000000-0005-0000-0000-0000C2170000}"/>
    <cellStyle name="Note 2 19 3 8 2" xfId="28347" xr:uid="{00000000-0005-0000-0000-0000C3170000}"/>
    <cellStyle name="Note 2 19 3 8 3" xfId="42800" xr:uid="{00000000-0005-0000-0000-0000C4170000}"/>
    <cellStyle name="Note 2 19 3 9" xfId="17919" xr:uid="{00000000-0005-0000-0000-0000C5170000}"/>
    <cellStyle name="Note 2 19 4" xfId="1082" xr:uid="{00000000-0005-0000-0000-0000C6170000}"/>
    <cellStyle name="Note 2 19 4 2" xfId="1083" xr:uid="{00000000-0005-0000-0000-0000C7170000}"/>
    <cellStyle name="Note 2 19 4 2 2" xfId="3594" xr:uid="{00000000-0005-0000-0000-0000C8170000}"/>
    <cellStyle name="Note 2 19 4 2 2 2" xfId="13321" xr:uid="{00000000-0005-0000-0000-0000C9170000}"/>
    <cellStyle name="Note 2 19 4 2 2 2 2" xfId="30756" xr:uid="{00000000-0005-0000-0000-0000CA170000}"/>
    <cellStyle name="Note 2 19 4 2 2 2 3" xfId="45209" xr:uid="{00000000-0005-0000-0000-0000CB170000}"/>
    <cellStyle name="Note 2 19 4 2 2 3" xfId="15782" xr:uid="{00000000-0005-0000-0000-0000CC170000}"/>
    <cellStyle name="Note 2 19 4 2 2 3 2" xfId="33217" xr:uid="{00000000-0005-0000-0000-0000CD170000}"/>
    <cellStyle name="Note 2 19 4 2 2 3 3" xfId="47670" xr:uid="{00000000-0005-0000-0000-0000CE170000}"/>
    <cellStyle name="Note 2 19 4 2 2 4" xfId="21030" xr:uid="{00000000-0005-0000-0000-0000CF170000}"/>
    <cellStyle name="Note 2 19 4 2 2 5" xfId="35483" xr:uid="{00000000-0005-0000-0000-0000D0170000}"/>
    <cellStyle name="Note 2 19 4 2 3" xfId="6056" xr:uid="{00000000-0005-0000-0000-0000D1170000}"/>
    <cellStyle name="Note 2 19 4 2 3 2" xfId="23491" xr:uid="{00000000-0005-0000-0000-0000D2170000}"/>
    <cellStyle name="Note 2 19 4 2 3 3" xfId="37944" xr:uid="{00000000-0005-0000-0000-0000D3170000}"/>
    <cellStyle name="Note 2 19 4 2 4" xfId="8497" xr:uid="{00000000-0005-0000-0000-0000D4170000}"/>
    <cellStyle name="Note 2 19 4 2 4 2" xfId="25932" xr:uid="{00000000-0005-0000-0000-0000D5170000}"/>
    <cellStyle name="Note 2 19 4 2 4 3" xfId="40385" xr:uid="{00000000-0005-0000-0000-0000D6170000}"/>
    <cellStyle name="Note 2 19 4 2 5" xfId="10917" xr:uid="{00000000-0005-0000-0000-0000D7170000}"/>
    <cellStyle name="Note 2 19 4 2 5 2" xfId="28352" xr:uid="{00000000-0005-0000-0000-0000D8170000}"/>
    <cellStyle name="Note 2 19 4 2 5 3" xfId="42805" xr:uid="{00000000-0005-0000-0000-0000D9170000}"/>
    <cellStyle name="Note 2 19 4 2 6" xfId="17924" xr:uid="{00000000-0005-0000-0000-0000DA170000}"/>
    <cellStyle name="Note 2 19 4 3" xfId="1084" xr:uid="{00000000-0005-0000-0000-0000DB170000}"/>
    <cellStyle name="Note 2 19 4 3 2" xfId="3595" xr:uid="{00000000-0005-0000-0000-0000DC170000}"/>
    <cellStyle name="Note 2 19 4 3 2 2" xfId="13322" xr:uid="{00000000-0005-0000-0000-0000DD170000}"/>
    <cellStyle name="Note 2 19 4 3 2 2 2" xfId="30757" xr:uid="{00000000-0005-0000-0000-0000DE170000}"/>
    <cellStyle name="Note 2 19 4 3 2 2 3" xfId="45210" xr:uid="{00000000-0005-0000-0000-0000DF170000}"/>
    <cellStyle name="Note 2 19 4 3 2 3" xfId="15783" xr:uid="{00000000-0005-0000-0000-0000E0170000}"/>
    <cellStyle name="Note 2 19 4 3 2 3 2" xfId="33218" xr:uid="{00000000-0005-0000-0000-0000E1170000}"/>
    <cellStyle name="Note 2 19 4 3 2 3 3" xfId="47671" xr:uid="{00000000-0005-0000-0000-0000E2170000}"/>
    <cellStyle name="Note 2 19 4 3 2 4" xfId="21031" xr:uid="{00000000-0005-0000-0000-0000E3170000}"/>
    <cellStyle name="Note 2 19 4 3 2 5" xfId="35484" xr:uid="{00000000-0005-0000-0000-0000E4170000}"/>
    <cellStyle name="Note 2 19 4 3 3" xfId="6057" xr:uid="{00000000-0005-0000-0000-0000E5170000}"/>
    <cellStyle name="Note 2 19 4 3 3 2" xfId="23492" xr:uid="{00000000-0005-0000-0000-0000E6170000}"/>
    <cellStyle name="Note 2 19 4 3 3 3" xfId="37945" xr:uid="{00000000-0005-0000-0000-0000E7170000}"/>
    <cellStyle name="Note 2 19 4 3 4" xfId="8498" xr:uid="{00000000-0005-0000-0000-0000E8170000}"/>
    <cellStyle name="Note 2 19 4 3 4 2" xfId="25933" xr:uid="{00000000-0005-0000-0000-0000E9170000}"/>
    <cellStyle name="Note 2 19 4 3 4 3" xfId="40386" xr:uid="{00000000-0005-0000-0000-0000EA170000}"/>
    <cellStyle name="Note 2 19 4 3 5" xfId="10918" xr:uid="{00000000-0005-0000-0000-0000EB170000}"/>
    <cellStyle name="Note 2 19 4 3 5 2" xfId="28353" xr:uid="{00000000-0005-0000-0000-0000EC170000}"/>
    <cellStyle name="Note 2 19 4 3 5 3" xfId="42806" xr:uid="{00000000-0005-0000-0000-0000ED170000}"/>
    <cellStyle name="Note 2 19 4 3 6" xfId="17925" xr:uid="{00000000-0005-0000-0000-0000EE170000}"/>
    <cellStyle name="Note 2 19 4 4" xfId="1085" xr:uid="{00000000-0005-0000-0000-0000EF170000}"/>
    <cellStyle name="Note 2 19 4 4 2" xfId="3596" xr:uid="{00000000-0005-0000-0000-0000F0170000}"/>
    <cellStyle name="Note 2 19 4 4 2 2" xfId="21032" xr:uid="{00000000-0005-0000-0000-0000F1170000}"/>
    <cellStyle name="Note 2 19 4 4 2 3" xfId="35485" xr:uid="{00000000-0005-0000-0000-0000F2170000}"/>
    <cellStyle name="Note 2 19 4 4 3" xfId="6058" xr:uid="{00000000-0005-0000-0000-0000F3170000}"/>
    <cellStyle name="Note 2 19 4 4 3 2" xfId="23493" xr:uid="{00000000-0005-0000-0000-0000F4170000}"/>
    <cellStyle name="Note 2 19 4 4 3 3" xfId="37946" xr:uid="{00000000-0005-0000-0000-0000F5170000}"/>
    <cellStyle name="Note 2 19 4 4 4" xfId="8499" xr:uid="{00000000-0005-0000-0000-0000F6170000}"/>
    <cellStyle name="Note 2 19 4 4 4 2" xfId="25934" xr:uid="{00000000-0005-0000-0000-0000F7170000}"/>
    <cellStyle name="Note 2 19 4 4 4 3" xfId="40387" xr:uid="{00000000-0005-0000-0000-0000F8170000}"/>
    <cellStyle name="Note 2 19 4 4 5" xfId="10919" xr:uid="{00000000-0005-0000-0000-0000F9170000}"/>
    <cellStyle name="Note 2 19 4 4 5 2" xfId="28354" xr:uid="{00000000-0005-0000-0000-0000FA170000}"/>
    <cellStyle name="Note 2 19 4 4 5 3" xfId="42807" xr:uid="{00000000-0005-0000-0000-0000FB170000}"/>
    <cellStyle name="Note 2 19 4 4 6" xfId="15041" xr:uid="{00000000-0005-0000-0000-0000FC170000}"/>
    <cellStyle name="Note 2 19 4 4 6 2" xfId="32476" xr:uid="{00000000-0005-0000-0000-0000FD170000}"/>
    <cellStyle name="Note 2 19 4 4 6 3" xfId="46929" xr:uid="{00000000-0005-0000-0000-0000FE170000}"/>
    <cellStyle name="Note 2 19 4 4 7" xfId="17926" xr:uid="{00000000-0005-0000-0000-0000FF170000}"/>
    <cellStyle name="Note 2 19 4 4 8" xfId="20203" xr:uid="{00000000-0005-0000-0000-000000180000}"/>
    <cellStyle name="Note 2 19 4 5" xfId="3593" xr:uid="{00000000-0005-0000-0000-000001180000}"/>
    <cellStyle name="Note 2 19 4 5 2" xfId="13320" xr:uid="{00000000-0005-0000-0000-000002180000}"/>
    <cellStyle name="Note 2 19 4 5 2 2" xfId="30755" xr:uid="{00000000-0005-0000-0000-000003180000}"/>
    <cellStyle name="Note 2 19 4 5 2 3" xfId="45208" xr:uid="{00000000-0005-0000-0000-000004180000}"/>
    <cellStyle name="Note 2 19 4 5 3" xfId="15781" xr:uid="{00000000-0005-0000-0000-000005180000}"/>
    <cellStyle name="Note 2 19 4 5 3 2" xfId="33216" xr:uid="{00000000-0005-0000-0000-000006180000}"/>
    <cellStyle name="Note 2 19 4 5 3 3" xfId="47669" xr:uid="{00000000-0005-0000-0000-000007180000}"/>
    <cellStyle name="Note 2 19 4 5 4" xfId="21029" xr:uid="{00000000-0005-0000-0000-000008180000}"/>
    <cellStyle name="Note 2 19 4 5 5" xfId="35482" xr:uid="{00000000-0005-0000-0000-000009180000}"/>
    <cellStyle name="Note 2 19 4 6" xfId="6055" xr:uid="{00000000-0005-0000-0000-00000A180000}"/>
    <cellStyle name="Note 2 19 4 6 2" xfId="23490" xr:uid="{00000000-0005-0000-0000-00000B180000}"/>
    <cellStyle name="Note 2 19 4 6 3" xfId="37943" xr:uid="{00000000-0005-0000-0000-00000C180000}"/>
    <cellStyle name="Note 2 19 4 7" xfId="8496" xr:uid="{00000000-0005-0000-0000-00000D180000}"/>
    <cellStyle name="Note 2 19 4 7 2" xfId="25931" xr:uid="{00000000-0005-0000-0000-00000E180000}"/>
    <cellStyle name="Note 2 19 4 7 3" xfId="40384" xr:uid="{00000000-0005-0000-0000-00000F180000}"/>
    <cellStyle name="Note 2 19 4 8" xfId="10916" xr:uid="{00000000-0005-0000-0000-000010180000}"/>
    <cellStyle name="Note 2 19 4 8 2" xfId="28351" xr:uid="{00000000-0005-0000-0000-000011180000}"/>
    <cellStyle name="Note 2 19 4 8 3" xfId="42804" xr:uid="{00000000-0005-0000-0000-000012180000}"/>
    <cellStyle name="Note 2 19 4 9" xfId="17923" xr:uid="{00000000-0005-0000-0000-000013180000}"/>
    <cellStyle name="Note 2 19 5" xfId="1086" xr:uid="{00000000-0005-0000-0000-000014180000}"/>
    <cellStyle name="Note 2 19 5 2" xfId="1087" xr:uid="{00000000-0005-0000-0000-000015180000}"/>
    <cellStyle name="Note 2 19 5 2 2" xfId="3598" xr:uid="{00000000-0005-0000-0000-000016180000}"/>
    <cellStyle name="Note 2 19 5 2 2 2" xfId="13324" xr:uid="{00000000-0005-0000-0000-000017180000}"/>
    <cellStyle name="Note 2 19 5 2 2 2 2" xfId="30759" xr:uid="{00000000-0005-0000-0000-000018180000}"/>
    <cellStyle name="Note 2 19 5 2 2 2 3" xfId="45212" xr:uid="{00000000-0005-0000-0000-000019180000}"/>
    <cellStyle name="Note 2 19 5 2 2 3" xfId="15785" xr:uid="{00000000-0005-0000-0000-00001A180000}"/>
    <cellStyle name="Note 2 19 5 2 2 3 2" xfId="33220" xr:uid="{00000000-0005-0000-0000-00001B180000}"/>
    <cellStyle name="Note 2 19 5 2 2 3 3" xfId="47673" xr:uid="{00000000-0005-0000-0000-00001C180000}"/>
    <cellStyle name="Note 2 19 5 2 2 4" xfId="21034" xr:uid="{00000000-0005-0000-0000-00001D180000}"/>
    <cellStyle name="Note 2 19 5 2 2 5" xfId="35487" xr:uid="{00000000-0005-0000-0000-00001E180000}"/>
    <cellStyle name="Note 2 19 5 2 3" xfId="6060" xr:uid="{00000000-0005-0000-0000-00001F180000}"/>
    <cellStyle name="Note 2 19 5 2 3 2" xfId="23495" xr:uid="{00000000-0005-0000-0000-000020180000}"/>
    <cellStyle name="Note 2 19 5 2 3 3" xfId="37948" xr:uid="{00000000-0005-0000-0000-000021180000}"/>
    <cellStyle name="Note 2 19 5 2 4" xfId="8501" xr:uid="{00000000-0005-0000-0000-000022180000}"/>
    <cellStyle name="Note 2 19 5 2 4 2" xfId="25936" xr:uid="{00000000-0005-0000-0000-000023180000}"/>
    <cellStyle name="Note 2 19 5 2 4 3" xfId="40389" xr:uid="{00000000-0005-0000-0000-000024180000}"/>
    <cellStyle name="Note 2 19 5 2 5" xfId="10921" xr:uid="{00000000-0005-0000-0000-000025180000}"/>
    <cellStyle name="Note 2 19 5 2 5 2" xfId="28356" xr:uid="{00000000-0005-0000-0000-000026180000}"/>
    <cellStyle name="Note 2 19 5 2 5 3" xfId="42809" xr:uid="{00000000-0005-0000-0000-000027180000}"/>
    <cellStyle name="Note 2 19 5 2 6" xfId="17928" xr:uid="{00000000-0005-0000-0000-000028180000}"/>
    <cellStyle name="Note 2 19 5 3" xfId="1088" xr:uid="{00000000-0005-0000-0000-000029180000}"/>
    <cellStyle name="Note 2 19 5 3 2" xfId="3599" xr:uid="{00000000-0005-0000-0000-00002A180000}"/>
    <cellStyle name="Note 2 19 5 3 2 2" xfId="13325" xr:uid="{00000000-0005-0000-0000-00002B180000}"/>
    <cellStyle name="Note 2 19 5 3 2 2 2" xfId="30760" xr:uid="{00000000-0005-0000-0000-00002C180000}"/>
    <cellStyle name="Note 2 19 5 3 2 2 3" xfId="45213" xr:uid="{00000000-0005-0000-0000-00002D180000}"/>
    <cellStyle name="Note 2 19 5 3 2 3" xfId="15786" xr:uid="{00000000-0005-0000-0000-00002E180000}"/>
    <cellStyle name="Note 2 19 5 3 2 3 2" xfId="33221" xr:uid="{00000000-0005-0000-0000-00002F180000}"/>
    <cellStyle name="Note 2 19 5 3 2 3 3" xfId="47674" xr:uid="{00000000-0005-0000-0000-000030180000}"/>
    <cellStyle name="Note 2 19 5 3 2 4" xfId="21035" xr:uid="{00000000-0005-0000-0000-000031180000}"/>
    <cellStyle name="Note 2 19 5 3 2 5" xfId="35488" xr:uid="{00000000-0005-0000-0000-000032180000}"/>
    <cellStyle name="Note 2 19 5 3 3" xfId="6061" xr:uid="{00000000-0005-0000-0000-000033180000}"/>
    <cellStyle name="Note 2 19 5 3 3 2" xfId="23496" xr:uid="{00000000-0005-0000-0000-000034180000}"/>
    <cellStyle name="Note 2 19 5 3 3 3" xfId="37949" xr:uid="{00000000-0005-0000-0000-000035180000}"/>
    <cellStyle name="Note 2 19 5 3 4" xfId="8502" xr:uid="{00000000-0005-0000-0000-000036180000}"/>
    <cellStyle name="Note 2 19 5 3 4 2" xfId="25937" xr:uid="{00000000-0005-0000-0000-000037180000}"/>
    <cellStyle name="Note 2 19 5 3 4 3" xfId="40390" xr:uid="{00000000-0005-0000-0000-000038180000}"/>
    <cellStyle name="Note 2 19 5 3 5" xfId="10922" xr:uid="{00000000-0005-0000-0000-000039180000}"/>
    <cellStyle name="Note 2 19 5 3 5 2" xfId="28357" xr:uid="{00000000-0005-0000-0000-00003A180000}"/>
    <cellStyle name="Note 2 19 5 3 5 3" xfId="42810" xr:uid="{00000000-0005-0000-0000-00003B180000}"/>
    <cellStyle name="Note 2 19 5 3 6" xfId="17929" xr:uid="{00000000-0005-0000-0000-00003C180000}"/>
    <cellStyle name="Note 2 19 5 4" xfId="1089" xr:uid="{00000000-0005-0000-0000-00003D180000}"/>
    <cellStyle name="Note 2 19 5 4 2" xfId="3600" xr:uid="{00000000-0005-0000-0000-00003E180000}"/>
    <cellStyle name="Note 2 19 5 4 2 2" xfId="21036" xr:uid="{00000000-0005-0000-0000-00003F180000}"/>
    <cellStyle name="Note 2 19 5 4 2 3" xfId="35489" xr:uid="{00000000-0005-0000-0000-000040180000}"/>
    <cellStyle name="Note 2 19 5 4 3" xfId="6062" xr:uid="{00000000-0005-0000-0000-000041180000}"/>
    <cellStyle name="Note 2 19 5 4 3 2" xfId="23497" xr:uid="{00000000-0005-0000-0000-000042180000}"/>
    <cellStyle name="Note 2 19 5 4 3 3" xfId="37950" xr:uid="{00000000-0005-0000-0000-000043180000}"/>
    <cellStyle name="Note 2 19 5 4 4" xfId="8503" xr:uid="{00000000-0005-0000-0000-000044180000}"/>
    <cellStyle name="Note 2 19 5 4 4 2" xfId="25938" xr:uid="{00000000-0005-0000-0000-000045180000}"/>
    <cellStyle name="Note 2 19 5 4 4 3" xfId="40391" xr:uid="{00000000-0005-0000-0000-000046180000}"/>
    <cellStyle name="Note 2 19 5 4 5" xfId="10923" xr:uid="{00000000-0005-0000-0000-000047180000}"/>
    <cellStyle name="Note 2 19 5 4 5 2" xfId="28358" xr:uid="{00000000-0005-0000-0000-000048180000}"/>
    <cellStyle name="Note 2 19 5 4 5 3" xfId="42811" xr:uid="{00000000-0005-0000-0000-000049180000}"/>
    <cellStyle name="Note 2 19 5 4 6" xfId="15042" xr:uid="{00000000-0005-0000-0000-00004A180000}"/>
    <cellStyle name="Note 2 19 5 4 6 2" xfId="32477" xr:uid="{00000000-0005-0000-0000-00004B180000}"/>
    <cellStyle name="Note 2 19 5 4 6 3" xfId="46930" xr:uid="{00000000-0005-0000-0000-00004C180000}"/>
    <cellStyle name="Note 2 19 5 4 7" xfId="17930" xr:uid="{00000000-0005-0000-0000-00004D180000}"/>
    <cellStyle name="Note 2 19 5 4 8" xfId="20204" xr:uid="{00000000-0005-0000-0000-00004E180000}"/>
    <cellStyle name="Note 2 19 5 5" xfId="3597" xr:uid="{00000000-0005-0000-0000-00004F180000}"/>
    <cellStyle name="Note 2 19 5 5 2" xfId="13323" xr:uid="{00000000-0005-0000-0000-000050180000}"/>
    <cellStyle name="Note 2 19 5 5 2 2" xfId="30758" xr:uid="{00000000-0005-0000-0000-000051180000}"/>
    <cellStyle name="Note 2 19 5 5 2 3" xfId="45211" xr:uid="{00000000-0005-0000-0000-000052180000}"/>
    <cellStyle name="Note 2 19 5 5 3" xfId="15784" xr:uid="{00000000-0005-0000-0000-000053180000}"/>
    <cellStyle name="Note 2 19 5 5 3 2" xfId="33219" xr:uid="{00000000-0005-0000-0000-000054180000}"/>
    <cellStyle name="Note 2 19 5 5 3 3" xfId="47672" xr:uid="{00000000-0005-0000-0000-000055180000}"/>
    <cellStyle name="Note 2 19 5 5 4" xfId="21033" xr:uid="{00000000-0005-0000-0000-000056180000}"/>
    <cellStyle name="Note 2 19 5 5 5" xfId="35486" xr:uid="{00000000-0005-0000-0000-000057180000}"/>
    <cellStyle name="Note 2 19 5 6" xfId="6059" xr:uid="{00000000-0005-0000-0000-000058180000}"/>
    <cellStyle name="Note 2 19 5 6 2" xfId="23494" xr:uid="{00000000-0005-0000-0000-000059180000}"/>
    <cellStyle name="Note 2 19 5 6 3" xfId="37947" xr:uid="{00000000-0005-0000-0000-00005A180000}"/>
    <cellStyle name="Note 2 19 5 7" xfId="8500" xr:uid="{00000000-0005-0000-0000-00005B180000}"/>
    <cellStyle name="Note 2 19 5 7 2" xfId="25935" xr:uid="{00000000-0005-0000-0000-00005C180000}"/>
    <cellStyle name="Note 2 19 5 7 3" xfId="40388" xr:uid="{00000000-0005-0000-0000-00005D180000}"/>
    <cellStyle name="Note 2 19 5 8" xfId="10920" xr:uid="{00000000-0005-0000-0000-00005E180000}"/>
    <cellStyle name="Note 2 19 5 8 2" xfId="28355" xr:uid="{00000000-0005-0000-0000-00005F180000}"/>
    <cellStyle name="Note 2 19 5 8 3" xfId="42808" xr:uid="{00000000-0005-0000-0000-000060180000}"/>
    <cellStyle name="Note 2 19 5 9" xfId="17927" xr:uid="{00000000-0005-0000-0000-000061180000}"/>
    <cellStyle name="Note 2 19 6" xfId="1090" xr:uid="{00000000-0005-0000-0000-000062180000}"/>
    <cellStyle name="Note 2 19 6 2" xfId="3601" xr:uid="{00000000-0005-0000-0000-000063180000}"/>
    <cellStyle name="Note 2 19 6 2 2" xfId="13326" xr:uid="{00000000-0005-0000-0000-000064180000}"/>
    <cellStyle name="Note 2 19 6 2 2 2" xfId="30761" xr:uid="{00000000-0005-0000-0000-000065180000}"/>
    <cellStyle name="Note 2 19 6 2 2 3" xfId="45214" xr:uid="{00000000-0005-0000-0000-000066180000}"/>
    <cellStyle name="Note 2 19 6 2 3" xfId="15787" xr:uid="{00000000-0005-0000-0000-000067180000}"/>
    <cellStyle name="Note 2 19 6 2 3 2" xfId="33222" xr:uid="{00000000-0005-0000-0000-000068180000}"/>
    <cellStyle name="Note 2 19 6 2 3 3" xfId="47675" xr:uid="{00000000-0005-0000-0000-000069180000}"/>
    <cellStyle name="Note 2 19 6 2 4" xfId="21037" xr:uid="{00000000-0005-0000-0000-00006A180000}"/>
    <cellStyle name="Note 2 19 6 2 5" xfId="35490" xr:uid="{00000000-0005-0000-0000-00006B180000}"/>
    <cellStyle name="Note 2 19 6 3" xfId="6063" xr:uid="{00000000-0005-0000-0000-00006C180000}"/>
    <cellStyle name="Note 2 19 6 3 2" xfId="23498" xr:uid="{00000000-0005-0000-0000-00006D180000}"/>
    <cellStyle name="Note 2 19 6 3 3" xfId="37951" xr:uid="{00000000-0005-0000-0000-00006E180000}"/>
    <cellStyle name="Note 2 19 6 4" xfId="8504" xr:uid="{00000000-0005-0000-0000-00006F180000}"/>
    <cellStyle name="Note 2 19 6 4 2" xfId="25939" xr:uid="{00000000-0005-0000-0000-000070180000}"/>
    <cellStyle name="Note 2 19 6 4 3" xfId="40392" xr:uid="{00000000-0005-0000-0000-000071180000}"/>
    <cellStyle name="Note 2 19 6 5" xfId="10924" xr:uid="{00000000-0005-0000-0000-000072180000}"/>
    <cellStyle name="Note 2 19 6 5 2" xfId="28359" xr:uid="{00000000-0005-0000-0000-000073180000}"/>
    <cellStyle name="Note 2 19 6 5 3" xfId="42812" xr:uid="{00000000-0005-0000-0000-000074180000}"/>
    <cellStyle name="Note 2 19 6 6" xfId="17931" xr:uid="{00000000-0005-0000-0000-000075180000}"/>
    <cellStyle name="Note 2 19 7" xfId="1091" xr:uid="{00000000-0005-0000-0000-000076180000}"/>
    <cellStyle name="Note 2 19 7 2" xfId="3602" xr:uid="{00000000-0005-0000-0000-000077180000}"/>
    <cellStyle name="Note 2 19 7 2 2" xfId="13327" xr:uid="{00000000-0005-0000-0000-000078180000}"/>
    <cellStyle name="Note 2 19 7 2 2 2" xfId="30762" xr:uid="{00000000-0005-0000-0000-000079180000}"/>
    <cellStyle name="Note 2 19 7 2 2 3" xfId="45215" xr:uid="{00000000-0005-0000-0000-00007A180000}"/>
    <cellStyle name="Note 2 19 7 2 3" xfId="15788" xr:uid="{00000000-0005-0000-0000-00007B180000}"/>
    <cellStyle name="Note 2 19 7 2 3 2" xfId="33223" xr:uid="{00000000-0005-0000-0000-00007C180000}"/>
    <cellStyle name="Note 2 19 7 2 3 3" xfId="47676" xr:uid="{00000000-0005-0000-0000-00007D180000}"/>
    <cellStyle name="Note 2 19 7 2 4" xfId="21038" xr:uid="{00000000-0005-0000-0000-00007E180000}"/>
    <cellStyle name="Note 2 19 7 2 5" xfId="35491" xr:uid="{00000000-0005-0000-0000-00007F180000}"/>
    <cellStyle name="Note 2 19 7 3" xfId="6064" xr:uid="{00000000-0005-0000-0000-000080180000}"/>
    <cellStyle name="Note 2 19 7 3 2" xfId="23499" xr:uid="{00000000-0005-0000-0000-000081180000}"/>
    <cellStyle name="Note 2 19 7 3 3" xfId="37952" xr:uid="{00000000-0005-0000-0000-000082180000}"/>
    <cellStyle name="Note 2 19 7 4" xfId="8505" xr:uid="{00000000-0005-0000-0000-000083180000}"/>
    <cellStyle name="Note 2 19 7 4 2" xfId="25940" xr:uid="{00000000-0005-0000-0000-000084180000}"/>
    <cellStyle name="Note 2 19 7 4 3" xfId="40393" xr:uid="{00000000-0005-0000-0000-000085180000}"/>
    <cellStyle name="Note 2 19 7 5" xfId="10925" xr:uid="{00000000-0005-0000-0000-000086180000}"/>
    <cellStyle name="Note 2 19 7 5 2" xfId="28360" xr:uid="{00000000-0005-0000-0000-000087180000}"/>
    <cellStyle name="Note 2 19 7 5 3" xfId="42813" xr:uid="{00000000-0005-0000-0000-000088180000}"/>
    <cellStyle name="Note 2 19 7 6" xfId="17932" xr:uid="{00000000-0005-0000-0000-000089180000}"/>
    <cellStyle name="Note 2 19 8" xfId="1092" xr:uid="{00000000-0005-0000-0000-00008A180000}"/>
    <cellStyle name="Note 2 19 8 2" xfId="3603" xr:uid="{00000000-0005-0000-0000-00008B180000}"/>
    <cellStyle name="Note 2 19 8 2 2" xfId="21039" xr:uid="{00000000-0005-0000-0000-00008C180000}"/>
    <cellStyle name="Note 2 19 8 2 3" xfId="35492" xr:uid="{00000000-0005-0000-0000-00008D180000}"/>
    <cellStyle name="Note 2 19 8 3" xfId="6065" xr:uid="{00000000-0005-0000-0000-00008E180000}"/>
    <cellStyle name="Note 2 19 8 3 2" xfId="23500" xr:uid="{00000000-0005-0000-0000-00008F180000}"/>
    <cellStyle name="Note 2 19 8 3 3" xfId="37953" xr:uid="{00000000-0005-0000-0000-000090180000}"/>
    <cellStyle name="Note 2 19 8 4" xfId="8506" xr:uid="{00000000-0005-0000-0000-000091180000}"/>
    <cellStyle name="Note 2 19 8 4 2" xfId="25941" xr:uid="{00000000-0005-0000-0000-000092180000}"/>
    <cellStyle name="Note 2 19 8 4 3" xfId="40394" xr:uid="{00000000-0005-0000-0000-000093180000}"/>
    <cellStyle name="Note 2 19 8 5" xfId="10926" xr:uid="{00000000-0005-0000-0000-000094180000}"/>
    <cellStyle name="Note 2 19 8 5 2" xfId="28361" xr:uid="{00000000-0005-0000-0000-000095180000}"/>
    <cellStyle name="Note 2 19 8 5 3" xfId="42814" xr:uid="{00000000-0005-0000-0000-000096180000}"/>
    <cellStyle name="Note 2 19 8 6" xfId="15043" xr:uid="{00000000-0005-0000-0000-000097180000}"/>
    <cellStyle name="Note 2 19 8 6 2" xfId="32478" xr:uid="{00000000-0005-0000-0000-000098180000}"/>
    <cellStyle name="Note 2 19 8 6 3" xfId="46931" xr:uid="{00000000-0005-0000-0000-000099180000}"/>
    <cellStyle name="Note 2 19 8 7" xfId="17933" xr:uid="{00000000-0005-0000-0000-00009A180000}"/>
    <cellStyle name="Note 2 19 8 8" xfId="20205" xr:uid="{00000000-0005-0000-0000-00009B180000}"/>
    <cellStyle name="Note 2 19 9" xfId="3584" xr:uid="{00000000-0005-0000-0000-00009C180000}"/>
    <cellStyle name="Note 2 19 9 2" xfId="13313" xr:uid="{00000000-0005-0000-0000-00009D180000}"/>
    <cellStyle name="Note 2 19 9 2 2" xfId="30748" xr:uid="{00000000-0005-0000-0000-00009E180000}"/>
    <cellStyle name="Note 2 19 9 2 3" xfId="45201" xr:uid="{00000000-0005-0000-0000-00009F180000}"/>
    <cellStyle name="Note 2 19 9 3" xfId="15774" xr:uid="{00000000-0005-0000-0000-0000A0180000}"/>
    <cellStyle name="Note 2 19 9 3 2" xfId="33209" xr:uid="{00000000-0005-0000-0000-0000A1180000}"/>
    <cellStyle name="Note 2 19 9 3 3" xfId="47662" xr:uid="{00000000-0005-0000-0000-0000A2180000}"/>
    <cellStyle name="Note 2 19 9 4" xfId="21020" xr:uid="{00000000-0005-0000-0000-0000A3180000}"/>
    <cellStyle name="Note 2 19 9 5" xfId="35473" xr:uid="{00000000-0005-0000-0000-0000A4180000}"/>
    <cellStyle name="Note 2 2" xfId="1093" xr:uid="{00000000-0005-0000-0000-0000A5180000}"/>
    <cellStyle name="Note 2 2 10" xfId="6066" xr:uid="{00000000-0005-0000-0000-0000A6180000}"/>
    <cellStyle name="Note 2 2 10 2" xfId="23501" xr:uid="{00000000-0005-0000-0000-0000A7180000}"/>
    <cellStyle name="Note 2 2 10 3" xfId="37954" xr:uid="{00000000-0005-0000-0000-0000A8180000}"/>
    <cellStyle name="Note 2 2 11" xfId="8507" xr:uid="{00000000-0005-0000-0000-0000A9180000}"/>
    <cellStyle name="Note 2 2 11 2" xfId="25942" xr:uid="{00000000-0005-0000-0000-0000AA180000}"/>
    <cellStyle name="Note 2 2 11 3" xfId="40395" xr:uid="{00000000-0005-0000-0000-0000AB180000}"/>
    <cellStyle name="Note 2 2 12" xfId="10927" xr:uid="{00000000-0005-0000-0000-0000AC180000}"/>
    <cellStyle name="Note 2 2 12 2" xfId="28362" xr:uid="{00000000-0005-0000-0000-0000AD180000}"/>
    <cellStyle name="Note 2 2 12 3" xfId="42815" xr:uid="{00000000-0005-0000-0000-0000AE180000}"/>
    <cellStyle name="Note 2 2 13" xfId="17934" xr:uid="{00000000-0005-0000-0000-0000AF180000}"/>
    <cellStyle name="Note 2 2 2" xfId="1094" xr:uid="{00000000-0005-0000-0000-0000B0180000}"/>
    <cellStyle name="Note 2 2 2 2" xfId="1095" xr:uid="{00000000-0005-0000-0000-0000B1180000}"/>
    <cellStyle name="Note 2 2 2 2 2" xfId="3606" xr:uid="{00000000-0005-0000-0000-0000B2180000}"/>
    <cellStyle name="Note 2 2 2 2 2 2" xfId="13330" xr:uid="{00000000-0005-0000-0000-0000B3180000}"/>
    <cellStyle name="Note 2 2 2 2 2 2 2" xfId="30765" xr:uid="{00000000-0005-0000-0000-0000B4180000}"/>
    <cellStyle name="Note 2 2 2 2 2 2 3" xfId="45218" xr:uid="{00000000-0005-0000-0000-0000B5180000}"/>
    <cellStyle name="Note 2 2 2 2 2 3" xfId="15791" xr:uid="{00000000-0005-0000-0000-0000B6180000}"/>
    <cellStyle name="Note 2 2 2 2 2 3 2" xfId="33226" xr:uid="{00000000-0005-0000-0000-0000B7180000}"/>
    <cellStyle name="Note 2 2 2 2 2 3 3" xfId="47679" xr:uid="{00000000-0005-0000-0000-0000B8180000}"/>
    <cellStyle name="Note 2 2 2 2 2 4" xfId="21042" xr:uid="{00000000-0005-0000-0000-0000B9180000}"/>
    <cellStyle name="Note 2 2 2 2 2 5" xfId="35495" xr:uid="{00000000-0005-0000-0000-0000BA180000}"/>
    <cellStyle name="Note 2 2 2 2 3" xfId="6068" xr:uid="{00000000-0005-0000-0000-0000BB180000}"/>
    <cellStyle name="Note 2 2 2 2 3 2" xfId="23503" xr:uid="{00000000-0005-0000-0000-0000BC180000}"/>
    <cellStyle name="Note 2 2 2 2 3 3" xfId="37956" xr:uid="{00000000-0005-0000-0000-0000BD180000}"/>
    <cellStyle name="Note 2 2 2 2 4" xfId="8509" xr:uid="{00000000-0005-0000-0000-0000BE180000}"/>
    <cellStyle name="Note 2 2 2 2 4 2" xfId="25944" xr:uid="{00000000-0005-0000-0000-0000BF180000}"/>
    <cellStyle name="Note 2 2 2 2 4 3" xfId="40397" xr:uid="{00000000-0005-0000-0000-0000C0180000}"/>
    <cellStyle name="Note 2 2 2 2 5" xfId="10929" xr:uid="{00000000-0005-0000-0000-0000C1180000}"/>
    <cellStyle name="Note 2 2 2 2 5 2" xfId="28364" xr:uid="{00000000-0005-0000-0000-0000C2180000}"/>
    <cellStyle name="Note 2 2 2 2 5 3" xfId="42817" xr:uid="{00000000-0005-0000-0000-0000C3180000}"/>
    <cellStyle name="Note 2 2 2 2 6" xfId="17936" xr:uid="{00000000-0005-0000-0000-0000C4180000}"/>
    <cellStyle name="Note 2 2 2 3" xfId="1096" xr:uid="{00000000-0005-0000-0000-0000C5180000}"/>
    <cellStyle name="Note 2 2 2 3 2" xfId="3607" xr:uid="{00000000-0005-0000-0000-0000C6180000}"/>
    <cellStyle name="Note 2 2 2 3 2 2" xfId="13331" xr:uid="{00000000-0005-0000-0000-0000C7180000}"/>
    <cellStyle name="Note 2 2 2 3 2 2 2" xfId="30766" xr:uid="{00000000-0005-0000-0000-0000C8180000}"/>
    <cellStyle name="Note 2 2 2 3 2 2 3" xfId="45219" xr:uid="{00000000-0005-0000-0000-0000C9180000}"/>
    <cellStyle name="Note 2 2 2 3 2 3" xfId="15792" xr:uid="{00000000-0005-0000-0000-0000CA180000}"/>
    <cellStyle name="Note 2 2 2 3 2 3 2" xfId="33227" xr:uid="{00000000-0005-0000-0000-0000CB180000}"/>
    <cellStyle name="Note 2 2 2 3 2 3 3" xfId="47680" xr:uid="{00000000-0005-0000-0000-0000CC180000}"/>
    <cellStyle name="Note 2 2 2 3 2 4" xfId="21043" xr:uid="{00000000-0005-0000-0000-0000CD180000}"/>
    <cellStyle name="Note 2 2 2 3 2 5" xfId="35496" xr:uid="{00000000-0005-0000-0000-0000CE180000}"/>
    <cellStyle name="Note 2 2 2 3 3" xfId="6069" xr:uid="{00000000-0005-0000-0000-0000CF180000}"/>
    <cellStyle name="Note 2 2 2 3 3 2" xfId="23504" xr:uid="{00000000-0005-0000-0000-0000D0180000}"/>
    <cellStyle name="Note 2 2 2 3 3 3" xfId="37957" xr:uid="{00000000-0005-0000-0000-0000D1180000}"/>
    <cellStyle name="Note 2 2 2 3 4" xfId="8510" xr:uid="{00000000-0005-0000-0000-0000D2180000}"/>
    <cellStyle name="Note 2 2 2 3 4 2" xfId="25945" xr:uid="{00000000-0005-0000-0000-0000D3180000}"/>
    <cellStyle name="Note 2 2 2 3 4 3" xfId="40398" xr:uid="{00000000-0005-0000-0000-0000D4180000}"/>
    <cellStyle name="Note 2 2 2 3 5" xfId="10930" xr:uid="{00000000-0005-0000-0000-0000D5180000}"/>
    <cellStyle name="Note 2 2 2 3 5 2" xfId="28365" xr:uid="{00000000-0005-0000-0000-0000D6180000}"/>
    <cellStyle name="Note 2 2 2 3 5 3" xfId="42818" xr:uid="{00000000-0005-0000-0000-0000D7180000}"/>
    <cellStyle name="Note 2 2 2 3 6" xfId="17937" xr:uid="{00000000-0005-0000-0000-0000D8180000}"/>
    <cellStyle name="Note 2 2 2 4" xfId="1097" xr:uid="{00000000-0005-0000-0000-0000D9180000}"/>
    <cellStyle name="Note 2 2 2 4 2" xfId="3608" xr:uid="{00000000-0005-0000-0000-0000DA180000}"/>
    <cellStyle name="Note 2 2 2 4 2 2" xfId="21044" xr:uid="{00000000-0005-0000-0000-0000DB180000}"/>
    <cellStyle name="Note 2 2 2 4 2 3" xfId="35497" xr:uid="{00000000-0005-0000-0000-0000DC180000}"/>
    <cellStyle name="Note 2 2 2 4 3" xfId="6070" xr:uid="{00000000-0005-0000-0000-0000DD180000}"/>
    <cellStyle name="Note 2 2 2 4 3 2" xfId="23505" xr:uid="{00000000-0005-0000-0000-0000DE180000}"/>
    <cellStyle name="Note 2 2 2 4 3 3" xfId="37958" xr:uid="{00000000-0005-0000-0000-0000DF180000}"/>
    <cellStyle name="Note 2 2 2 4 4" xfId="8511" xr:uid="{00000000-0005-0000-0000-0000E0180000}"/>
    <cellStyle name="Note 2 2 2 4 4 2" xfId="25946" xr:uid="{00000000-0005-0000-0000-0000E1180000}"/>
    <cellStyle name="Note 2 2 2 4 4 3" xfId="40399" xr:uid="{00000000-0005-0000-0000-0000E2180000}"/>
    <cellStyle name="Note 2 2 2 4 5" xfId="10931" xr:uid="{00000000-0005-0000-0000-0000E3180000}"/>
    <cellStyle name="Note 2 2 2 4 5 2" xfId="28366" xr:uid="{00000000-0005-0000-0000-0000E4180000}"/>
    <cellStyle name="Note 2 2 2 4 5 3" xfId="42819" xr:uid="{00000000-0005-0000-0000-0000E5180000}"/>
    <cellStyle name="Note 2 2 2 4 6" xfId="15044" xr:uid="{00000000-0005-0000-0000-0000E6180000}"/>
    <cellStyle name="Note 2 2 2 4 6 2" xfId="32479" xr:uid="{00000000-0005-0000-0000-0000E7180000}"/>
    <cellStyle name="Note 2 2 2 4 6 3" xfId="46932" xr:uid="{00000000-0005-0000-0000-0000E8180000}"/>
    <cellStyle name="Note 2 2 2 4 7" xfId="17938" xr:uid="{00000000-0005-0000-0000-0000E9180000}"/>
    <cellStyle name="Note 2 2 2 4 8" xfId="20206" xr:uid="{00000000-0005-0000-0000-0000EA180000}"/>
    <cellStyle name="Note 2 2 2 5" xfId="3605" xr:uid="{00000000-0005-0000-0000-0000EB180000}"/>
    <cellStyle name="Note 2 2 2 5 2" xfId="13329" xr:uid="{00000000-0005-0000-0000-0000EC180000}"/>
    <cellStyle name="Note 2 2 2 5 2 2" xfId="30764" xr:uid="{00000000-0005-0000-0000-0000ED180000}"/>
    <cellStyle name="Note 2 2 2 5 2 3" xfId="45217" xr:uid="{00000000-0005-0000-0000-0000EE180000}"/>
    <cellStyle name="Note 2 2 2 5 3" xfId="15790" xr:uid="{00000000-0005-0000-0000-0000EF180000}"/>
    <cellStyle name="Note 2 2 2 5 3 2" xfId="33225" xr:uid="{00000000-0005-0000-0000-0000F0180000}"/>
    <cellStyle name="Note 2 2 2 5 3 3" xfId="47678" xr:uid="{00000000-0005-0000-0000-0000F1180000}"/>
    <cellStyle name="Note 2 2 2 5 4" xfId="21041" xr:uid="{00000000-0005-0000-0000-0000F2180000}"/>
    <cellStyle name="Note 2 2 2 5 5" xfId="35494" xr:uid="{00000000-0005-0000-0000-0000F3180000}"/>
    <cellStyle name="Note 2 2 2 6" xfId="6067" xr:uid="{00000000-0005-0000-0000-0000F4180000}"/>
    <cellStyle name="Note 2 2 2 6 2" xfId="23502" xr:uid="{00000000-0005-0000-0000-0000F5180000}"/>
    <cellStyle name="Note 2 2 2 6 3" xfId="37955" xr:uid="{00000000-0005-0000-0000-0000F6180000}"/>
    <cellStyle name="Note 2 2 2 7" xfId="8508" xr:uid="{00000000-0005-0000-0000-0000F7180000}"/>
    <cellStyle name="Note 2 2 2 7 2" xfId="25943" xr:uid="{00000000-0005-0000-0000-0000F8180000}"/>
    <cellStyle name="Note 2 2 2 7 3" xfId="40396" xr:uid="{00000000-0005-0000-0000-0000F9180000}"/>
    <cellStyle name="Note 2 2 2 8" xfId="10928" xr:uid="{00000000-0005-0000-0000-0000FA180000}"/>
    <cellStyle name="Note 2 2 2 8 2" xfId="28363" xr:uid="{00000000-0005-0000-0000-0000FB180000}"/>
    <cellStyle name="Note 2 2 2 8 3" xfId="42816" xr:uid="{00000000-0005-0000-0000-0000FC180000}"/>
    <cellStyle name="Note 2 2 2 9" xfId="17935" xr:uid="{00000000-0005-0000-0000-0000FD180000}"/>
    <cellStyle name="Note 2 2 3" xfId="1098" xr:uid="{00000000-0005-0000-0000-0000FE180000}"/>
    <cellStyle name="Note 2 2 3 2" xfId="1099" xr:uid="{00000000-0005-0000-0000-0000FF180000}"/>
    <cellStyle name="Note 2 2 3 2 2" xfId="3610" xr:uid="{00000000-0005-0000-0000-000000190000}"/>
    <cellStyle name="Note 2 2 3 2 2 2" xfId="13333" xr:uid="{00000000-0005-0000-0000-000001190000}"/>
    <cellStyle name="Note 2 2 3 2 2 2 2" xfId="30768" xr:uid="{00000000-0005-0000-0000-000002190000}"/>
    <cellStyle name="Note 2 2 3 2 2 2 3" xfId="45221" xr:uid="{00000000-0005-0000-0000-000003190000}"/>
    <cellStyle name="Note 2 2 3 2 2 3" xfId="15794" xr:uid="{00000000-0005-0000-0000-000004190000}"/>
    <cellStyle name="Note 2 2 3 2 2 3 2" xfId="33229" xr:uid="{00000000-0005-0000-0000-000005190000}"/>
    <cellStyle name="Note 2 2 3 2 2 3 3" xfId="47682" xr:uid="{00000000-0005-0000-0000-000006190000}"/>
    <cellStyle name="Note 2 2 3 2 2 4" xfId="21046" xr:uid="{00000000-0005-0000-0000-000007190000}"/>
    <cellStyle name="Note 2 2 3 2 2 5" xfId="35499" xr:uid="{00000000-0005-0000-0000-000008190000}"/>
    <cellStyle name="Note 2 2 3 2 3" xfId="6072" xr:uid="{00000000-0005-0000-0000-000009190000}"/>
    <cellStyle name="Note 2 2 3 2 3 2" xfId="23507" xr:uid="{00000000-0005-0000-0000-00000A190000}"/>
    <cellStyle name="Note 2 2 3 2 3 3" xfId="37960" xr:uid="{00000000-0005-0000-0000-00000B190000}"/>
    <cellStyle name="Note 2 2 3 2 4" xfId="8513" xr:uid="{00000000-0005-0000-0000-00000C190000}"/>
    <cellStyle name="Note 2 2 3 2 4 2" xfId="25948" xr:uid="{00000000-0005-0000-0000-00000D190000}"/>
    <cellStyle name="Note 2 2 3 2 4 3" xfId="40401" xr:uid="{00000000-0005-0000-0000-00000E190000}"/>
    <cellStyle name="Note 2 2 3 2 5" xfId="10933" xr:uid="{00000000-0005-0000-0000-00000F190000}"/>
    <cellStyle name="Note 2 2 3 2 5 2" xfId="28368" xr:uid="{00000000-0005-0000-0000-000010190000}"/>
    <cellStyle name="Note 2 2 3 2 5 3" xfId="42821" xr:uid="{00000000-0005-0000-0000-000011190000}"/>
    <cellStyle name="Note 2 2 3 2 6" xfId="17940" xr:uid="{00000000-0005-0000-0000-000012190000}"/>
    <cellStyle name="Note 2 2 3 3" xfId="1100" xr:uid="{00000000-0005-0000-0000-000013190000}"/>
    <cellStyle name="Note 2 2 3 3 2" xfId="3611" xr:uid="{00000000-0005-0000-0000-000014190000}"/>
    <cellStyle name="Note 2 2 3 3 2 2" xfId="13334" xr:uid="{00000000-0005-0000-0000-000015190000}"/>
    <cellStyle name="Note 2 2 3 3 2 2 2" xfId="30769" xr:uid="{00000000-0005-0000-0000-000016190000}"/>
    <cellStyle name="Note 2 2 3 3 2 2 3" xfId="45222" xr:uid="{00000000-0005-0000-0000-000017190000}"/>
    <cellStyle name="Note 2 2 3 3 2 3" xfId="15795" xr:uid="{00000000-0005-0000-0000-000018190000}"/>
    <cellStyle name="Note 2 2 3 3 2 3 2" xfId="33230" xr:uid="{00000000-0005-0000-0000-000019190000}"/>
    <cellStyle name="Note 2 2 3 3 2 3 3" xfId="47683" xr:uid="{00000000-0005-0000-0000-00001A190000}"/>
    <cellStyle name="Note 2 2 3 3 2 4" xfId="21047" xr:uid="{00000000-0005-0000-0000-00001B190000}"/>
    <cellStyle name="Note 2 2 3 3 2 5" xfId="35500" xr:uid="{00000000-0005-0000-0000-00001C190000}"/>
    <cellStyle name="Note 2 2 3 3 3" xfId="6073" xr:uid="{00000000-0005-0000-0000-00001D190000}"/>
    <cellStyle name="Note 2 2 3 3 3 2" xfId="23508" xr:uid="{00000000-0005-0000-0000-00001E190000}"/>
    <cellStyle name="Note 2 2 3 3 3 3" xfId="37961" xr:uid="{00000000-0005-0000-0000-00001F190000}"/>
    <cellStyle name="Note 2 2 3 3 4" xfId="8514" xr:uid="{00000000-0005-0000-0000-000020190000}"/>
    <cellStyle name="Note 2 2 3 3 4 2" xfId="25949" xr:uid="{00000000-0005-0000-0000-000021190000}"/>
    <cellStyle name="Note 2 2 3 3 4 3" xfId="40402" xr:uid="{00000000-0005-0000-0000-000022190000}"/>
    <cellStyle name="Note 2 2 3 3 5" xfId="10934" xr:uid="{00000000-0005-0000-0000-000023190000}"/>
    <cellStyle name="Note 2 2 3 3 5 2" xfId="28369" xr:uid="{00000000-0005-0000-0000-000024190000}"/>
    <cellStyle name="Note 2 2 3 3 5 3" xfId="42822" xr:uid="{00000000-0005-0000-0000-000025190000}"/>
    <cellStyle name="Note 2 2 3 3 6" xfId="17941" xr:uid="{00000000-0005-0000-0000-000026190000}"/>
    <cellStyle name="Note 2 2 3 4" xfId="1101" xr:uid="{00000000-0005-0000-0000-000027190000}"/>
    <cellStyle name="Note 2 2 3 4 2" xfId="3612" xr:uid="{00000000-0005-0000-0000-000028190000}"/>
    <cellStyle name="Note 2 2 3 4 2 2" xfId="21048" xr:uid="{00000000-0005-0000-0000-000029190000}"/>
    <cellStyle name="Note 2 2 3 4 2 3" xfId="35501" xr:uid="{00000000-0005-0000-0000-00002A190000}"/>
    <cellStyle name="Note 2 2 3 4 3" xfId="6074" xr:uid="{00000000-0005-0000-0000-00002B190000}"/>
    <cellStyle name="Note 2 2 3 4 3 2" xfId="23509" xr:uid="{00000000-0005-0000-0000-00002C190000}"/>
    <cellStyle name="Note 2 2 3 4 3 3" xfId="37962" xr:uid="{00000000-0005-0000-0000-00002D190000}"/>
    <cellStyle name="Note 2 2 3 4 4" xfId="8515" xr:uid="{00000000-0005-0000-0000-00002E190000}"/>
    <cellStyle name="Note 2 2 3 4 4 2" xfId="25950" xr:uid="{00000000-0005-0000-0000-00002F190000}"/>
    <cellStyle name="Note 2 2 3 4 4 3" xfId="40403" xr:uid="{00000000-0005-0000-0000-000030190000}"/>
    <cellStyle name="Note 2 2 3 4 5" xfId="10935" xr:uid="{00000000-0005-0000-0000-000031190000}"/>
    <cellStyle name="Note 2 2 3 4 5 2" xfId="28370" xr:uid="{00000000-0005-0000-0000-000032190000}"/>
    <cellStyle name="Note 2 2 3 4 5 3" xfId="42823" xr:uid="{00000000-0005-0000-0000-000033190000}"/>
    <cellStyle name="Note 2 2 3 4 6" xfId="15045" xr:uid="{00000000-0005-0000-0000-000034190000}"/>
    <cellStyle name="Note 2 2 3 4 6 2" xfId="32480" xr:uid="{00000000-0005-0000-0000-000035190000}"/>
    <cellStyle name="Note 2 2 3 4 6 3" xfId="46933" xr:uid="{00000000-0005-0000-0000-000036190000}"/>
    <cellStyle name="Note 2 2 3 4 7" xfId="17942" xr:uid="{00000000-0005-0000-0000-000037190000}"/>
    <cellStyle name="Note 2 2 3 4 8" xfId="20207" xr:uid="{00000000-0005-0000-0000-000038190000}"/>
    <cellStyle name="Note 2 2 3 5" xfId="3609" xr:uid="{00000000-0005-0000-0000-000039190000}"/>
    <cellStyle name="Note 2 2 3 5 2" xfId="13332" xr:uid="{00000000-0005-0000-0000-00003A190000}"/>
    <cellStyle name="Note 2 2 3 5 2 2" xfId="30767" xr:uid="{00000000-0005-0000-0000-00003B190000}"/>
    <cellStyle name="Note 2 2 3 5 2 3" xfId="45220" xr:uid="{00000000-0005-0000-0000-00003C190000}"/>
    <cellStyle name="Note 2 2 3 5 3" xfId="15793" xr:uid="{00000000-0005-0000-0000-00003D190000}"/>
    <cellStyle name="Note 2 2 3 5 3 2" xfId="33228" xr:uid="{00000000-0005-0000-0000-00003E190000}"/>
    <cellStyle name="Note 2 2 3 5 3 3" xfId="47681" xr:uid="{00000000-0005-0000-0000-00003F190000}"/>
    <cellStyle name="Note 2 2 3 5 4" xfId="21045" xr:uid="{00000000-0005-0000-0000-000040190000}"/>
    <cellStyle name="Note 2 2 3 5 5" xfId="35498" xr:uid="{00000000-0005-0000-0000-000041190000}"/>
    <cellStyle name="Note 2 2 3 6" xfId="6071" xr:uid="{00000000-0005-0000-0000-000042190000}"/>
    <cellStyle name="Note 2 2 3 6 2" xfId="23506" xr:uid="{00000000-0005-0000-0000-000043190000}"/>
    <cellStyle name="Note 2 2 3 6 3" xfId="37959" xr:uid="{00000000-0005-0000-0000-000044190000}"/>
    <cellStyle name="Note 2 2 3 7" xfId="8512" xr:uid="{00000000-0005-0000-0000-000045190000}"/>
    <cellStyle name="Note 2 2 3 7 2" xfId="25947" xr:uid="{00000000-0005-0000-0000-000046190000}"/>
    <cellStyle name="Note 2 2 3 7 3" xfId="40400" xr:uid="{00000000-0005-0000-0000-000047190000}"/>
    <cellStyle name="Note 2 2 3 8" xfId="10932" xr:uid="{00000000-0005-0000-0000-000048190000}"/>
    <cellStyle name="Note 2 2 3 8 2" xfId="28367" xr:uid="{00000000-0005-0000-0000-000049190000}"/>
    <cellStyle name="Note 2 2 3 8 3" xfId="42820" xr:uid="{00000000-0005-0000-0000-00004A190000}"/>
    <cellStyle name="Note 2 2 3 9" xfId="17939" xr:uid="{00000000-0005-0000-0000-00004B190000}"/>
    <cellStyle name="Note 2 2 4" xfId="1102" xr:uid="{00000000-0005-0000-0000-00004C190000}"/>
    <cellStyle name="Note 2 2 4 2" xfId="1103" xr:uid="{00000000-0005-0000-0000-00004D190000}"/>
    <cellStyle name="Note 2 2 4 2 2" xfId="3614" xr:uid="{00000000-0005-0000-0000-00004E190000}"/>
    <cellStyle name="Note 2 2 4 2 2 2" xfId="13336" xr:uid="{00000000-0005-0000-0000-00004F190000}"/>
    <cellStyle name="Note 2 2 4 2 2 2 2" xfId="30771" xr:uid="{00000000-0005-0000-0000-000050190000}"/>
    <cellStyle name="Note 2 2 4 2 2 2 3" xfId="45224" xr:uid="{00000000-0005-0000-0000-000051190000}"/>
    <cellStyle name="Note 2 2 4 2 2 3" xfId="15797" xr:uid="{00000000-0005-0000-0000-000052190000}"/>
    <cellStyle name="Note 2 2 4 2 2 3 2" xfId="33232" xr:uid="{00000000-0005-0000-0000-000053190000}"/>
    <cellStyle name="Note 2 2 4 2 2 3 3" xfId="47685" xr:uid="{00000000-0005-0000-0000-000054190000}"/>
    <cellStyle name="Note 2 2 4 2 2 4" xfId="21050" xr:uid="{00000000-0005-0000-0000-000055190000}"/>
    <cellStyle name="Note 2 2 4 2 2 5" xfId="35503" xr:uid="{00000000-0005-0000-0000-000056190000}"/>
    <cellStyle name="Note 2 2 4 2 3" xfId="6076" xr:uid="{00000000-0005-0000-0000-000057190000}"/>
    <cellStyle name="Note 2 2 4 2 3 2" xfId="23511" xr:uid="{00000000-0005-0000-0000-000058190000}"/>
    <cellStyle name="Note 2 2 4 2 3 3" xfId="37964" xr:uid="{00000000-0005-0000-0000-000059190000}"/>
    <cellStyle name="Note 2 2 4 2 4" xfId="8517" xr:uid="{00000000-0005-0000-0000-00005A190000}"/>
    <cellStyle name="Note 2 2 4 2 4 2" xfId="25952" xr:uid="{00000000-0005-0000-0000-00005B190000}"/>
    <cellStyle name="Note 2 2 4 2 4 3" xfId="40405" xr:uid="{00000000-0005-0000-0000-00005C190000}"/>
    <cellStyle name="Note 2 2 4 2 5" xfId="10937" xr:uid="{00000000-0005-0000-0000-00005D190000}"/>
    <cellStyle name="Note 2 2 4 2 5 2" xfId="28372" xr:uid="{00000000-0005-0000-0000-00005E190000}"/>
    <cellStyle name="Note 2 2 4 2 5 3" xfId="42825" xr:uid="{00000000-0005-0000-0000-00005F190000}"/>
    <cellStyle name="Note 2 2 4 2 6" xfId="17944" xr:uid="{00000000-0005-0000-0000-000060190000}"/>
    <cellStyle name="Note 2 2 4 3" xfId="1104" xr:uid="{00000000-0005-0000-0000-000061190000}"/>
    <cellStyle name="Note 2 2 4 3 2" xfId="3615" xr:uid="{00000000-0005-0000-0000-000062190000}"/>
    <cellStyle name="Note 2 2 4 3 2 2" xfId="13337" xr:uid="{00000000-0005-0000-0000-000063190000}"/>
    <cellStyle name="Note 2 2 4 3 2 2 2" xfId="30772" xr:uid="{00000000-0005-0000-0000-000064190000}"/>
    <cellStyle name="Note 2 2 4 3 2 2 3" xfId="45225" xr:uid="{00000000-0005-0000-0000-000065190000}"/>
    <cellStyle name="Note 2 2 4 3 2 3" xfId="15798" xr:uid="{00000000-0005-0000-0000-000066190000}"/>
    <cellStyle name="Note 2 2 4 3 2 3 2" xfId="33233" xr:uid="{00000000-0005-0000-0000-000067190000}"/>
    <cellStyle name="Note 2 2 4 3 2 3 3" xfId="47686" xr:uid="{00000000-0005-0000-0000-000068190000}"/>
    <cellStyle name="Note 2 2 4 3 2 4" xfId="21051" xr:uid="{00000000-0005-0000-0000-000069190000}"/>
    <cellStyle name="Note 2 2 4 3 2 5" xfId="35504" xr:uid="{00000000-0005-0000-0000-00006A190000}"/>
    <cellStyle name="Note 2 2 4 3 3" xfId="6077" xr:uid="{00000000-0005-0000-0000-00006B190000}"/>
    <cellStyle name="Note 2 2 4 3 3 2" xfId="23512" xr:uid="{00000000-0005-0000-0000-00006C190000}"/>
    <cellStyle name="Note 2 2 4 3 3 3" xfId="37965" xr:uid="{00000000-0005-0000-0000-00006D190000}"/>
    <cellStyle name="Note 2 2 4 3 4" xfId="8518" xr:uid="{00000000-0005-0000-0000-00006E190000}"/>
    <cellStyle name="Note 2 2 4 3 4 2" xfId="25953" xr:uid="{00000000-0005-0000-0000-00006F190000}"/>
    <cellStyle name="Note 2 2 4 3 4 3" xfId="40406" xr:uid="{00000000-0005-0000-0000-000070190000}"/>
    <cellStyle name="Note 2 2 4 3 5" xfId="10938" xr:uid="{00000000-0005-0000-0000-000071190000}"/>
    <cellStyle name="Note 2 2 4 3 5 2" xfId="28373" xr:uid="{00000000-0005-0000-0000-000072190000}"/>
    <cellStyle name="Note 2 2 4 3 5 3" xfId="42826" xr:uid="{00000000-0005-0000-0000-000073190000}"/>
    <cellStyle name="Note 2 2 4 3 6" xfId="17945" xr:uid="{00000000-0005-0000-0000-000074190000}"/>
    <cellStyle name="Note 2 2 4 4" xfId="1105" xr:uid="{00000000-0005-0000-0000-000075190000}"/>
    <cellStyle name="Note 2 2 4 4 2" xfId="3616" xr:uid="{00000000-0005-0000-0000-000076190000}"/>
    <cellStyle name="Note 2 2 4 4 2 2" xfId="21052" xr:uid="{00000000-0005-0000-0000-000077190000}"/>
    <cellStyle name="Note 2 2 4 4 2 3" xfId="35505" xr:uid="{00000000-0005-0000-0000-000078190000}"/>
    <cellStyle name="Note 2 2 4 4 3" xfId="6078" xr:uid="{00000000-0005-0000-0000-000079190000}"/>
    <cellStyle name="Note 2 2 4 4 3 2" xfId="23513" xr:uid="{00000000-0005-0000-0000-00007A190000}"/>
    <cellStyle name="Note 2 2 4 4 3 3" xfId="37966" xr:uid="{00000000-0005-0000-0000-00007B190000}"/>
    <cellStyle name="Note 2 2 4 4 4" xfId="8519" xr:uid="{00000000-0005-0000-0000-00007C190000}"/>
    <cellStyle name="Note 2 2 4 4 4 2" xfId="25954" xr:uid="{00000000-0005-0000-0000-00007D190000}"/>
    <cellStyle name="Note 2 2 4 4 4 3" xfId="40407" xr:uid="{00000000-0005-0000-0000-00007E190000}"/>
    <cellStyle name="Note 2 2 4 4 5" xfId="10939" xr:uid="{00000000-0005-0000-0000-00007F190000}"/>
    <cellStyle name="Note 2 2 4 4 5 2" xfId="28374" xr:uid="{00000000-0005-0000-0000-000080190000}"/>
    <cellStyle name="Note 2 2 4 4 5 3" xfId="42827" xr:uid="{00000000-0005-0000-0000-000081190000}"/>
    <cellStyle name="Note 2 2 4 4 6" xfId="15046" xr:uid="{00000000-0005-0000-0000-000082190000}"/>
    <cellStyle name="Note 2 2 4 4 6 2" xfId="32481" xr:uid="{00000000-0005-0000-0000-000083190000}"/>
    <cellStyle name="Note 2 2 4 4 6 3" xfId="46934" xr:uid="{00000000-0005-0000-0000-000084190000}"/>
    <cellStyle name="Note 2 2 4 4 7" xfId="17946" xr:uid="{00000000-0005-0000-0000-000085190000}"/>
    <cellStyle name="Note 2 2 4 4 8" xfId="20208" xr:uid="{00000000-0005-0000-0000-000086190000}"/>
    <cellStyle name="Note 2 2 4 5" xfId="3613" xr:uid="{00000000-0005-0000-0000-000087190000}"/>
    <cellStyle name="Note 2 2 4 5 2" xfId="13335" xr:uid="{00000000-0005-0000-0000-000088190000}"/>
    <cellStyle name="Note 2 2 4 5 2 2" xfId="30770" xr:uid="{00000000-0005-0000-0000-000089190000}"/>
    <cellStyle name="Note 2 2 4 5 2 3" xfId="45223" xr:uid="{00000000-0005-0000-0000-00008A190000}"/>
    <cellStyle name="Note 2 2 4 5 3" xfId="15796" xr:uid="{00000000-0005-0000-0000-00008B190000}"/>
    <cellStyle name="Note 2 2 4 5 3 2" xfId="33231" xr:uid="{00000000-0005-0000-0000-00008C190000}"/>
    <cellStyle name="Note 2 2 4 5 3 3" xfId="47684" xr:uid="{00000000-0005-0000-0000-00008D190000}"/>
    <cellStyle name="Note 2 2 4 5 4" xfId="21049" xr:uid="{00000000-0005-0000-0000-00008E190000}"/>
    <cellStyle name="Note 2 2 4 5 5" xfId="35502" xr:uid="{00000000-0005-0000-0000-00008F190000}"/>
    <cellStyle name="Note 2 2 4 6" xfId="6075" xr:uid="{00000000-0005-0000-0000-000090190000}"/>
    <cellStyle name="Note 2 2 4 6 2" xfId="23510" xr:uid="{00000000-0005-0000-0000-000091190000}"/>
    <cellStyle name="Note 2 2 4 6 3" xfId="37963" xr:uid="{00000000-0005-0000-0000-000092190000}"/>
    <cellStyle name="Note 2 2 4 7" xfId="8516" xr:uid="{00000000-0005-0000-0000-000093190000}"/>
    <cellStyle name="Note 2 2 4 7 2" xfId="25951" xr:uid="{00000000-0005-0000-0000-000094190000}"/>
    <cellStyle name="Note 2 2 4 7 3" xfId="40404" xr:uid="{00000000-0005-0000-0000-000095190000}"/>
    <cellStyle name="Note 2 2 4 8" xfId="10936" xr:uid="{00000000-0005-0000-0000-000096190000}"/>
    <cellStyle name="Note 2 2 4 8 2" xfId="28371" xr:uid="{00000000-0005-0000-0000-000097190000}"/>
    <cellStyle name="Note 2 2 4 8 3" xfId="42824" xr:uid="{00000000-0005-0000-0000-000098190000}"/>
    <cellStyle name="Note 2 2 4 9" xfId="17943" xr:uid="{00000000-0005-0000-0000-000099190000}"/>
    <cellStyle name="Note 2 2 5" xfId="1106" xr:uid="{00000000-0005-0000-0000-00009A190000}"/>
    <cellStyle name="Note 2 2 5 2" xfId="1107" xr:uid="{00000000-0005-0000-0000-00009B190000}"/>
    <cellStyle name="Note 2 2 5 2 2" xfId="3618" xr:uid="{00000000-0005-0000-0000-00009C190000}"/>
    <cellStyle name="Note 2 2 5 2 2 2" xfId="13339" xr:uid="{00000000-0005-0000-0000-00009D190000}"/>
    <cellStyle name="Note 2 2 5 2 2 2 2" xfId="30774" xr:uid="{00000000-0005-0000-0000-00009E190000}"/>
    <cellStyle name="Note 2 2 5 2 2 2 3" xfId="45227" xr:uid="{00000000-0005-0000-0000-00009F190000}"/>
    <cellStyle name="Note 2 2 5 2 2 3" xfId="15800" xr:uid="{00000000-0005-0000-0000-0000A0190000}"/>
    <cellStyle name="Note 2 2 5 2 2 3 2" xfId="33235" xr:uid="{00000000-0005-0000-0000-0000A1190000}"/>
    <cellStyle name="Note 2 2 5 2 2 3 3" xfId="47688" xr:uid="{00000000-0005-0000-0000-0000A2190000}"/>
    <cellStyle name="Note 2 2 5 2 2 4" xfId="21054" xr:uid="{00000000-0005-0000-0000-0000A3190000}"/>
    <cellStyle name="Note 2 2 5 2 2 5" xfId="35507" xr:uid="{00000000-0005-0000-0000-0000A4190000}"/>
    <cellStyle name="Note 2 2 5 2 3" xfId="6080" xr:uid="{00000000-0005-0000-0000-0000A5190000}"/>
    <cellStyle name="Note 2 2 5 2 3 2" xfId="23515" xr:uid="{00000000-0005-0000-0000-0000A6190000}"/>
    <cellStyle name="Note 2 2 5 2 3 3" xfId="37968" xr:uid="{00000000-0005-0000-0000-0000A7190000}"/>
    <cellStyle name="Note 2 2 5 2 4" xfId="8521" xr:uid="{00000000-0005-0000-0000-0000A8190000}"/>
    <cellStyle name="Note 2 2 5 2 4 2" xfId="25956" xr:uid="{00000000-0005-0000-0000-0000A9190000}"/>
    <cellStyle name="Note 2 2 5 2 4 3" xfId="40409" xr:uid="{00000000-0005-0000-0000-0000AA190000}"/>
    <cellStyle name="Note 2 2 5 2 5" xfId="10941" xr:uid="{00000000-0005-0000-0000-0000AB190000}"/>
    <cellStyle name="Note 2 2 5 2 5 2" xfId="28376" xr:uid="{00000000-0005-0000-0000-0000AC190000}"/>
    <cellStyle name="Note 2 2 5 2 5 3" xfId="42829" xr:uid="{00000000-0005-0000-0000-0000AD190000}"/>
    <cellStyle name="Note 2 2 5 2 6" xfId="17948" xr:uid="{00000000-0005-0000-0000-0000AE190000}"/>
    <cellStyle name="Note 2 2 5 3" xfId="1108" xr:uid="{00000000-0005-0000-0000-0000AF190000}"/>
    <cellStyle name="Note 2 2 5 3 2" xfId="3619" xr:uid="{00000000-0005-0000-0000-0000B0190000}"/>
    <cellStyle name="Note 2 2 5 3 2 2" xfId="13340" xr:uid="{00000000-0005-0000-0000-0000B1190000}"/>
    <cellStyle name="Note 2 2 5 3 2 2 2" xfId="30775" xr:uid="{00000000-0005-0000-0000-0000B2190000}"/>
    <cellStyle name="Note 2 2 5 3 2 2 3" xfId="45228" xr:uid="{00000000-0005-0000-0000-0000B3190000}"/>
    <cellStyle name="Note 2 2 5 3 2 3" xfId="15801" xr:uid="{00000000-0005-0000-0000-0000B4190000}"/>
    <cellStyle name="Note 2 2 5 3 2 3 2" xfId="33236" xr:uid="{00000000-0005-0000-0000-0000B5190000}"/>
    <cellStyle name="Note 2 2 5 3 2 3 3" xfId="47689" xr:uid="{00000000-0005-0000-0000-0000B6190000}"/>
    <cellStyle name="Note 2 2 5 3 2 4" xfId="21055" xr:uid="{00000000-0005-0000-0000-0000B7190000}"/>
    <cellStyle name="Note 2 2 5 3 2 5" xfId="35508" xr:uid="{00000000-0005-0000-0000-0000B8190000}"/>
    <cellStyle name="Note 2 2 5 3 3" xfId="6081" xr:uid="{00000000-0005-0000-0000-0000B9190000}"/>
    <cellStyle name="Note 2 2 5 3 3 2" xfId="23516" xr:uid="{00000000-0005-0000-0000-0000BA190000}"/>
    <cellStyle name="Note 2 2 5 3 3 3" xfId="37969" xr:uid="{00000000-0005-0000-0000-0000BB190000}"/>
    <cellStyle name="Note 2 2 5 3 4" xfId="8522" xr:uid="{00000000-0005-0000-0000-0000BC190000}"/>
    <cellStyle name="Note 2 2 5 3 4 2" xfId="25957" xr:uid="{00000000-0005-0000-0000-0000BD190000}"/>
    <cellStyle name="Note 2 2 5 3 4 3" xfId="40410" xr:uid="{00000000-0005-0000-0000-0000BE190000}"/>
    <cellStyle name="Note 2 2 5 3 5" xfId="10942" xr:uid="{00000000-0005-0000-0000-0000BF190000}"/>
    <cellStyle name="Note 2 2 5 3 5 2" xfId="28377" xr:uid="{00000000-0005-0000-0000-0000C0190000}"/>
    <cellStyle name="Note 2 2 5 3 5 3" xfId="42830" xr:uid="{00000000-0005-0000-0000-0000C1190000}"/>
    <cellStyle name="Note 2 2 5 3 6" xfId="17949" xr:uid="{00000000-0005-0000-0000-0000C2190000}"/>
    <cellStyle name="Note 2 2 5 4" xfId="1109" xr:uid="{00000000-0005-0000-0000-0000C3190000}"/>
    <cellStyle name="Note 2 2 5 4 2" xfId="3620" xr:uid="{00000000-0005-0000-0000-0000C4190000}"/>
    <cellStyle name="Note 2 2 5 4 2 2" xfId="21056" xr:uid="{00000000-0005-0000-0000-0000C5190000}"/>
    <cellStyle name="Note 2 2 5 4 2 3" xfId="35509" xr:uid="{00000000-0005-0000-0000-0000C6190000}"/>
    <cellStyle name="Note 2 2 5 4 3" xfId="6082" xr:uid="{00000000-0005-0000-0000-0000C7190000}"/>
    <cellStyle name="Note 2 2 5 4 3 2" xfId="23517" xr:uid="{00000000-0005-0000-0000-0000C8190000}"/>
    <cellStyle name="Note 2 2 5 4 3 3" xfId="37970" xr:uid="{00000000-0005-0000-0000-0000C9190000}"/>
    <cellStyle name="Note 2 2 5 4 4" xfId="8523" xr:uid="{00000000-0005-0000-0000-0000CA190000}"/>
    <cellStyle name="Note 2 2 5 4 4 2" xfId="25958" xr:uid="{00000000-0005-0000-0000-0000CB190000}"/>
    <cellStyle name="Note 2 2 5 4 4 3" xfId="40411" xr:uid="{00000000-0005-0000-0000-0000CC190000}"/>
    <cellStyle name="Note 2 2 5 4 5" xfId="10943" xr:uid="{00000000-0005-0000-0000-0000CD190000}"/>
    <cellStyle name="Note 2 2 5 4 5 2" xfId="28378" xr:uid="{00000000-0005-0000-0000-0000CE190000}"/>
    <cellStyle name="Note 2 2 5 4 5 3" xfId="42831" xr:uid="{00000000-0005-0000-0000-0000CF190000}"/>
    <cellStyle name="Note 2 2 5 4 6" xfId="15047" xr:uid="{00000000-0005-0000-0000-0000D0190000}"/>
    <cellStyle name="Note 2 2 5 4 6 2" xfId="32482" xr:uid="{00000000-0005-0000-0000-0000D1190000}"/>
    <cellStyle name="Note 2 2 5 4 6 3" xfId="46935" xr:uid="{00000000-0005-0000-0000-0000D2190000}"/>
    <cellStyle name="Note 2 2 5 4 7" xfId="17950" xr:uid="{00000000-0005-0000-0000-0000D3190000}"/>
    <cellStyle name="Note 2 2 5 4 8" xfId="20209" xr:uid="{00000000-0005-0000-0000-0000D4190000}"/>
    <cellStyle name="Note 2 2 5 5" xfId="3617" xr:uid="{00000000-0005-0000-0000-0000D5190000}"/>
    <cellStyle name="Note 2 2 5 5 2" xfId="13338" xr:uid="{00000000-0005-0000-0000-0000D6190000}"/>
    <cellStyle name="Note 2 2 5 5 2 2" xfId="30773" xr:uid="{00000000-0005-0000-0000-0000D7190000}"/>
    <cellStyle name="Note 2 2 5 5 2 3" xfId="45226" xr:uid="{00000000-0005-0000-0000-0000D8190000}"/>
    <cellStyle name="Note 2 2 5 5 3" xfId="15799" xr:uid="{00000000-0005-0000-0000-0000D9190000}"/>
    <cellStyle name="Note 2 2 5 5 3 2" xfId="33234" xr:uid="{00000000-0005-0000-0000-0000DA190000}"/>
    <cellStyle name="Note 2 2 5 5 3 3" xfId="47687" xr:uid="{00000000-0005-0000-0000-0000DB190000}"/>
    <cellStyle name="Note 2 2 5 5 4" xfId="21053" xr:uid="{00000000-0005-0000-0000-0000DC190000}"/>
    <cellStyle name="Note 2 2 5 5 5" xfId="35506" xr:uid="{00000000-0005-0000-0000-0000DD190000}"/>
    <cellStyle name="Note 2 2 5 6" xfId="6079" xr:uid="{00000000-0005-0000-0000-0000DE190000}"/>
    <cellStyle name="Note 2 2 5 6 2" xfId="23514" xr:uid="{00000000-0005-0000-0000-0000DF190000}"/>
    <cellStyle name="Note 2 2 5 6 3" xfId="37967" xr:uid="{00000000-0005-0000-0000-0000E0190000}"/>
    <cellStyle name="Note 2 2 5 7" xfId="8520" xr:uid="{00000000-0005-0000-0000-0000E1190000}"/>
    <cellStyle name="Note 2 2 5 7 2" xfId="25955" xr:uid="{00000000-0005-0000-0000-0000E2190000}"/>
    <cellStyle name="Note 2 2 5 7 3" xfId="40408" xr:uid="{00000000-0005-0000-0000-0000E3190000}"/>
    <cellStyle name="Note 2 2 5 8" xfId="10940" xr:uid="{00000000-0005-0000-0000-0000E4190000}"/>
    <cellStyle name="Note 2 2 5 8 2" xfId="28375" xr:uid="{00000000-0005-0000-0000-0000E5190000}"/>
    <cellStyle name="Note 2 2 5 8 3" xfId="42828" xr:uid="{00000000-0005-0000-0000-0000E6190000}"/>
    <cellStyle name="Note 2 2 5 9" xfId="17947" xr:uid="{00000000-0005-0000-0000-0000E7190000}"/>
    <cellStyle name="Note 2 2 6" xfId="1110" xr:uid="{00000000-0005-0000-0000-0000E8190000}"/>
    <cellStyle name="Note 2 2 6 2" xfId="3621" xr:uid="{00000000-0005-0000-0000-0000E9190000}"/>
    <cellStyle name="Note 2 2 6 2 2" xfId="13341" xr:uid="{00000000-0005-0000-0000-0000EA190000}"/>
    <cellStyle name="Note 2 2 6 2 2 2" xfId="30776" xr:uid="{00000000-0005-0000-0000-0000EB190000}"/>
    <cellStyle name="Note 2 2 6 2 2 3" xfId="45229" xr:uid="{00000000-0005-0000-0000-0000EC190000}"/>
    <cellStyle name="Note 2 2 6 2 3" xfId="15802" xr:uid="{00000000-0005-0000-0000-0000ED190000}"/>
    <cellStyle name="Note 2 2 6 2 3 2" xfId="33237" xr:uid="{00000000-0005-0000-0000-0000EE190000}"/>
    <cellStyle name="Note 2 2 6 2 3 3" xfId="47690" xr:uid="{00000000-0005-0000-0000-0000EF190000}"/>
    <cellStyle name="Note 2 2 6 2 4" xfId="21057" xr:uid="{00000000-0005-0000-0000-0000F0190000}"/>
    <cellStyle name="Note 2 2 6 2 5" xfId="35510" xr:uid="{00000000-0005-0000-0000-0000F1190000}"/>
    <cellStyle name="Note 2 2 6 3" xfId="6083" xr:uid="{00000000-0005-0000-0000-0000F2190000}"/>
    <cellStyle name="Note 2 2 6 3 2" xfId="23518" xr:uid="{00000000-0005-0000-0000-0000F3190000}"/>
    <cellStyle name="Note 2 2 6 3 3" xfId="37971" xr:uid="{00000000-0005-0000-0000-0000F4190000}"/>
    <cellStyle name="Note 2 2 6 4" xfId="8524" xr:uid="{00000000-0005-0000-0000-0000F5190000}"/>
    <cellStyle name="Note 2 2 6 4 2" xfId="25959" xr:uid="{00000000-0005-0000-0000-0000F6190000}"/>
    <cellStyle name="Note 2 2 6 4 3" xfId="40412" xr:uid="{00000000-0005-0000-0000-0000F7190000}"/>
    <cellStyle name="Note 2 2 6 5" xfId="10944" xr:uid="{00000000-0005-0000-0000-0000F8190000}"/>
    <cellStyle name="Note 2 2 6 5 2" xfId="28379" xr:uid="{00000000-0005-0000-0000-0000F9190000}"/>
    <cellStyle name="Note 2 2 6 5 3" xfId="42832" xr:uid="{00000000-0005-0000-0000-0000FA190000}"/>
    <cellStyle name="Note 2 2 6 6" xfId="17951" xr:uid="{00000000-0005-0000-0000-0000FB190000}"/>
    <cellStyle name="Note 2 2 7" xfId="1111" xr:uid="{00000000-0005-0000-0000-0000FC190000}"/>
    <cellStyle name="Note 2 2 7 2" xfId="3622" xr:uid="{00000000-0005-0000-0000-0000FD190000}"/>
    <cellStyle name="Note 2 2 7 2 2" xfId="13342" xr:uid="{00000000-0005-0000-0000-0000FE190000}"/>
    <cellStyle name="Note 2 2 7 2 2 2" xfId="30777" xr:uid="{00000000-0005-0000-0000-0000FF190000}"/>
    <cellStyle name="Note 2 2 7 2 2 3" xfId="45230" xr:uid="{00000000-0005-0000-0000-0000001A0000}"/>
    <cellStyle name="Note 2 2 7 2 3" xfId="15803" xr:uid="{00000000-0005-0000-0000-0000011A0000}"/>
    <cellStyle name="Note 2 2 7 2 3 2" xfId="33238" xr:uid="{00000000-0005-0000-0000-0000021A0000}"/>
    <cellStyle name="Note 2 2 7 2 3 3" xfId="47691" xr:uid="{00000000-0005-0000-0000-0000031A0000}"/>
    <cellStyle name="Note 2 2 7 2 4" xfId="21058" xr:uid="{00000000-0005-0000-0000-0000041A0000}"/>
    <cellStyle name="Note 2 2 7 2 5" xfId="35511" xr:uid="{00000000-0005-0000-0000-0000051A0000}"/>
    <cellStyle name="Note 2 2 7 3" xfId="6084" xr:uid="{00000000-0005-0000-0000-0000061A0000}"/>
    <cellStyle name="Note 2 2 7 3 2" xfId="23519" xr:uid="{00000000-0005-0000-0000-0000071A0000}"/>
    <cellStyle name="Note 2 2 7 3 3" xfId="37972" xr:uid="{00000000-0005-0000-0000-0000081A0000}"/>
    <cellStyle name="Note 2 2 7 4" xfId="8525" xr:uid="{00000000-0005-0000-0000-0000091A0000}"/>
    <cellStyle name="Note 2 2 7 4 2" xfId="25960" xr:uid="{00000000-0005-0000-0000-00000A1A0000}"/>
    <cellStyle name="Note 2 2 7 4 3" xfId="40413" xr:uid="{00000000-0005-0000-0000-00000B1A0000}"/>
    <cellStyle name="Note 2 2 7 5" xfId="10945" xr:uid="{00000000-0005-0000-0000-00000C1A0000}"/>
    <cellStyle name="Note 2 2 7 5 2" xfId="28380" xr:uid="{00000000-0005-0000-0000-00000D1A0000}"/>
    <cellStyle name="Note 2 2 7 5 3" xfId="42833" xr:uid="{00000000-0005-0000-0000-00000E1A0000}"/>
    <cellStyle name="Note 2 2 7 6" xfId="17952" xr:uid="{00000000-0005-0000-0000-00000F1A0000}"/>
    <cellStyle name="Note 2 2 8" xfId="1112" xr:uid="{00000000-0005-0000-0000-0000101A0000}"/>
    <cellStyle name="Note 2 2 8 2" xfId="3623" xr:uid="{00000000-0005-0000-0000-0000111A0000}"/>
    <cellStyle name="Note 2 2 8 2 2" xfId="21059" xr:uid="{00000000-0005-0000-0000-0000121A0000}"/>
    <cellStyle name="Note 2 2 8 2 3" xfId="35512" xr:uid="{00000000-0005-0000-0000-0000131A0000}"/>
    <cellStyle name="Note 2 2 8 3" xfId="6085" xr:uid="{00000000-0005-0000-0000-0000141A0000}"/>
    <cellStyle name="Note 2 2 8 3 2" xfId="23520" xr:uid="{00000000-0005-0000-0000-0000151A0000}"/>
    <cellStyle name="Note 2 2 8 3 3" xfId="37973" xr:uid="{00000000-0005-0000-0000-0000161A0000}"/>
    <cellStyle name="Note 2 2 8 4" xfId="8526" xr:uid="{00000000-0005-0000-0000-0000171A0000}"/>
    <cellStyle name="Note 2 2 8 4 2" xfId="25961" xr:uid="{00000000-0005-0000-0000-0000181A0000}"/>
    <cellStyle name="Note 2 2 8 4 3" xfId="40414" xr:uid="{00000000-0005-0000-0000-0000191A0000}"/>
    <cellStyle name="Note 2 2 8 5" xfId="10946" xr:uid="{00000000-0005-0000-0000-00001A1A0000}"/>
    <cellStyle name="Note 2 2 8 5 2" xfId="28381" xr:uid="{00000000-0005-0000-0000-00001B1A0000}"/>
    <cellStyle name="Note 2 2 8 5 3" xfId="42834" xr:uid="{00000000-0005-0000-0000-00001C1A0000}"/>
    <cellStyle name="Note 2 2 8 6" xfId="15048" xr:uid="{00000000-0005-0000-0000-00001D1A0000}"/>
    <cellStyle name="Note 2 2 8 6 2" xfId="32483" xr:uid="{00000000-0005-0000-0000-00001E1A0000}"/>
    <cellStyle name="Note 2 2 8 6 3" xfId="46936" xr:uid="{00000000-0005-0000-0000-00001F1A0000}"/>
    <cellStyle name="Note 2 2 8 7" xfId="17953" xr:uid="{00000000-0005-0000-0000-0000201A0000}"/>
    <cellStyle name="Note 2 2 8 8" xfId="20210" xr:uid="{00000000-0005-0000-0000-0000211A0000}"/>
    <cellStyle name="Note 2 2 9" xfId="3604" xr:uid="{00000000-0005-0000-0000-0000221A0000}"/>
    <cellStyle name="Note 2 2 9 2" xfId="13328" xr:uid="{00000000-0005-0000-0000-0000231A0000}"/>
    <cellStyle name="Note 2 2 9 2 2" xfId="30763" xr:uid="{00000000-0005-0000-0000-0000241A0000}"/>
    <cellStyle name="Note 2 2 9 2 3" xfId="45216" xr:uid="{00000000-0005-0000-0000-0000251A0000}"/>
    <cellStyle name="Note 2 2 9 3" xfId="15789" xr:uid="{00000000-0005-0000-0000-0000261A0000}"/>
    <cellStyle name="Note 2 2 9 3 2" xfId="33224" xr:uid="{00000000-0005-0000-0000-0000271A0000}"/>
    <cellStyle name="Note 2 2 9 3 3" xfId="47677" xr:uid="{00000000-0005-0000-0000-0000281A0000}"/>
    <cellStyle name="Note 2 2 9 4" xfId="21040" xr:uid="{00000000-0005-0000-0000-0000291A0000}"/>
    <cellStyle name="Note 2 2 9 5" xfId="35493" xr:uid="{00000000-0005-0000-0000-00002A1A0000}"/>
    <cellStyle name="Note 2 20" xfId="1113" xr:uid="{00000000-0005-0000-0000-00002B1A0000}"/>
    <cellStyle name="Note 2 20 10" xfId="17954" xr:uid="{00000000-0005-0000-0000-00002C1A0000}"/>
    <cellStyle name="Note 2 20 2" xfId="1114" xr:uid="{00000000-0005-0000-0000-00002D1A0000}"/>
    <cellStyle name="Note 2 20 2 10" xfId="8528" xr:uid="{00000000-0005-0000-0000-00002E1A0000}"/>
    <cellStyle name="Note 2 20 2 10 2" xfId="25963" xr:uid="{00000000-0005-0000-0000-00002F1A0000}"/>
    <cellStyle name="Note 2 20 2 10 3" xfId="40416" xr:uid="{00000000-0005-0000-0000-0000301A0000}"/>
    <cellStyle name="Note 2 20 2 11" xfId="10948" xr:uid="{00000000-0005-0000-0000-0000311A0000}"/>
    <cellStyle name="Note 2 20 2 11 2" xfId="28383" xr:uid="{00000000-0005-0000-0000-0000321A0000}"/>
    <cellStyle name="Note 2 20 2 11 3" xfId="42836" xr:uid="{00000000-0005-0000-0000-0000331A0000}"/>
    <cellStyle name="Note 2 20 2 12" xfId="17955" xr:uid="{00000000-0005-0000-0000-0000341A0000}"/>
    <cellStyle name="Note 2 20 2 2" xfId="1115" xr:uid="{00000000-0005-0000-0000-0000351A0000}"/>
    <cellStyle name="Note 2 20 2 2 2" xfId="1116" xr:uid="{00000000-0005-0000-0000-0000361A0000}"/>
    <cellStyle name="Note 2 20 2 2 2 2" xfId="3627" xr:uid="{00000000-0005-0000-0000-0000371A0000}"/>
    <cellStyle name="Note 2 20 2 2 2 2 2" xfId="13346" xr:uid="{00000000-0005-0000-0000-0000381A0000}"/>
    <cellStyle name="Note 2 20 2 2 2 2 2 2" xfId="30781" xr:uid="{00000000-0005-0000-0000-0000391A0000}"/>
    <cellStyle name="Note 2 20 2 2 2 2 2 3" xfId="45234" xr:uid="{00000000-0005-0000-0000-00003A1A0000}"/>
    <cellStyle name="Note 2 20 2 2 2 2 3" xfId="15807" xr:uid="{00000000-0005-0000-0000-00003B1A0000}"/>
    <cellStyle name="Note 2 20 2 2 2 2 3 2" xfId="33242" xr:uid="{00000000-0005-0000-0000-00003C1A0000}"/>
    <cellStyle name="Note 2 20 2 2 2 2 3 3" xfId="47695" xr:uid="{00000000-0005-0000-0000-00003D1A0000}"/>
    <cellStyle name="Note 2 20 2 2 2 2 4" xfId="21063" xr:uid="{00000000-0005-0000-0000-00003E1A0000}"/>
    <cellStyle name="Note 2 20 2 2 2 2 5" xfId="35516" xr:uid="{00000000-0005-0000-0000-00003F1A0000}"/>
    <cellStyle name="Note 2 20 2 2 2 3" xfId="6089" xr:uid="{00000000-0005-0000-0000-0000401A0000}"/>
    <cellStyle name="Note 2 20 2 2 2 3 2" xfId="23524" xr:uid="{00000000-0005-0000-0000-0000411A0000}"/>
    <cellStyle name="Note 2 20 2 2 2 3 3" xfId="37977" xr:uid="{00000000-0005-0000-0000-0000421A0000}"/>
    <cellStyle name="Note 2 20 2 2 2 4" xfId="8530" xr:uid="{00000000-0005-0000-0000-0000431A0000}"/>
    <cellStyle name="Note 2 20 2 2 2 4 2" xfId="25965" xr:uid="{00000000-0005-0000-0000-0000441A0000}"/>
    <cellStyle name="Note 2 20 2 2 2 4 3" xfId="40418" xr:uid="{00000000-0005-0000-0000-0000451A0000}"/>
    <cellStyle name="Note 2 20 2 2 2 5" xfId="10950" xr:uid="{00000000-0005-0000-0000-0000461A0000}"/>
    <cellStyle name="Note 2 20 2 2 2 5 2" xfId="28385" xr:uid="{00000000-0005-0000-0000-0000471A0000}"/>
    <cellStyle name="Note 2 20 2 2 2 5 3" xfId="42838" xr:uid="{00000000-0005-0000-0000-0000481A0000}"/>
    <cellStyle name="Note 2 20 2 2 2 6" xfId="17957" xr:uid="{00000000-0005-0000-0000-0000491A0000}"/>
    <cellStyle name="Note 2 20 2 2 3" xfId="1117" xr:uid="{00000000-0005-0000-0000-00004A1A0000}"/>
    <cellStyle name="Note 2 20 2 2 3 2" xfId="3628" xr:uid="{00000000-0005-0000-0000-00004B1A0000}"/>
    <cellStyle name="Note 2 20 2 2 3 2 2" xfId="13347" xr:uid="{00000000-0005-0000-0000-00004C1A0000}"/>
    <cellStyle name="Note 2 20 2 2 3 2 2 2" xfId="30782" xr:uid="{00000000-0005-0000-0000-00004D1A0000}"/>
    <cellStyle name="Note 2 20 2 2 3 2 2 3" xfId="45235" xr:uid="{00000000-0005-0000-0000-00004E1A0000}"/>
    <cellStyle name="Note 2 20 2 2 3 2 3" xfId="15808" xr:uid="{00000000-0005-0000-0000-00004F1A0000}"/>
    <cellStyle name="Note 2 20 2 2 3 2 3 2" xfId="33243" xr:uid="{00000000-0005-0000-0000-0000501A0000}"/>
    <cellStyle name="Note 2 20 2 2 3 2 3 3" xfId="47696" xr:uid="{00000000-0005-0000-0000-0000511A0000}"/>
    <cellStyle name="Note 2 20 2 2 3 2 4" xfId="21064" xr:uid="{00000000-0005-0000-0000-0000521A0000}"/>
    <cellStyle name="Note 2 20 2 2 3 2 5" xfId="35517" xr:uid="{00000000-0005-0000-0000-0000531A0000}"/>
    <cellStyle name="Note 2 20 2 2 3 3" xfId="6090" xr:uid="{00000000-0005-0000-0000-0000541A0000}"/>
    <cellStyle name="Note 2 20 2 2 3 3 2" xfId="23525" xr:uid="{00000000-0005-0000-0000-0000551A0000}"/>
    <cellStyle name="Note 2 20 2 2 3 3 3" xfId="37978" xr:uid="{00000000-0005-0000-0000-0000561A0000}"/>
    <cellStyle name="Note 2 20 2 2 3 4" xfId="8531" xr:uid="{00000000-0005-0000-0000-0000571A0000}"/>
    <cellStyle name="Note 2 20 2 2 3 4 2" xfId="25966" xr:uid="{00000000-0005-0000-0000-0000581A0000}"/>
    <cellStyle name="Note 2 20 2 2 3 4 3" xfId="40419" xr:uid="{00000000-0005-0000-0000-0000591A0000}"/>
    <cellStyle name="Note 2 20 2 2 3 5" xfId="10951" xr:uid="{00000000-0005-0000-0000-00005A1A0000}"/>
    <cellStyle name="Note 2 20 2 2 3 5 2" xfId="28386" xr:uid="{00000000-0005-0000-0000-00005B1A0000}"/>
    <cellStyle name="Note 2 20 2 2 3 5 3" xfId="42839" xr:uid="{00000000-0005-0000-0000-00005C1A0000}"/>
    <cellStyle name="Note 2 20 2 2 3 6" xfId="17958" xr:uid="{00000000-0005-0000-0000-00005D1A0000}"/>
    <cellStyle name="Note 2 20 2 2 4" xfId="1118" xr:uid="{00000000-0005-0000-0000-00005E1A0000}"/>
    <cellStyle name="Note 2 20 2 2 4 2" xfId="3629" xr:uid="{00000000-0005-0000-0000-00005F1A0000}"/>
    <cellStyle name="Note 2 20 2 2 4 2 2" xfId="21065" xr:uid="{00000000-0005-0000-0000-0000601A0000}"/>
    <cellStyle name="Note 2 20 2 2 4 2 3" xfId="35518" xr:uid="{00000000-0005-0000-0000-0000611A0000}"/>
    <cellStyle name="Note 2 20 2 2 4 3" xfId="6091" xr:uid="{00000000-0005-0000-0000-0000621A0000}"/>
    <cellStyle name="Note 2 20 2 2 4 3 2" xfId="23526" xr:uid="{00000000-0005-0000-0000-0000631A0000}"/>
    <cellStyle name="Note 2 20 2 2 4 3 3" xfId="37979" xr:uid="{00000000-0005-0000-0000-0000641A0000}"/>
    <cellStyle name="Note 2 20 2 2 4 4" xfId="8532" xr:uid="{00000000-0005-0000-0000-0000651A0000}"/>
    <cellStyle name="Note 2 20 2 2 4 4 2" xfId="25967" xr:uid="{00000000-0005-0000-0000-0000661A0000}"/>
    <cellStyle name="Note 2 20 2 2 4 4 3" xfId="40420" xr:uid="{00000000-0005-0000-0000-0000671A0000}"/>
    <cellStyle name="Note 2 20 2 2 4 5" xfId="10952" xr:uid="{00000000-0005-0000-0000-0000681A0000}"/>
    <cellStyle name="Note 2 20 2 2 4 5 2" xfId="28387" xr:uid="{00000000-0005-0000-0000-0000691A0000}"/>
    <cellStyle name="Note 2 20 2 2 4 5 3" xfId="42840" xr:uid="{00000000-0005-0000-0000-00006A1A0000}"/>
    <cellStyle name="Note 2 20 2 2 4 6" xfId="15049" xr:uid="{00000000-0005-0000-0000-00006B1A0000}"/>
    <cellStyle name="Note 2 20 2 2 4 6 2" xfId="32484" xr:uid="{00000000-0005-0000-0000-00006C1A0000}"/>
    <cellStyle name="Note 2 20 2 2 4 6 3" xfId="46937" xr:uid="{00000000-0005-0000-0000-00006D1A0000}"/>
    <cellStyle name="Note 2 20 2 2 4 7" xfId="17959" xr:uid="{00000000-0005-0000-0000-00006E1A0000}"/>
    <cellStyle name="Note 2 20 2 2 4 8" xfId="20211" xr:uid="{00000000-0005-0000-0000-00006F1A0000}"/>
    <cellStyle name="Note 2 20 2 2 5" xfId="3626" xr:uid="{00000000-0005-0000-0000-0000701A0000}"/>
    <cellStyle name="Note 2 20 2 2 5 2" xfId="13345" xr:uid="{00000000-0005-0000-0000-0000711A0000}"/>
    <cellStyle name="Note 2 20 2 2 5 2 2" xfId="30780" xr:uid="{00000000-0005-0000-0000-0000721A0000}"/>
    <cellStyle name="Note 2 20 2 2 5 2 3" xfId="45233" xr:uid="{00000000-0005-0000-0000-0000731A0000}"/>
    <cellStyle name="Note 2 20 2 2 5 3" xfId="15806" xr:uid="{00000000-0005-0000-0000-0000741A0000}"/>
    <cellStyle name="Note 2 20 2 2 5 3 2" xfId="33241" xr:uid="{00000000-0005-0000-0000-0000751A0000}"/>
    <cellStyle name="Note 2 20 2 2 5 3 3" xfId="47694" xr:uid="{00000000-0005-0000-0000-0000761A0000}"/>
    <cellStyle name="Note 2 20 2 2 5 4" xfId="21062" xr:uid="{00000000-0005-0000-0000-0000771A0000}"/>
    <cellStyle name="Note 2 20 2 2 5 5" xfId="35515" xr:uid="{00000000-0005-0000-0000-0000781A0000}"/>
    <cellStyle name="Note 2 20 2 2 6" xfId="6088" xr:uid="{00000000-0005-0000-0000-0000791A0000}"/>
    <cellStyle name="Note 2 20 2 2 6 2" xfId="23523" xr:uid="{00000000-0005-0000-0000-00007A1A0000}"/>
    <cellStyle name="Note 2 20 2 2 6 3" xfId="37976" xr:uid="{00000000-0005-0000-0000-00007B1A0000}"/>
    <cellStyle name="Note 2 20 2 2 7" xfId="8529" xr:uid="{00000000-0005-0000-0000-00007C1A0000}"/>
    <cellStyle name="Note 2 20 2 2 7 2" xfId="25964" xr:uid="{00000000-0005-0000-0000-00007D1A0000}"/>
    <cellStyle name="Note 2 20 2 2 7 3" xfId="40417" xr:uid="{00000000-0005-0000-0000-00007E1A0000}"/>
    <cellStyle name="Note 2 20 2 2 8" xfId="10949" xr:uid="{00000000-0005-0000-0000-00007F1A0000}"/>
    <cellStyle name="Note 2 20 2 2 8 2" xfId="28384" xr:uid="{00000000-0005-0000-0000-0000801A0000}"/>
    <cellStyle name="Note 2 20 2 2 8 3" xfId="42837" xr:uid="{00000000-0005-0000-0000-0000811A0000}"/>
    <cellStyle name="Note 2 20 2 2 9" xfId="17956" xr:uid="{00000000-0005-0000-0000-0000821A0000}"/>
    <cellStyle name="Note 2 20 2 3" xfId="1119" xr:uid="{00000000-0005-0000-0000-0000831A0000}"/>
    <cellStyle name="Note 2 20 2 3 2" xfId="1120" xr:uid="{00000000-0005-0000-0000-0000841A0000}"/>
    <cellStyle name="Note 2 20 2 3 2 2" xfId="3631" xr:uid="{00000000-0005-0000-0000-0000851A0000}"/>
    <cellStyle name="Note 2 20 2 3 2 2 2" xfId="13349" xr:uid="{00000000-0005-0000-0000-0000861A0000}"/>
    <cellStyle name="Note 2 20 2 3 2 2 2 2" xfId="30784" xr:uid="{00000000-0005-0000-0000-0000871A0000}"/>
    <cellStyle name="Note 2 20 2 3 2 2 2 3" xfId="45237" xr:uid="{00000000-0005-0000-0000-0000881A0000}"/>
    <cellStyle name="Note 2 20 2 3 2 2 3" xfId="15810" xr:uid="{00000000-0005-0000-0000-0000891A0000}"/>
    <cellStyle name="Note 2 20 2 3 2 2 3 2" xfId="33245" xr:uid="{00000000-0005-0000-0000-00008A1A0000}"/>
    <cellStyle name="Note 2 20 2 3 2 2 3 3" xfId="47698" xr:uid="{00000000-0005-0000-0000-00008B1A0000}"/>
    <cellStyle name="Note 2 20 2 3 2 2 4" xfId="21067" xr:uid="{00000000-0005-0000-0000-00008C1A0000}"/>
    <cellStyle name="Note 2 20 2 3 2 2 5" xfId="35520" xr:uid="{00000000-0005-0000-0000-00008D1A0000}"/>
    <cellStyle name="Note 2 20 2 3 2 3" xfId="6093" xr:uid="{00000000-0005-0000-0000-00008E1A0000}"/>
    <cellStyle name="Note 2 20 2 3 2 3 2" xfId="23528" xr:uid="{00000000-0005-0000-0000-00008F1A0000}"/>
    <cellStyle name="Note 2 20 2 3 2 3 3" xfId="37981" xr:uid="{00000000-0005-0000-0000-0000901A0000}"/>
    <cellStyle name="Note 2 20 2 3 2 4" xfId="8534" xr:uid="{00000000-0005-0000-0000-0000911A0000}"/>
    <cellStyle name="Note 2 20 2 3 2 4 2" xfId="25969" xr:uid="{00000000-0005-0000-0000-0000921A0000}"/>
    <cellStyle name="Note 2 20 2 3 2 4 3" xfId="40422" xr:uid="{00000000-0005-0000-0000-0000931A0000}"/>
    <cellStyle name="Note 2 20 2 3 2 5" xfId="10954" xr:uid="{00000000-0005-0000-0000-0000941A0000}"/>
    <cellStyle name="Note 2 20 2 3 2 5 2" xfId="28389" xr:uid="{00000000-0005-0000-0000-0000951A0000}"/>
    <cellStyle name="Note 2 20 2 3 2 5 3" xfId="42842" xr:uid="{00000000-0005-0000-0000-0000961A0000}"/>
    <cellStyle name="Note 2 20 2 3 2 6" xfId="17961" xr:uid="{00000000-0005-0000-0000-0000971A0000}"/>
    <cellStyle name="Note 2 20 2 3 3" xfId="1121" xr:uid="{00000000-0005-0000-0000-0000981A0000}"/>
    <cellStyle name="Note 2 20 2 3 3 2" xfId="3632" xr:uid="{00000000-0005-0000-0000-0000991A0000}"/>
    <cellStyle name="Note 2 20 2 3 3 2 2" xfId="13350" xr:uid="{00000000-0005-0000-0000-00009A1A0000}"/>
    <cellStyle name="Note 2 20 2 3 3 2 2 2" xfId="30785" xr:uid="{00000000-0005-0000-0000-00009B1A0000}"/>
    <cellStyle name="Note 2 20 2 3 3 2 2 3" xfId="45238" xr:uid="{00000000-0005-0000-0000-00009C1A0000}"/>
    <cellStyle name="Note 2 20 2 3 3 2 3" xfId="15811" xr:uid="{00000000-0005-0000-0000-00009D1A0000}"/>
    <cellStyle name="Note 2 20 2 3 3 2 3 2" xfId="33246" xr:uid="{00000000-0005-0000-0000-00009E1A0000}"/>
    <cellStyle name="Note 2 20 2 3 3 2 3 3" xfId="47699" xr:uid="{00000000-0005-0000-0000-00009F1A0000}"/>
    <cellStyle name="Note 2 20 2 3 3 2 4" xfId="21068" xr:uid="{00000000-0005-0000-0000-0000A01A0000}"/>
    <cellStyle name="Note 2 20 2 3 3 2 5" xfId="35521" xr:uid="{00000000-0005-0000-0000-0000A11A0000}"/>
    <cellStyle name="Note 2 20 2 3 3 3" xfId="6094" xr:uid="{00000000-0005-0000-0000-0000A21A0000}"/>
    <cellStyle name="Note 2 20 2 3 3 3 2" xfId="23529" xr:uid="{00000000-0005-0000-0000-0000A31A0000}"/>
    <cellStyle name="Note 2 20 2 3 3 3 3" xfId="37982" xr:uid="{00000000-0005-0000-0000-0000A41A0000}"/>
    <cellStyle name="Note 2 20 2 3 3 4" xfId="8535" xr:uid="{00000000-0005-0000-0000-0000A51A0000}"/>
    <cellStyle name="Note 2 20 2 3 3 4 2" xfId="25970" xr:uid="{00000000-0005-0000-0000-0000A61A0000}"/>
    <cellStyle name="Note 2 20 2 3 3 4 3" xfId="40423" xr:uid="{00000000-0005-0000-0000-0000A71A0000}"/>
    <cellStyle name="Note 2 20 2 3 3 5" xfId="10955" xr:uid="{00000000-0005-0000-0000-0000A81A0000}"/>
    <cellStyle name="Note 2 20 2 3 3 5 2" xfId="28390" xr:uid="{00000000-0005-0000-0000-0000A91A0000}"/>
    <cellStyle name="Note 2 20 2 3 3 5 3" xfId="42843" xr:uid="{00000000-0005-0000-0000-0000AA1A0000}"/>
    <cellStyle name="Note 2 20 2 3 3 6" xfId="17962" xr:uid="{00000000-0005-0000-0000-0000AB1A0000}"/>
    <cellStyle name="Note 2 20 2 3 4" xfId="1122" xr:uid="{00000000-0005-0000-0000-0000AC1A0000}"/>
    <cellStyle name="Note 2 20 2 3 4 2" xfId="3633" xr:uid="{00000000-0005-0000-0000-0000AD1A0000}"/>
    <cellStyle name="Note 2 20 2 3 4 2 2" xfId="21069" xr:uid="{00000000-0005-0000-0000-0000AE1A0000}"/>
    <cellStyle name="Note 2 20 2 3 4 2 3" xfId="35522" xr:uid="{00000000-0005-0000-0000-0000AF1A0000}"/>
    <cellStyle name="Note 2 20 2 3 4 3" xfId="6095" xr:uid="{00000000-0005-0000-0000-0000B01A0000}"/>
    <cellStyle name="Note 2 20 2 3 4 3 2" xfId="23530" xr:uid="{00000000-0005-0000-0000-0000B11A0000}"/>
    <cellStyle name="Note 2 20 2 3 4 3 3" xfId="37983" xr:uid="{00000000-0005-0000-0000-0000B21A0000}"/>
    <cellStyle name="Note 2 20 2 3 4 4" xfId="8536" xr:uid="{00000000-0005-0000-0000-0000B31A0000}"/>
    <cellStyle name="Note 2 20 2 3 4 4 2" xfId="25971" xr:uid="{00000000-0005-0000-0000-0000B41A0000}"/>
    <cellStyle name="Note 2 20 2 3 4 4 3" xfId="40424" xr:uid="{00000000-0005-0000-0000-0000B51A0000}"/>
    <cellStyle name="Note 2 20 2 3 4 5" xfId="10956" xr:uid="{00000000-0005-0000-0000-0000B61A0000}"/>
    <cellStyle name="Note 2 20 2 3 4 5 2" xfId="28391" xr:uid="{00000000-0005-0000-0000-0000B71A0000}"/>
    <cellStyle name="Note 2 20 2 3 4 5 3" xfId="42844" xr:uid="{00000000-0005-0000-0000-0000B81A0000}"/>
    <cellStyle name="Note 2 20 2 3 4 6" xfId="15050" xr:uid="{00000000-0005-0000-0000-0000B91A0000}"/>
    <cellStyle name="Note 2 20 2 3 4 6 2" xfId="32485" xr:uid="{00000000-0005-0000-0000-0000BA1A0000}"/>
    <cellStyle name="Note 2 20 2 3 4 6 3" xfId="46938" xr:uid="{00000000-0005-0000-0000-0000BB1A0000}"/>
    <cellStyle name="Note 2 20 2 3 4 7" xfId="17963" xr:uid="{00000000-0005-0000-0000-0000BC1A0000}"/>
    <cellStyle name="Note 2 20 2 3 4 8" xfId="20212" xr:uid="{00000000-0005-0000-0000-0000BD1A0000}"/>
    <cellStyle name="Note 2 20 2 3 5" xfId="3630" xr:uid="{00000000-0005-0000-0000-0000BE1A0000}"/>
    <cellStyle name="Note 2 20 2 3 5 2" xfId="13348" xr:uid="{00000000-0005-0000-0000-0000BF1A0000}"/>
    <cellStyle name="Note 2 20 2 3 5 2 2" xfId="30783" xr:uid="{00000000-0005-0000-0000-0000C01A0000}"/>
    <cellStyle name="Note 2 20 2 3 5 2 3" xfId="45236" xr:uid="{00000000-0005-0000-0000-0000C11A0000}"/>
    <cellStyle name="Note 2 20 2 3 5 3" xfId="15809" xr:uid="{00000000-0005-0000-0000-0000C21A0000}"/>
    <cellStyle name="Note 2 20 2 3 5 3 2" xfId="33244" xr:uid="{00000000-0005-0000-0000-0000C31A0000}"/>
    <cellStyle name="Note 2 20 2 3 5 3 3" xfId="47697" xr:uid="{00000000-0005-0000-0000-0000C41A0000}"/>
    <cellStyle name="Note 2 20 2 3 5 4" xfId="21066" xr:uid="{00000000-0005-0000-0000-0000C51A0000}"/>
    <cellStyle name="Note 2 20 2 3 5 5" xfId="35519" xr:uid="{00000000-0005-0000-0000-0000C61A0000}"/>
    <cellStyle name="Note 2 20 2 3 6" xfId="6092" xr:uid="{00000000-0005-0000-0000-0000C71A0000}"/>
    <cellStyle name="Note 2 20 2 3 6 2" xfId="23527" xr:uid="{00000000-0005-0000-0000-0000C81A0000}"/>
    <cellStyle name="Note 2 20 2 3 6 3" xfId="37980" xr:uid="{00000000-0005-0000-0000-0000C91A0000}"/>
    <cellStyle name="Note 2 20 2 3 7" xfId="8533" xr:uid="{00000000-0005-0000-0000-0000CA1A0000}"/>
    <cellStyle name="Note 2 20 2 3 7 2" xfId="25968" xr:uid="{00000000-0005-0000-0000-0000CB1A0000}"/>
    <cellStyle name="Note 2 20 2 3 7 3" xfId="40421" xr:uid="{00000000-0005-0000-0000-0000CC1A0000}"/>
    <cellStyle name="Note 2 20 2 3 8" xfId="10953" xr:uid="{00000000-0005-0000-0000-0000CD1A0000}"/>
    <cellStyle name="Note 2 20 2 3 8 2" xfId="28388" xr:uid="{00000000-0005-0000-0000-0000CE1A0000}"/>
    <cellStyle name="Note 2 20 2 3 8 3" xfId="42841" xr:uid="{00000000-0005-0000-0000-0000CF1A0000}"/>
    <cellStyle name="Note 2 20 2 3 9" xfId="17960" xr:uid="{00000000-0005-0000-0000-0000D01A0000}"/>
    <cellStyle name="Note 2 20 2 4" xfId="1123" xr:uid="{00000000-0005-0000-0000-0000D11A0000}"/>
    <cellStyle name="Note 2 20 2 4 2" xfId="1124" xr:uid="{00000000-0005-0000-0000-0000D21A0000}"/>
    <cellStyle name="Note 2 20 2 4 2 2" xfId="3635" xr:uid="{00000000-0005-0000-0000-0000D31A0000}"/>
    <cellStyle name="Note 2 20 2 4 2 2 2" xfId="13352" xr:uid="{00000000-0005-0000-0000-0000D41A0000}"/>
    <cellStyle name="Note 2 20 2 4 2 2 2 2" xfId="30787" xr:uid="{00000000-0005-0000-0000-0000D51A0000}"/>
    <cellStyle name="Note 2 20 2 4 2 2 2 3" xfId="45240" xr:uid="{00000000-0005-0000-0000-0000D61A0000}"/>
    <cellStyle name="Note 2 20 2 4 2 2 3" xfId="15813" xr:uid="{00000000-0005-0000-0000-0000D71A0000}"/>
    <cellStyle name="Note 2 20 2 4 2 2 3 2" xfId="33248" xr:uid="{00000000-0005-0000-0000-0000D81A0000}"/>
    <cellStyle name="Note 2 20 2 4 2 2 3 3" xfId="47701" xr:uid="{00000000-0005-0000-0000-0000D91A0000}"/>
    <cellStyle name="Note 2 20 2 4 2 2 4" xfId="21071" xr:uid="{00000000-0005-0000-0000-0000DA1A0000}"/>
    <cellStyle name="Note 2 20 2 4 2 2 5" xfId="35524" xr:uid="{00000000-0005-0000-0000-0000DB1A0000}"/>
    <cellStyle name="Note 2 20 2 4 2 3" xfId="6097" xr:uid="{00000000-0005-0000-0000-0000DC1A0000}"/>
    <cellStyle name="Note 2 20 2 4 2 3 2" xfId="23532" xr:uid="{00000000-0005-0000-0000-0000DD1A0000}"/>
    <cellStyle name="Note 2 20 2 4 2 3 3" xfId="37985" xr:uid="{00000000-0005-0000-0000-0000DE1A0000}"/>
    <cellStyle name="Note 2 20 2 4 2 4" xfId="8538" xr:uid="{00000000-0005-0000-0000-0000DF1A0000}"/>
    <cellStyle name="Note 2 20 2 4 2 4 2" xfId="25973" xr:uid="{00000000-0005-0000-0000-0000E01A0000}"/>
    <cellStyle name="Note 2 20 2 4 2 4 3" xfId="40426" xr:uid="{00000000-0005-0000-0000-0000E11A0000}"/>
    <cellStyle name="Note 2 20 2 4 2 5" xfId="10958" xr:uid="{00000000-0005-0000-0000-0000E21A0000}"/>
    <cellStyle name="Note 2 20 2 4 2 5 2" xfId="28393" xr:uid="{00000000-0005-0000-0000-0000E31A0000}"/>
    <cellStyle name="Note 2 20 2 4 2 5 3" xfId="42846" xr:uid="{00000000-0005-0000-0000-0000E41A0000}"/>
    <cellStyle name="Note 2 20 2 4 2 6" xfId="17965" xr:uid="{00000000-0005-0000-0000-0000E51A0000}"/>
    <cellStyle name="Note 2 20 2 4 3" xfId="1125" xr:uid="{00000000-0005-0000-0000-0000E61A0000}"/>
    <cellStyle name="Note 2 20 2 4 3 2" xfId="3636" xr:uid="{00000000-0005-0000-0000-0000E71A0000}"/>
    <cellStyle name="Note 2 20 2 4 3 2 2" xfId="13353" xr:uid="{00000000-0005-0000-0000-0000E81A0000}"/>
    <cellStyle name="Note 2 20 2 4 3 2 2 2" xfId="30788" xr:uid="{00000000-0005-0000-0000-0000E91A0000}"/>
    <cellStyle name="Note 2 20 2 4 3 2 2 3" xfId="45241" xr:uid="{00000000-0005-0000-0000-0000EA1A0000}"/>
    <cellStyle name="Note 2 20 2 4 3 2 3" xfId="15814" xr:uid="{00000000-0005-0000-0000-0000EB1A0000}"/>
    <cellStyle name="Note 2 20 2 4 3 2 3 2" xfId="33249" xr:uid="{00000000-0005-0000-0000-0000EC1A0000}"/>
    <cellStyle name="Note 2 20 2 4 3 2 3 3" xfId="47702" xr:uid="{00000000-0005-0000-0000-0000ED1A0000}"/>
    <cellStyle name="Note 2 20 2 4 3 2 4" xfId="21072" xr:uid="{00000000-0005-0000-0000-0000EE1A0000}"/>
    <cellStyle name="Note 2 20 2 4 3 2 5" xfId="35525" xr:uid="{00000000-0005-0000-0000-0000EF1A0000}"/>
    <cellStyle name="Note 2 20 2 4 3 3" xfId="6098" xr:uid="{00000000-0005-0000-0000-0000F01A0000}"/>
    <cellStyle name="Note 2 20 2 4 3 3 2" xfId="23533" xr:uid="{00000000-0005-0000-0000-0000F11A0000}"/>
    <cellStyle name="Note 2 20 2 4 3 3 3" xfId="37986" xr:uid="{00000000-0005-0000-0000-0000F21A0000}"/>
    <cellStyle name="Note 2 20 2 4 3 4" xfId="8539" xr:uid="{00000000-0005-0000-0000-0000F31A0000}"/>
    <cellStyle name="Note 2 20 2 4 3 4 2" xfId="25974" xr:uid="{00000000-0005-0000-0000-0000F41A0000}"/>
    <cellStyle name="Note 2 20 2 4 3 4 3" xfId="40427" xr:uid="{00000000-0005-0000-0000-0000F51A0000}"/>
    <cellStyle name="Note 2 20 2 4 3 5" xfId="10959" xr:uid="{00000000-0005-0000-0000-0000F61A0000}"/>
    <cellStyle name="Note 2 20 2 4 3 5 2" xfId="28394" xr:uid="{00000000-0005-0000-0000-0000F71A0000}"/>
    <cellStyle name="Note 2 20 2 4 3 5 3" xfId="42847" xr:uid="{00000000-0005-0000-0000-0000F81A0000}"/>
    <cellStyle name="Note 2 20 2 4 3 6" xfId="17966" xr:uid="{00000000-0005-0000-0000-0000F91A0000}"/>
    <cellStyle name="Note 2 20 2 4 4" xfId="1126" xr:uid="{00000000-0005-0000-0000-0000FA1A0000}"/>
    <cellStyle name="Note 2 20 2 4 4 2" xfId="3637" xr:uid="{00000000-0005-0000-0000-0000FB1A0000}"/>
    <cellStyle name="Note 2 20 2 4 4 2 2" xfId="21073" xr:uid="{00000000-0005-0000-0000-0000FC1A0000}"/>
    <cellStyle name="Note 2 20 2 4 4 2 3" xfId="35526" xr:uid="{00000000-0005-0000-0000-0000FD1A0000}"/>
    <cellStyle name="Note 2 20 2 4 4 3" xfId="6099" xr:uid="{00000000-0005-0000-0000-0000FE1A0000}"/>
    <cellStyle name="Note 2 20 2 4 4 3 2" xfId="23534" xr:uid="{00000000-0005-0000-0000-0000FF1A0000}"/>
    <cellStyle name="Note 2 20 2 4 4 3 3" xfId="37987" xr:uid="{00000000-0005-0000-0000-0000001B0000}"/>
    <cellStyle name="Note 2 20 2 4 4 4" xfId="8540" xr:uid="{00000000-0005-0000-0000-0000011B0000}"/>
    <cellStyle name="Note 2 20 2 4 4 4 2" xfId="25975" xr:uid="{00000000-0005-0000-0000-0000021B0000}"/>
    <cellStyle name="Note 2 20 2 4 4 4 3" xfId="40428" xr:uid="{00000000-0005-0000-0000-0000031B0000}"/>
    <cellStyle name="Note 2 20 2 4 4 5" xfId="10960" xr:uid="{00000000-0005-0000-0000-0000041B0000}"/>
    <cellStyle name="Note 2 20 2 4 4 5 2" xfId="28395" xr:uid="{00000000-0005-0000-0000-0000051B0000}"/>
    <cellStyle name="Note 2 20 2 4 4 5 3" xfId="42848" xr:uid="{00000000-0005-0000-0000-0000061B0000}"/>
    <cellStyle name="Note 2 20 2 4 4 6" xfId="15051" xr:uid="{00000000-0005-0000-0000-0000071B0000}"/>
    <cellStyle name="Note 2 20 2 4 4 6 2" xfId="32486" xr:uid="{00000000-0005-0000-0000-0000081B0000}"/>
    <cellStyle name="Note 2 20 2 4 4 6 3" xfId="46939" xr:uid="{00000000-0005-0000-0000-0000091B0000}"/>
    <cellStyle name="Note 2 20 2 4 4 7" xfId="17967" xr:uid="{00000000-0005-0000-0000-00000A1B0000}"/>
    <cellStyle name="Note 2 20 2 4 4 8" xfId="20213" xr:uid="{00000000-0005-0000-0000-00000B1B0000}"/>
    <cellStyle name="Note 2 20 2 4 5" xfId="3634" xr:uid="{00000000-0005-0000-0000-00000C1B0000}"/>
    <cellStyle name="Note 2 20 2 4 5 2" xfId="13351" xr:uid="{00000000-0005-0000-0000-00000D1B0000}"/>
    <cellStyle name="Note 2 20 2 4 5 2 2" xfId="30786" xr:uid="{00000000-0005-0000-0000-00000E1B0000}"/>
    <cellStyle name="Note 2 20 2 4 5 2 3" xfId="45239" xr:uid="{00000000-0005-0000-0000-00000F1B0000}"/>
    <cellStyle name="Note 2 20 2 4 5 3" xfId="15812" xr:uid="{00000000-0005-0000-0000-0000101B0000}"/>
    <cellStyle name="Note 2 20 2 4 5 3 2" xfId="33247" xr:uid="{00000000-0005-0000-0000-0000111B0000}"/>
    <cellStyle name="Note 2 20 2 4 5 3 3" xfId="47700" xr:uid="{00000000-0005-0000-0000-0000121B0000}"/>
    <cellStyle name="Note 2 20 2 4 5 4" xfId="21070" xr:uid="{00000000-0005-0000-0000-0000131B0000}"/>
    <cellStyle name="Note 2 20 2 4 5 5" xfId="35523" xr:uid="{00000000-0005-0000-0000-0000141B0000}"/>
    <cellStyle name="Note 2 20 2 4 6" xfId="6096" xr:uid="{00000000-0005-0000-0000-0000151B0000}"/>
    <cellStyle name="Note 2 20 2 4 6 2" xfId="23531" xr:uid="{00000000-0005-0000-0000-0000161B0000}"/>
    <cellStyle name="Note 2 20 2 4 6 3" xfId="37984" xr:uid="{00000000-0005-0000-0000-0000171B0000}"/>
    <cellStyle name="Note 2 20 2 4 7" xfId="8537" xr:uid="{00000000-0005-0000-0000-0000181B0000}"/>
    <cellStyle name="Note 2 20 2 4 7 2" xfId="25972" xr:uid="{00000000-0005-0000-0000-0000191B0000}"/>
    <cellStyle name="Note 2 20 2 4 7 3" xfId="40425" xr:uid="{00000000-0005-0000-0000-00001A1B0000}"/>
    <cellStyle name="Note 2 20 2 4 8" xfId="10957" xr:uid="{00000000-0005-0000-0000-00001B1B0000}"/>
    <cellStyle name="Note 2 20 2 4 8 2" xfId="28392" xr:uid="{00000000-0005-0000-0000-00001C1B0000}"/>
    <cellStyle name="Note 2 20 2 4 8 3" xfId="42845" xr:uid="{00000000-0005-0000-0000-00001D1B0000}"/>
    <cellStyle name="Note 2 20 2 4 9" xfId="17964" xr:uid="{00000000-0005-0000-0000-00001E1B0000}"/>
    <cellStyle name="Note 2 20 2 5" xfId="1127" xr:uid="{00000000-0005-0000-0000-00001F1B0000}"/>
    <cellStyle name="Note 2 20 2 5 2" xfId="3638" xr:uid="{00000000-0005-0000-0000-0000201B0000}"/>
    <cellStyle name="Note 2 20 2 5 2 2" xfId="13354" xr:uid="{00000000-0005-0000-0000-0000211B0000}"/>
    <cellStyle name="Note 2 20 2 5 2 2 2" xfId="30789" xr:uid="{00000000-0005-0000-0000-0000221B0000}"/>
    <cellStyle name="Note 2 20 2 5 2 2 3" xfId="45242" xr:uid="{00000000-0005-0000-0000-0000231B0000}"/>
    <cellStyle name="Note 2 20 2 5 2 3" xfId="15815" xr:uid="{00000000-0005-0000-0000-0000241B0000}"/>
    <cellStyle name="Note 2 20 2 5 2 3 2" xfId="33250" xr:uid="{00000000-0005-0000-0000-0000251B0000}"/>
    <cellStyle name="Note 2 20 2 5 2 3 3" xfId="47703" xr:uid="{00000000-0005-0000-0000-0000261B0000}"/>
    <cellStyle name="Note 2 20 2 5 2 4" xfId="21074" xr:uid="{00000000-0005-0000-0000-0000271B0000}"/>
    <cellStyle name="Note 2 20 2 5 2 5" xfId="35527" xr:uid="{00000000-0005-0000-0000-0000281B0000}"/>
    <cellStyle name="Note 2 20 2 5 3" xfId="6100" xr:uid="{00000000-0005-0000-0000-0000291B0000}"/>
    <cellStyle name="Note 2 20 2 5 3 2" xfId="23535" xr:uid="{00000000-0005-0000-0000-00002A1B0000}"/>
    <cellStyle name="Note 2 20 2 5 3 3" xfId="37988" xr:uid="{00000000-0005-0000-0000-00002B1B0000}"/>
    <cellStyle name="Note 2 20 2 5 4" xfId="8541" xr:uid="{00000000-0005-0000-0000-00002C1B0000}"/>
    <cellStyle name="Note 2 20 2 5 4 2" xfId="25976" xr:uid="{00000000-0005-0000-0000-00002D1B0000}"/>
    <cellStyle name="Note 2 20 2 5 4 3" xfId="40429" xr:uid="{00000000-0005-0000-0000-00002E1B0000}"/>
    <cellStyle name="Note 2 20 2 5 5" xfId="10961" xr:uid="{00000000-0005-0000-0000-00002F1B0000}"/>
    <cellStyle name="Note 2 20 2 5 5 2" xfId="28396" xr:uid="{00000000-0005-0000-0000-0000301B0000}"/>
    <cellStyle name="Note 2 20 2 5 5 3" xfId="42849" xr:uid="{00000000-0005-0000-0000-0000311B0000}"/>
    <cellStyle name="Note 2 20 2 5 6" xfId="17968" xr:uid="{00000000-0005-0000-0000-0000321B0000}"/>
    <cellStyle name="Note 2 20 2 6" xfId="1128" xr:uid="{00000000-0005-0000-0000-0000331B0000}"/>
    <cellStyle name="Note 2 20 2 6 2" xfId="3639" xr:uid="{00000000-0005-0000-0000-0000341B0000}"/>
    <cellStyle name="Note 2 20 2 6 2 2" xfId="13355" xr:uid="{00000000-0005-0000-0000-0000351B0000}"/>
    <cellStyle name="Note 2 20 2 6 2 2 2" xfId="30790" xr:uid="{00000000-0005-0000-0000-0000361B0000}"/>
    <cellStyle name="Note 2 20 2 6 2 2 3" xfId="45243" xr:uid="{00000000-0005-0000-0000-0000371B0000}"/>
    <cellStyle name="Note 2 20 2 6 2 3" xfId="15816" xr:uid="{00000000-0005-0000-0000-0000381B0000}"/>
    <cellStyle name="Note 2 20 2 6 2 3 2" xfId="33251" xr:uid="{00000000-0005-0000-0000-0000391B0000}"/>
    <cellStyle name="Note 2 20 2 6 2 3 3" xfId="47704" xr:uid="{00000000-0005-0000-0000-00003A1B0000}"/>
    <cellStyle name="Note 2 20 2 6 2 4" xfId="21075" xr:uid="{00000000-0005-0000-0000-00003B1B0000}"/>
    <cellStyle name="Note 2 20 2 6 2 5" xfId="35528" xr:uid="{00000000-0005-0000-0000-00003C1B0000}"/>
    <cellStyle name="Note 2 20 2 6 3" xfId="6101" xr:uid="{00000000-0005-0000-0000-00003D1B0000}"/>
    <cellStyle name="Note 2 20 2 6 3 2" xfId="23536" xr:uid="{00000000-0005-0000-0000-00003E1B0000}"/>
    <cellStyle name="Note 2 20 2 6 3 3" xfId="37989" xr:uid="{00000000-0005-0000-0000-00003F1B0000}"/>
    <cellStyle name="Note 2 20 2 6 4" xfId="8542" xr:uid="{00000000-0005-0000-0000-0000401B0000}"/>
    <cellStyle name="Note 2 20 2 6 4 2" xfId="25977" xr:uid="{00000000-0005-0000-0000-0000411B0000}"/>
    <cellStyle name="Note 2 20 2 6 4 3" xfId="40430" xr:uid="{00000000-0005-0000-0000-0000421B0000}"/>
    <cellStyle name="Note 2 20 2 6 5" xfId="10962" xr:uid="{00000000-0005-0000-0000-0000431B0000}"/>
    <cellStyle name="Note 2 20 2 6 5 2" xfId="28397" xr:uid="{00000000-0005-0000-0000-0000441B0000}"/>
    <cellStyle name="Note 2 20 2 6 5 3" xfId="42850" xr:uid="{00000000-0005-0000-0000-0000451B0000}"/>
    <cellStyle name="Note 2 20 2 6 6" xfId="17969" xr:uid="{00000000-0005-0000-0000-0000461B0000}"/>
    <cellStyle name="Note 2 20 2 7" xfId="1129" xr:uid="{00000000-0005-0000-0000-0000471B0000}"/>
    <cellStyle name="Note 2 20 2 7 2" xfId="3640" xr:uid="{00000000-0005-0000-0000-0000481B0000}"/>
    <cellStyle name="Note 2 20 2 7 2 2" xfId="21076" xr:uid="{00000000-0005-0000-0000-0000491B0000}"/>
    <cellStyle name="Note 2 20 2 7 2 3" xfId="35529" xr:uid="{00000000-0005-0000-0000-00004A1B0000}"/>
    <cellStyle name="Note 2 20 2 7 3" xfId="6102" xr:uid="{00000000-0005-0000-0000-00004B1B0000}"/>
    <cellStyle name="Note 2 20 2 7 3 2" xfId="23537" xr:uid="{00000000-0005-0000-0000-00004C1B0000}"/>
    <cellStyle name="Note 2 20 2 7 3 3" xfId="37990" xr:uid="{00000000-0005-0000-0000-00004D1B0000}"/>
    <cellStyle name="Note 2 20 2 7 4" xfId="8543" xr:uid="{00000000-0005-0000-0000-00004E1B0000}"/>
    <cellStyle name="Note 2 20 2 7 4 2" xfId="25978" xr:uid="{00000000-0005-0000-0000-00004F1B0000}"/>
    <cellStyle name="Note 2 20 2 7 4 3" xfId="40431" xr:uid="{00000000-0005-0000-0000-0000501B0000}"/>
    <cellStyle name="Note 2 20 2 7 5" xfId="10963" xr:uid="{00000000-0005-0000-0000-0000511B0000}"/>
    <cellStyle name="Note 2 20 2 7 5 2" xfId="28398" xr:uid="{00000000-0005-0000-0000-0000521B0000}"/>
    <cellStyle name="Note 2 20 2 7 5 3" xfId="42851" xr:uid="{00000000-0005-0000-0000-0000531B0000}"/>
    <cellStyle name="Note 2 20 2 7 6" xfId="15052" xr:uid="{00000000-0005-0000-0000-0000541B0000}"/>
    <cellStyle name="Note 2 20 2 7 6 2" xfId="32487" xr:uid="{00000000-0005-0000-0000-0000551B0000}"/>
    <cellStyle name="Note 2 20 2 7 6 3" xfId="46940" xr:uid="{00000000-0005-0000-0000-0000561B0000}"/>
    <cellStyle name="Note 2 20 2 7 7" xfId="17970" xr:uid="{00000000-0005-0000-0000-0000571B0000}"/>
    <cellStyle name="Note 2 20 2 7 8" xfId="20214" xr:uid="{00000000-0005-0000-0000-0000581B0000}"/>
    <cellStyle name="Note 2 20 2 8" xfId="3625" xr:uid="{00000000-0005-0000-0000-0000591B0000}"/>
    <cellStyle name="Note 2 20 2 8 2" xfId="13344" xr:uid="{00000000-0005-0000-0000-00005A1B0000}"/>
    <cellStyle name="Note 2 20 2 8 2 2" xfId="30779" xr:uid="{00000000-0005-0000-0000-00005B1B0000}"/>
    <cellStyle name="Note 2 20 2 8 2 3" xfId="45232" xr:uid="{00000000-0005-0000-0000-00005C1B0000}"/>
    <cellStyle name="Note 2 20 2 8 3" xfId="15805" xr:uid="{00000000-0005-0000-0000-00005D1B0000}"/>
    <cellStyle name="Note 2 20 2 8 3 2" xfId="33240" xr:uid="{00000000-0005-0000-0000-00005E1B0000}"/>
    <cellStyle name="Note 2 20 2 8 3 3" xfId="47693" xr:uid="{00000000-0005-0000-0000-00005F1B0000}"/>
    <cellStyle name="Note 2 20 2 8 4" xfId="21061" xr:uid="{00000000-0005-0000-0000-0000601B0000}"/>
    <cellStyle name="Note 2 20 2 8 5" xfId="35514" xr:uid="{00000000-0005-0000-0000-0000611B0000}"/>
    <cellStyle name="Note 2 20 2 9" xfId="6087" xr:uid="{00000000-0005-0000-0000-0000621B0000}"/>
    <cellStyle name="Note 2 20 2 9 2" xfId="23522" xr:uid="{00000000-0005-0000-0000-0000631B0000}"/>
    <cellStyle name="Note 2 20 2 9 3" xfId="37975" xr:uid="{00000000-0005-0000-0000-0000641B0000}"/>
    <cellStyle name="Note 2 20 3" xfId="1130" xr:uid="{00000000-0005-0000-0000-0000651B0000}"/>
    <cellStyle name="Note 2 20 3 2" xfId="3641" xr:uid="{00000000-0005-0000-0000-0000661B0000}"/>
    <cellStyle name="Note 2 20 3 2 2" xfId="13356" xr:uid="{00000000-0005-0000-0000-0000671B0000}"/>
    <cellStyle name="Note 2 20 3 2 2 2" xfId="30791" xr:uid="{00000000-0005-0000-0000-0000681B0000}"/>
    <cellStyle name="Note 2 20 3 2 2 3" xfId="45244" xr:uid="{00000000-0005-0000-0000-0000691B0000}"/>
    <cellStyle name="Note 2 20 3 2 3" xfId="15817" xr:uid="{00000000-0005-0000-0000-00006A1B0000}"/>
    <cellStyle name="Note 2 20 3 2 3 2" xfId="33252" xr:uid="{00000000-0005-0000-0000-00006B1B0000}"/>
    <cellStyle name="Note 2 20 3 2 3 3" xfId="47705" xr:uid="{00000000-0005-0000-0000-00006C1B0000}"/>
    <cellStyle name="Note 2 20 3 2 4" xfId="21077" xr:uid="{00000000-0005-0000-0000-00006D1B0000}"/>
    <cellStyle name="Note 2 20 3 2 5" xfId="35530" xr:uid="{00000000-0005-0000-0000-00006E1B0000}"/>
    <cellStyle name="Note 2 20 3 3" xfId="6103" xr:uid="{00000000-0005-0000-0000-00006F1B0000}"/>
    <cellStyle name="Note 2 20 3 3 2" xfId="23538" xr:uid="{00000000-0005-0000-0000-0000701B0000}"/>
    <cellStyle name="Note 2 20 3 3 3" xfId="37991" xr:uid="{00000000-0005-0000-0000-0000711B0000}"/>
    <cellStyle name="Note 2 20 3 4" xfId="8544" xr:uid="{00000000-0005-0000-0000-0000721B0000}"/>
    <cellStyle name="Note 2 20 3 4 2" xfId="25979" xr:uid="{00000000-0005-0000-0000-0000731B0000}"/>
    <cellStyle name="Note 2 20 3 4 3" xfId="40432" xr:uid="{00000000-0005-0000-0000-0000741B0000}"/>
    <cellStyle name="Note 2 20 3 5" xfId="10964" xr:uid="{00000000-0005-0000-0000-0000751B0000}"/>
    <cellStyle name="Note 2 20 3 5 2" xfId="28399" xr:uid="{00000000-0005-0000-0000-0000761B0000}"/>
    <cellStyle name="Note 2 20 3 5 3" xfId="42852" xr:uid="{00000000-0005-0000-0000-0000771B0000}"/>
    <cellStyle name="Note 2 20 3 6" xfId="17971" xr:uid="{00000000-0005-0000-0000-0000781B0000}"/>
    <cellStyle name="Note 2 20 4" xfId="1131" xr:uid="{00000000-0005-0000-0000-0000791B0000}"/>
    <cellStyle name="Note 2 20 4 2" xfId="3642" xr:uid="{00000000-0005-0000-0000-00007A1B0000}"/>
    <cellStyle name="Note 2 20 4 2 2" xfId="13357" xr:uid="{00000000-0005-0000-0000-00007B1B0000}"/>
    <cellStyle name="Note 2 20 4 2 2 2" xfId="30792" xr:uid="{00000000-0005-0000-0000-00007C1B0000}"/>
    <cellStyle name="Note 2 20 4 2 2 3" xfId="45245" xr:uid="{00000000-0005-0000-0000-00007D1B0000}"/>
    <cellStyle name="Note 2 20 4 2 3" xfId="15818" xr:uid="{00000000-0005-0000-0000-00007E1B0000}"/>
    <cellStyle name="Note 2 20 4 2 3 2" xfId="33253" xr:uid="{00000000-0005-0000-0000-00007F1B0000}"/>
    <cellStyle name="Note 2 20 4 2 3 3" xfId="47706" xr:uid="{00000000-0005-0000-0000-0000801B0000}"/>
    <cellStyle name="Note 2 20 4 2 4" xfId="21078" xr:uid="{00000000-0005-0000-0000-0000811B0000}"/>
    <cellStyle name="Note 2 20 4 2 5" xfId="35531" xr:uid="{00000000-0005-0000-0000-0000821B0000}"/>
    <cellStyle name="Note 2 20 4 3" xfId="6104" xr:uid="{00000000-0005-0000-0000-0000831B0000}"/>
    <cellStyle name="Note 2 20 4 3 2" xfId="23539" xr:uid="{00000000-0005-0000-0000-0000841B0000}"/>
    <cellStyle name="Note 2 20 4 3 3" xfId="37992" xr:uid="{00000000-0005-0000-0000-0000851B0000}"/>
    <cellStyle name="Note 2 20 4 4" xfId="8545" xr:uid="{00000000-0005-0000-0000-0000861B0000}"/>
    <cellStyle name="Note 2 20 4 4 2" xfId="25980" xr:uid="{00000000-0005-0000-0000-0000871B0000}"/>
    <cellStyle name="Note 2 20 4 4 3" xfId="40433" xr:uid="{00000000-0005-0000-0000-0000881B0000}"/>
    <cellStyle name="Note 2 20 4 5" xfId="10965" xr:uid="{00000000-0005-0000-0000-0000891B0000}"/>
    <cellStyle name="Note 2 20 4 5 2" xfId="28400" xr:uid="{00000000-0005-0000-0000-00008A1B0000}"/>
    <cellStyle name="Note 2 20 4 5 3" xfId="42853" xr:uid="{00000000-0005-0000-0000-00008B1B0000}"/>
    <cellStyle name="Note 2 20 4 6" xfId="17972" xr:uid="{00000000-0005-0000-0000-00008C1B0000}"/>
    <cellStyle name="Note 2 20 5" xfId="1132" xr:uid="{00000000-0005-0000-0000-00008D1B0000}"/>
    <cellStyle name="Note 2 20 5 2" xfId="3643" xr:uid="{00000000-0005-0000-0000-00008E1B0000}"/>
    <cellStyle name="Note 2 20 5 2 2" xfId="21079" xr:uid="{00000000-0005-0000-0000-00008F1B0000}"/>
    <cellStyle name="Note 2 20 5 2 3" xfId="35532" xr:uid="{00000000-0005-0000-0000-0000901B0000}"/>
    <cellStyle name="Note 2 20 5 3" xfId="6105" xr:uid="{00000000-0005-0000-0000-0000911B0000}"/>
    <cellStyle name="Note 2 20 5 3 2" xfId="23540" xr:uid="{00000000-0005-0000-0000-0000921B0000}"/>
    <cellStyle name="Note 2 20 5 3 3" xfId="37993" xr:uid="{00000000-0005-0000-0000-0000931B0000}"/>
    <cellStyle name="Note 2 20 5 4" xfId="8546" xr:uid="{00000000-0005-0000-0000-0000941B0000}"/>
    <cellStyle name="Note 2 20 5 4 2" xfId="25981" xr:uid="{00000000-0005-0000-0000-0000951B0000}"/>
    <cellStyle name="Note 2 20 5 4 3" xfId="40434" xr:uid="{00000000-0005-0000-0000-0000961B0000}"/>
    <cellStyle name="Note 2 20 5 5" xfId="10966" xr:uid="{00000000-0005-0000-0000-0000971B0000}"/>
    <cellStyle name="Note 2 20 5 5 2" xfId="28401" xr:uid="{00000000-0005-0000-0000-0000981B0000}"/>
    <cellStyle name="Note 2 20 5 5 3" xfId="42854" xr:uid="{00000000-0005-0000-0000-0000991B0000}"/>
    <cellStyle name="Note 2 20 5 6" xfId="15053" xr:uid="{00000000-0005-0000-0000-00009A1B0000}"/>
    <cellStyle name="Note 2 20 5 6 2" xfId="32488" xr:uid="{00000000-0005-0000-0000-00009B1B0000}"/>
    <cellStyle name="Note 2 20 5 6 3" xfId="46941" xr:uid="{00000000-0005-0000-0000-00009C1B0000}"/>
    <cellStyle name="Note 2 20 5 7" xfId="17973" xr:uid="{00000000-0005-0000-0000-00009D1B0000}"/>
    <cellStyle name="Note 2 20 5 8" xfId="20215" xr:uid="{00000000-0005-0000-0000-00009E1B0000}"/>
    <cellStyle name="Note 2 20 6" xfId="3624" xr:uid="{00000000-0005-0000-0000-00009F1B0000}"/>
    <cellStyle name="Note 2 20 6 2" xfId="13343" xr:uid="{00000000-0005-0000-0000-0000A01B0000}"/>
    <cellStyle name="Note 2 20 6 2 2" xfId="30778" xr:uid="{00000000-0005-0000-0000-0000A11B0000}"/>
    <cellStyle name="Note 2 20 6 2 3" xfId="45231" xr:uid="{00000000-0005-0000-0000-0000A21B0000}"/>
    <cellStyle name="Note 2 20 6 3" xfId="15804" xr:uid="{00000000-0005-0000-0000-0000A31B0000}"/>
    <cellStyle name="Note 2 20 6 3 2" xfId="33239" xr:uid="{00000000-0005-0000-0000-0000A41B0000}"/>
    <cellStyle name="Note 2 20 6 3 3" xfId="47692" xr:uid="{00000000-0005-0000-0000-0000A51B0000}"/>
    <cellStyle name="Note 2 20 6 4" xfId="21060" xr:uid="{00000000-0005-0000-0000-0000A61B0000}"/>
    <cellStyle name="Note 2 20 6 5" xfId="35513" xr:uid="{00000000-0005-0000-0000-0000A71B0000}"/>
    <cellStyle name="Note 2 20 7" xfId="6086" xr:uid="{00000000-0005-0000-0000-0000A81B0000}"/>
    <cellStyle name="Note 2 20 7 2" xfId="23521" xr:uid="{00000000-0005-0000-0000-0000A91B0000}"/>
    <cellStyle name="Note 2 20 7 3" xfId="37974" xr:uid="{00000000-0005-0000-0000-0000AA1B0000}"/>
    <cellStyle name="Note 2 20 8" xfId="8527" xr:uid="{00000000-0005-0000-0000-0000AB1B0000}"/>
    <cellStyle name="Note 2 20 8 2" xfId="25962" xr:uid="{00000000-0005-0000-0000-0000AC1B0000}"/>
    <cellStyle name="Note 2 20 8 3" xfId="40415" xr:uid="{00000000-0005-0000-0000-0000AD1B0000}"/>
    <cellStyle name="Note 2 20 9" xfId="10947" xr:uid="{00000000-0005-0000-0000-0000AE1B0000}"/>
    <cellStyle name="Note 2 20 9 2" xfId="28382" xr:uid="{00000000-0005-0000-0000-0000AF1B0000}"/>
    <cellStyle name="Note 2 20 9 3" xfId="42835" xr:uid="{00000000-0005-0000-0000-0000B01B0000}"/>
    <cellStyle name="Note 2 21" xfId="1133" xr:uid="{00000000-0005-0000-0000-0000B11B0000}"/>
    <cellStyle name="Note 2 21 10" xfId="8547" xr:uid="{00000000-0005-0000-0000-0000B21B0000}"/>
    <cellStyle name="Note 2 21 10 2" xfId="25982" xr:uid="{00000000-0005-0000-0000-0000B31B0000}"/>
    <cellStyle name="Note 2 21 10 3" xfId="40435" xr:uid="{00000000-0005-0000-0000-0000B41B0000}"/>
    <cellStyle name="Note 2 21 11" xfId="10967" xr:uid="{00000000-0005-0000-0000-0000B51B0000}"/>
    <cellStyle name="Note 2 21 11 2" xfId="28402" xr:uid="{00000000-0005-0000-0000-0000B61B0000}"/>
    <cellStyle name="Note 2 21 11 3" xfId="42855" xr:uid="{00000000-0005-0000-0000-0000B71B0000}"/>
    <cellStyle name="Note 2 21 12" xfId="17974" xr:uid="{00000000-0005-0000-0000-0000B81B0000}"/>
    <cellStyle name="Note 2 21 2" xfId="1134" xr:uid="{00000000-0005-0000-0000-0000B91B0000}"/>
    <cellStyle name="Note 2 21 2 2" xfId="1135" xr:uid="{00000000-0005-0000-0000-0000BA1B0000}"/>
    <cellStyle name="Note 2 21 2 2 2" xfId="3646" xr:uid="{00000000-0005-0000-0000-0000BB1B0000}"/>
    <cellStyle name="Note 2 21 2 2 2 2" xfId="13360" xr:uid="{00000000-0005-0000-0000-0000BC1B0000}"/>
    <cellStyle name="Note 2 21 2 2 2 2 2" xfId="30795" xr:uid="{00000000-0005-0000-0000-0000BD1B0000}"/>
    <cellStyle name="Note 2 21 2 2 2 2 3" xfId="45248" xr:uid="{00000000-0005-0000-0000-0000BE1B0000}"/>
    <cellStyle name="Note 2 21 2 2 2 3" xfId="15821" xr:uid="{00000000-0005-0000-0000-0000BF1B0000}"/>
    <cellStyle name="Note 2 21 2 2 2 3 2" xfId="33256" xr:uid="{00000000-0005-0000-0000-0000C01B0000}"/>
    <cellStyle name="Note 2 21 2 2 2 3 3" xfId="47709" xr:uid="{00000000-0005-0000-0000-0000C11B0000}"/>
    <cellStyle name="Note 2 21 2 2 2 4" xfId="21082" xr:uid="{00000000-0005-0000-0000-0000C21B0000}"/>
    <cellStyle name="Note 2 21 2 2 2 5" xfId="35535" xr:uid="{00000000-0005-0000-0000-0000C31B0000}"/>
    <cellStyle name="Note 2 21 2 2 3" xfId="6108" xr:uid="{00000000-0005-0000-0000-0000C41B0000}"/>
    <cellStyle name="Note 2 21 2 2 3 2" xfId="23543" xr:uid="{00000000-0005-0000-0000-0000C51B0000}"/>
    <cellStyle name="Note 2 21 2 2 3 3" xfId="37996" xr:uid="{00000000-0005-0000-0000-0000C61B0000}"/>
    <cellStyle name="Note 2 21 2 2 4" xfId="8549" xr:uid="{00000000-0005-0000-0000-0000C71B0000}"/>
    <cellStyle name="Note 2 21 2 2 4 2" xfId="25984" xr:uid="{00000000-0005-0000-0000-0000C81B0000}"/>
    <cellStyle name="Note 2 21 2 2 4 3" xfId="40437" xr:uid="{00000000-0005-0000-0000-0000C91B0000}"/>
    <cellStyle name="Note 2 21 2 2 5" xfId="10969" xr:uid="{00000000-0005-0000-0000-0000CA1B0000}"/>
    <cellStyle name="Note 2 21 2 2 5 2" xfId="28404" xr:uid="{00000000-0005-0000-0000-0000CB1B0000}"/>
    <cellStyle name="Note 2 21 2 2 5 3" xfId="42857" xr:uid="{00000000-0005-0000-0000-0000CC1B0000}"/>
    <cellStyle name="Note 2 21 2 2 6" xfId="17976" xr:uid="{00000000-0005-0000-0000-0000CD1B0000}"/>
    <cellStyle name="Note 2 21 2 3" xfId="1136" xr:uid="{00000000-0005-0000-0000-0000CE1B0000}"/>
    <cellStyle name="Note 2 21 2 3 2" xfId="3647" xr:uid="{00000000-0005-0000-0000-0000CF1B0000}"/>
    <cellStyle name="Note 2 21 2 3 2 2" xfId="13361" xr:uid="{00000000-0005-0000-0000-0000D01B0000}"/>
    <cellStyle name="Note 2 21 2 3 2 2 2" xfId="30796" xr:uid="{00000000-0005-0000-0000-0000D11B0000}"/>
    <cellStyle name="Note 2 21 2 3 2 2 3" xfId="45249" xr:uid="{00000000-0005-0000-0000-0000D21B0000}"/>
    <cellStyle name="Note 2 21 2 3 2 3" xfId="15822" xr:uid="{00000000-0005-0000-0000-0000D31B0000}"/>
    <cellStyle name="Note 2 21 2 3 2 3 2" xfId="33257" xr:uid="{00000000-0005-0000-0000-0000D41B0000}"/>
    <cellStyle name="Note 2 21 2 3 2 3 3" xfId="47710" xr:uid="{00000000-0005-0000-0000-0000D51B0000}"/>
    <cellStyle name="Note 2 21 2 3 2 4" xfId="21083" xr:uid="{00000000-0005-0000-0000-0000D61B0000}"/>
    <cellStyle name="Note 2 21 2 3 2 5" xfId="35536" xr:uid="{00000000-0005-0000-0000-0000D71B0000}"/>
    <cellStyle name="Note 2 21 2 3 3" xfId="6109" xr:uid="{00000000-0005-0000-0000-0000D81B0000}"/>
    <cellStyle name="Note 2 21 2 3 3 2" xfId="23544" xr:uid="{00000000-0005-0000-0000-0000D91B0000}"/>
    <cellStyle name="Note 2 21 2 3 3 3" xfId="37997" xr:uid="{00000000-0005-0000-0000-0000DA1B0000}"/>
    <cellStyle name="Note 2 21 2 3 4" xfId="8550" xr:uid="{00000000-0005-0000-0000-0000DB1B0000}"/>
    <cellStyle name="Note 2 21 2 3 4 2" xfId="25985" xr:uid="{00000000-0005-0000-0000-0000DC1B0000}"/>
    <cellStyle name="Note 2 21 2 3 4 3" xfId="40438" xr:uid="{00000000-0005-0000-0000-0000DD1B0000}"/>
    <cellStyle name="Note 2 21 2 3 5" xfId="10970" xr:uid="{00000000-0005-0000-0000-0000DE1B0000}"/>
    <cellStyle name="Note 2 21 2 3 5 2" xfId="28405" xr:uid="{00000000-0005-0000-0000-0000DF1B0000}"/>
    <cellStyle name="Note 2 21 2 3 5 3" xfId="42858" xr:uid="{00000000-0005-0000-0000-0000E01B0000}"/>
    <cellStyle name="Note 2 21 2 3 6" xfId="17977" xr:uid="{00000000-0005-0000-0000-0000E11B0000}"/>
    <cellStyle name="Note 2 21 2 4" xfId="1137" xr:uid="{00000000-0005-0000-0000-0000E21B0000}"/>
    <cellStyle name="Note 2 21 2 4 2" xfId="3648" xr:uid="{00000000-0005-0000-0000-0000E31B0000}"/>
    <cellStyle name="Note 2 21 2 4 2 2" xfId="21084" xr:uid="{00000000-0005-0000-0000-0000E41B0000}"/>
    <cellStyle name="Note 2 21 2 4 2 3" xfId="35537" xr:uid="{00000000-0005-0000-0000-0000E51B0000}"/>
    <cellStyle name="Note 2 21 2 4 3" xfId="6110" xr:uid="{00000000-0005-0000-0000-0000E61B0000}"/>
    <cellStyle name="Note 2 21 2 4 3 2" xfId="23545" xr:uid="{00000000-0005-0000-0000-0000E71B0000}"/>
    <cellStyle name="Note 2 21 2 4 3 3" xfId="37998" xr:uid="{00000000-0005-0000-0000-0000E81B0000}"/>
    <cellStyle name="Note 2 21 2 4 4" xfId="8551" xr:uid="{00000000-0005-0000-0000-0000E91B0000}"/>
    <cellStyle name="Note 2 21 2 4 4 2" xfId="25986" xr:uid="{00000000-0005-0000-0000-0000EA1B0000}"/>
    <cellStyle name="Note 2 21 2 4 4 3" xfId="40439" xr:uid="{00000000-0005-0000-0000-0000EB1B0000}"/>
    <cellStyle name="Note 2 21 2 4 5" xfId="10971" xr:uid="{00000000-0005-0000-0000-0000EC1B0000}"/>
    <cellStyle name="Note 2 21 2 4 5 2" xfId="28406" xr:uid="{00000000-0005-0000-0000-0000ED1B0000}"/>
    <cellStyle name="Note 2 21 2 4 5 3" xfId="42859" xr:uid="{00000000-0005-0000-0000-0000EE1B0000}"/>
    <cellStyle name="Note 2 21 2 4 6" xfId="15054" xr:uid="{00000000-0005-0000-0000-0000EF1B0000}"/>
    <cellStyle name="Note 2 21 2 4 6 2" xfId="32489" xr:uid="{00000000-0005-0000-0000-0000F01B0000}"/>
    <cellStyle name="Note 2 21 2 4 6 3" xfId="46942" xr:uid="{00000000-0005-0000-0000-0000F11B0000}"/>
    <cellStyle name="Note 2 21 2 4 7" xfId="17978" xr:uid="{00000000-0005-0000-0000-0000F21B0000}"/>
    <cellStyle name="Note 2 21 2 4 8" xfId="20216" xr:uid="{00000000-0005-0000-0000-0000F31B0000}"/>
    <cellStyle name="Note 2 21 2 5" xfId="3645" xr:uid="{00000000-0005-0000-0000-0000F41B0000}"/>
    <cellStyle name="Note 2 21 2 5 2" xfId="13359" xr:uid="{00000000-0005-0000-0000-0000F51B0000}"/>
    <cellStyle name="Note 2 21 2 5 2 2" xfId="30794" xr:uid="{00000000-0005-0000-0000-0000F61B0000}"/>
    <cellStyle name="Note 2 21 2 5 2 3" xfId="45247" xr:uid="{00000000-0005-0000-0000-0000F71B0000}"/>
    <cellStyle name="Note 2 21 2 5 3" xfId="15820" xr:uid="{00000000-0005-0000-0000-0000F81B0000}"/>
    <cellStyle name="Note 2 21 2 5 3 2" xfId="33255" xr:uid="{00000000-0005-0000-0000-0000F91B0000}"/>
    <cellStyle name="Note 2 21 2 5 3 3" xfId="47708" xr:uid="{00000000-0005-0000-0000-0000FA1B0000}"/>
    <cellStyle name="Note 2 21 2 5 4" xfId="21081" xr:uid="{00000000-0005-0000-0000-0000FB1B0000}"/>
    <cellStyle name="Note 2 21 2 5 5" xfId="35534" xr:uid="{00000000-0005-0000-0000-0000FC1B0000}"/>
    <cellStyle name="Note 2 21 2 6" xfId="6107" xr:uid="{00000000-0005-0000-0000-0000FD1B0000}"/>
    <cellStyle name="Note 2 21 2 6 2" xfId="23542" xr:uid="{00000000-0005-0000-0000-0000FE1B0000}"/>
    <cellStyle name="Note 2 21 2 6 3" xfId="37995" xr:uid="{00000000-0005-0000-0000-0000FF1B0000}"/>
    <cellStyle name="Note 2 21 2 7" xfId="8548" xr:uid="{00000000-0005-0000-0000-0000001C0000}"/>
    <cellStyle name="Note 2 21 2 7 2" xfId="25983" xr:uid="{00000000-0005-0000-0000-0000011C0000}"/>
    <cellStyle name="Note 2 21 2 7 3" xfId="40436" xr:uid="{00000000-0005-0000-0000-0000021C0000}"/>
    <cellStyle name="Note 2 21 2 8" xfId="10968" xr:uid="{00000000-0005-0000-0000-0000031C0000}"/>
    <cellStyle name="Note 2 21 2 8 2" xfId="28403" xr:uid="{00000000-0005-0000-0000-0000041C0000}"/>
    <cellStyle name="Note 2 21 2 8 3" xfId="42856" xr:uid="{00000000-0005-0000-0000-0000051C0000}"/>
    <cellStyle name="Note 2 21 2 9" xfId="17975" xr:uid="{00000000-0005-0000-0000-0000061C0000}"/>
    <cellStyle name="Note 2 21 3" xfId="1138" xr:uid="{00000000-0005-0000-0000-0000071C0000}"/>
    <cellStyle name="Note 2 21 3 2" xfId="1139" xr:uid="{00000000-0005-0000-0000-0000081C0000}"/>
    <cellStyle name="Note 2 21 3 2 2" xfId="3650" xr:uid="{00000000-0005-0000-0000-0000091C0000}"/>
    <cellStyle name="Note 2 21 3 2 2 2" xfId="13363" xr:uid="{00000000-0005-0000-0000-00000A1C0000}"/>
    <cellStyle name="Note 2 21 3 2 2 2 2" xfId="30798" xr:uid="{00000000-0005-0000-0000-00000B1C0000}"/>
    <cellStyle name="Note 2 21 3 2 2 2 3" xfId="45251" xr:uid="{00000000-0005-0000-0000-00000C1C0000}"/>
    <cellStyle name="Note 2 21 3 2 2 3" xfId="15824" xr:uid="{00000000-0005-0000-0000-00000D1C0000}"/>
    <cellStyle name="Note 2 21 3 2 2 3 2" xfId="33259" xr:uid="{00000000-0005-0000-0000-00000E1C0000}"/>
    <cellStyle name="Note 2 21 3 2 2 3 3" xfId="47712" xr:uid="{00000000-0005-0000-0000-00000F1C0000}"/>
    <cellStyle name="Note 2 21 3 2 2 4" xfId="21086" xr:uid="{00000000-0005-0000-0000-0000101C0000}"/>
    <cellStyle name="Note 2 21 3 2 2 5" xfId="35539" xr:uid="{00000000-0005-0000-0000-0000111C0000}"/>
    <cellStyle name="Note 2 21 3 2 3" xfId="6112" xr:uid="{00000000-0005-0000-0000-0000121C0000}"/>
    <cellStyle name="Note 2 21 3 2 3 2" xfId="23547" xr:uid="{00000000-0005-0000-0000-0000131C0000}"/>
    <cellStyle name="Note 2 21 3 2 3 3" xfId="38000" xr:uid="{00000000-0005-0000-0000-0000141C0000}"/>
    <cellStyle name="Note 2 21 3 2 4" xfId="8553" xr:uid="{00000000-0005-0000-0000-0000151C0000}"/>
    <cellStyle name="Note 2 21 3 2 4 2" xfId="25988" xr:uid="{00000000-0005-0000-0000-0000161C0000}"/>
    <cellStyle name="Note 2 21 3 2 4 3" xfId="40441" xr:uid="{00000000-0005-0000-0000-0000171C0000}"/>
    <cellStyle name="Note 2 21 3 2 5" xfId="10973" xr:uid="{00000000-0005-0000-0000-0000181C0000}"/>
    <cellStyle name="Note 2 21 3 2 5 2" xfId="28408" xr:uid="{00000000-0005-0000-0000-0000191C0000}"/>
    <cellStyle name="Note 2 21 3 2 5 3" xfId="42861" xr:uid="{00000000-0005-0000-0000-00001A1C0000}"/>
    <cellStyle name="Note 2 21 3 2 6" xfId="17980" xr:uid="{00000000-0005-0000-0000-00001B1C0000}"/>
    <cellStyle name="Note 2 21 3 3" xfId="1140" xr:uid="{00000000-0005-0000-0000-00001C1C0000}"/>
    <cellStyle name="Note 2 21 3 3 2" xfId="3651" xr:uid="{00000000-0005-0000-0000-00001D1C0000}"/>
    <cellStyle name="Note 2 21 3 3 2 2" xfId="13364" xr:uid="{00000000-0005-0000-0000-00001E1C0000}"/>
    <cellStyle name="Note 2 21 3 3 2 2 2" xfId="30799" xr:uid="{00000000-0005-0000-0000-00001F1C0000}"/>
    <cellStyle name="Note 2 21 3 3 2 2 3" xfId="45252" xr:uid="{00000000-0005-0000-0000-0000201C0000}"/>
    <cellStyle name="Note 2 21 3 3 2 3" xfId="15825" xr:uid="{00000000-0005-0000-0000-0000211C0000}"/>
    <cellStyle name="Note 2 21 3 3 2 3 2" xfId="33260" xr:uid="{00000000-0005-0000-0000-0000221C0000}"/>
    <cellStyle name="Note 2 21 3 3 2 3 3" xfId="47713" xr:uid="{00000000-0005-0000-0000-0000231C0000}"/>
    <cellStyle name="Note 2 21 3 3 2 4" xfId="21087" xr:uid="{00000000-0005-0000-0000-0000241C0000}"/>
    <cellStyle name="Note 2 21 3 3 2 5" xfId="35540" xr:uid="{00000000-0005-0000-0000-0000251C0000}"/>
    <cellStyle name="Note 2 21 3 3 3" xfId="6113" xr:uid="{00000000-0005-0000-0000-0000261C0000}"/>
    <cellStyle name="Note 2 21 3 3 3 2" xfId="23548" xr:uid="{00000000-0005-0000-0000-0000271C0000}"/>
    <cellStyle name="Note 2 21 3 3 3 3" xfId="38001" xr:uid="{00000000-0005-0000-0000-0000281C0000}"/>
    <cellStyle name="Note 2 21 3 3 4" xfId="8554" xr:uid="{00000000-0005-0000-0000-0000291C0000}"/>
    <cellStyle name="Note 2 21 3 3 4 2" xfId="25989" xr:uid="{00000000-0005-0000-0000-00002A1C0000}"/>
    <cellStyle name="Note 2 21 3 3 4 3" xfId="40442" xr:uid="{00000000-0005-0000-0000-00002B1C0000}"/>
    <cellStyle name="Note 2 21 3 3 5" xfId="10974" xr:uid="{00000000-0005-0000-0000-00002C1C0000}"/>
    <cellStyle name="Note 2 21 3 3 5 2" xfId="28409" xr:uid="{00000000-0005-0000-0000-00002D1C0000}"/>
    <cellStyle name="Note 2 21 3 3 5 3" xfId="42862" xr:uid="{00000000-0005-0000-0000-00002E1C0000}"/>
    <cellStyle name="Note 2 21 3 3 6" xfId="17981" xr:uid="{00000000-0005-0000-0000-00002F1C0000}"/>
    <cellStyle name="Note 2 21 3 4" xfId="1141" xr:uid="{00000000-0005-0000-0000-0000301C0000}"/>
    <cellStyle name="Note 2 21 3 4 2" xfId="3652" xr:uid="{00000000-0005-0000-0000-0000311C0000}"/>
    <cellStyle name="Note 2 21 3 4 2 2" xfId="21088" xr:uid="{00000000-0005-0000-0000-0000321C0000}"/>
    <cellStyle name="Note 2 21 3 4 2 3" xfId="35541" xr:uid="{00000000-0005-0000-0000-0000331C0000}"/>
    <cellStyle name="Note 2 21 3 4 3" xfId="6114" xr:uid="{00000000-0005-0000-0000-0000341C0000}"/>
    <cellStyle name="Note 2 21 3 4 3 2" xfId="23549" xr:uid="{00000000-0005-0000-0000-0000351C0000}"/>
    <cellStyle name="Note 2 21 3 4 3 3" xfId="38002" xr:uid="{00000000-0005-0000-0000-0000361C0000}"/>
    <cellStyle name="Note 2 21 3 4 4" xfId="8555" xr:uid="{00000000-0005-0000-0000-0000371C0000}"/>
    <cellStyle name="Note 2 21 3 4 4 2" xfId="25990" xr:uid="{00000000-0005-0000-0000-0000381C0000}"/>
    <cellStyle name="Note 2 21 3 4 4 3" xfId="40443" xr:uid="{00000000-0005-0000-0000-0000391C0000}"/>
    <cellStyle name="Note 2 21 3 4 5" xfId="10975" xr:uid="{00000000-0005-0000-0000-00003A1C0000}"/>
    <cellStyle name="Note 2 21 3 4 5 2" xfId="28410" xr:uid="{00000000-0005-0000-0000-00003B1C0000}"/>
    <cellStyle name="Note 2 21 3 4 5 3" xfId="42863" xr:uid="{00000000-0005-0000-0000-00003C1C0000}"/>
    <cellStyle name="Note 2 21 3 4 6" xfId="15055" xr:uid="{00000000-0005-0000-0000-00003D1C0000}"/>
    <cellStyle name="Note 2 21 3 4 6 2" xfId="32490" xr:uid="{00000000-0005-0000-0000-00003E1C0000}"/>
    <cellStyle name="Note 2 21 3 4 6 3" xfId="46943" xr:uid="{00000000-0005-0000-0000-00003F1C0000}"/>
    <cellStyle name="Note 2 21 3 4 7" xfId="17982" xr:uid="{00000000-0005-0000-0000-0000401C0000}"/>
    <cellStyle name="Note 2 21 3 4 8" xfId="20217" xr:uid="{00000000-0005-0000-0000-0000411C0000}"/>
    <cellStyle name="Note 2 21 3 5" xfId="3649" xr:uid="{00000000-0005-0000-0000-0000421C0000}"/>
    <cellStyle name="Note 2 21 3 5 2" xfId="13362" xr:uid="{00000000-0005-0000-0000-0000431C0000}"/>
    <cellStyle name="Note 2 21 3 5 2 2" xfId="30797" xr:uid="{00000000-0005-0000-0000-0000441C0000}"/>
    <cellStyle name="Note 2 21 3 5 2 3" xfId="45250" xr:uid="{00000000-0005-0000-0000-0000451C0000}"/>
    <cellStyle name="Note 2 21 3 5 3" xfId="15823" xr:uid="{00000000-0005-0000-0000-0000461C0000}"/>
    <cellStyle name="Note 2 21 3 5 3 2" xfId="33258" xr:uid="{00000000-0005-0000-0000-0000471C0000}"/>
    <cellStyle name="Note 2 21 3 5 3 3" xfId="47711" xr:uid="{00000000-0005-0000-0000-0000481C0000}"/>
    <cellStyle name="Note 2 21 3 5 4" xfId="21085" xr:uid="{00000000-0005-0000-0000-0000491C0000}"/>
    <cellStyle name="Note 2 21 3 5 5" xfId="35538" xr:uid="{00000000-0005-0000-0000-00004A1C0000}"/>
    <cellStyle name="Note 2 21 3 6" xfId="6111" xr:uid="{00000000-0005-0000-0000-00004B1C0000}"/>
    <cellStyle name="Note 2 21 3 6 2" xfId="23546" xr:uid="{00000000-0005-0000-0000-00004C1C0000}"/>
    <cellStyle name="Note 2 21 3 6 3" xfId="37999" xr:uid="{00000000-0005-0000-0000-00004D1C0000}"/>
    <cellStyle name="Note 2 21 3 7" xfId="8552" xr:uid="{00000000-0005-0000-0000-00004E1C0000}"/>
    <cellStyle name="Note 2 21 3 7 2" xfId="25987" xr:uid="{00000000-0005-0000-0000-00004F1C0000}"/>
    <cellStyle name="Note 2 21 3 7 3" xfId="40440" xr:uid="{00000000-0005-0000-0000-0000501C0000}"/>
    <cellStyle name="Note 2 21 3 8" xfId="10972" xr:uid="{00000000-0005-0000-0000-0000511C0000}"/>
    <cellStyle name="Note 2 21 3 8 2" xfId="28407" xr:uid="{00000000-0005-0000-0000-0000521C0000}"/>
    <cellStyle name="Note 2 21 3 8 3" xfId="42860" xr:uid="{00000000-0005-0000-0000-0000531C0000}"/>
    <cellStyle name="Note 2 21 3 9" xfId="17979" xr:uid="{00000000-0005-0000-0000-0000541C0000}"/>
    <cellStyle name="Note 2 21 4" xfId="1142" xr:uid="{00000000-0005-0000-0000-0000551C0000}"/>
    <cellStyle name="Note 2 21 4 2" xfId="1143" xr:uid="{00000000-0005-0000-0000-0000561C0000}"/>
    <cellStyle name="Note 2 21 4 2 2" xfId="3654" xr:uid="{00000000-0005-0000-0000-0000571C0000}"/>
    <cellStyle name="Note 2 21 4 2 2 2" xfId="13366" xr:uid="{00000000-0005-0000-0000-0000581C0000}"/>
    <cellStyle name="Note 2 21 4 2 2 2 2" xfId="30801" xr:uid="{00000000-0005-0000-0000-0000591C0000}"/>
    <cellStyle name="Note 2 21 4 2 2 2 3" xfId="45254" xr:uid="{00000000-0005-0000-0000-00005A1C0000}"/>
    <cellStyle name="Note 2 21 4 2 2 3" xfId="15827" xr:uid="{00000000-0005-0000-0000-00005B1C0000}"/>
    <cellStyle name="Note 2 21 4 2 2 3 2" xfId="33262" xr:uid="{00000000-0005-0000-0000-00005C1C0000}"/>
    <cellStyle name="Note 2 21 4 2 2 3 3" xfId="47715" xr:uid="{00000000-0005-0000-0000-00005D1C0000}"/>
    <cellStyle name="Note 2 21 4 2 2 4" xfId="21090" xr:uid="{00000000-0005-0000-0000-00005E1C0000}"/>
    <cellStyle name="Note 2 21 4 2 2 5" xfId="35543" xr:uid="{00000000-0005-0000-0000-00005F1C0000}"/>
    <cellStyle name="Note 2 21 4 2 3" xfId="6116" xr:uid="{00000000-0005-0000-0000-0000601C0000}"/>
    <cellStyle name="Note 2 21 4 2 3 2" xfId="23551" xr:uid="{00000000-0005-0000-0000-0000611C0000}"/>
    <cellStyle name="Note 2 21 4 2 3 3" xfId="38004" xr:uid="{00000000-0005-0000-0000-0000621C0000}"/>
    <cellStyle name="Note 2 21 4 2 4" xfId="8557" xr:uid="{00000000-0005-0000-0000-0000631C0000}"/>
    <cellStyle name="Note 2 21 4 2 4 2" xfId="25992" xr:uid="{00000000-0005-0000-0000-0000641C0000}"/>
    <cellStyle name="Note 2 21 4 2 4 3" xfId="40445" xr:uid="{00000000-0005-0000-0000-0000651C0000}"/>
    <cellStyle name="Note 2 21 4 2 5" xfId="10977" xr:uid="{00000000-0005-0000-0000-0000661C0000}"/>
    <cellStyle name="Note 2 21 4 2 5 2" xfId="28412" xr:uid="{00000000-0005-0000-0000-0000671C0000}"/>
    <cellStyle name="Note 2 21 4 2 5 3" xfId="42865" xr:uid="{00000000-0005-0000-0000-0000681C0000}"/>
    <cellStyle name="Note 2 21 4 2 6" xfId="17984" xr:uid="{00000000-0005-0000-0000-0000691C0000}"/>
    <cellStyle name="Note 2 21 4 3" xfId="1144" xr:uid="{00000000-0005-0000-0000-00006A1C0000}"/>
    <cellStyle name="Note 2 21 4 3 2" xfId="3655" xr:uid="{00000000-0005-0000-0000-00006B1C0000}"/>
    <cellStyle name="Note 2 21 4 3 2 2" xfId="13367" xr:uid="{00000000-0005-0000-0000-00006C1C0000}"/>
    <cellStyle name="Note 2 21 4 3 2 2 2" xfId="30802" xr:uid="{00000000-0005-0000-0000-00006D1C0000}"/>
    <cellStyle name="Note 2 21 4 3 2 2 3" xfId="45255" xr:uid="{00000000-0005-0000-0000-00006E1C0000}"/>
    <cellStyle name="Note 2 21 4 3 2 3" xfId="15828" xr:uid="{00000000-0005-0000-0000-00006F1C0000}"/>
    <cellStyle name="Note 2 21 4 3 2 3 2" xfId="33263" xr:uid="{00000000-0005-0000-0000-0000701C0000}"/>
    <cellStyle name="Note 2 21 4 3 2 3 3" xfId="47716" xr:uid="{00000000-0005-0000-0000-0000711C0000}"/>
    <cellStyle name="Note 2 21 4 3 2 4" xfId="21091" xr:uid="{00000000-0005-0000-0000-0000721C0000}"/>
    <cellStyle name="Note 2 21 4 3 2 5" xfId="35544" xr:uid="{00000000-0005-0000-0000-0000731C0000}"/>
    <cellStyle name="Note 2 21 4 3 3" xfId="6117" xr:uid="{00000000-0005-0000-0000-0000741C0000}"/>
    <cellStyle name="Note 2 21 4 3 3 2" xfId="23552" xr:uid="{00000000-0005-0000-0000-0000751C0000}"/>
    <cellStyle name="Note 2 21 4 3 3 3" xfId="38005" xr:uid="{00000000-0005-0000-0000-0000761C0000}"/>
    <cellStyle name="Note 2 21 4 3 4" xfId="8558" xr:uid="{00000000-0005-0000-0000-0000771C0000}"/>
    <cellStyle name="Note 2 21 4 3 4 2" xfId="25993" xr:uid="{00000000-0005-0000-0000-0000781C0000}"/>
    <cellStyle name="Note 2 21 4 3 4 3" xfId="40446" xr:uid="{00000000-0005-0000-0000-0000791C0000}"/>
    <cellStyle name="Note 2 21 4 3 5" xfId="10978" xr:uid="{00000000-0005-0000-0000-00007A1C0000}"/>
    <cellStyle name="Note 2 21 4 3 5 2" xfId="28413" xr:uid="{00000000-0005-0000-0000-00007B1C0000}"/>
    <cellStyle name="Note 2 21 4 3 5 3" xfId="42866" xr:uid="{00000000-0005-0000-0000-00007C1C0000}"/>
    <cellStyle name="Note 2 21 4 3 6" xfId="17985" xr:uid="{00000000-0005-0000-0000-00007D1C0000}"/>
    <cellStyle name="Note 2 21 4 4" xfId="1145" xr:uid="{00000000-0005-0000-0000-00007E1C0000}"/>
    <cellStyle name="Note 2 21 4 4 2" xfId="3656" xr:uid="{00000000-0005-0000-0000-00007F1C0000}"/>
    <cellStyle name="Note 2 21 4 4 2 2" xfId="21092" xr:uid="{00000000-0005-0000-0000-0000801C0000}"/>
    <cellStyle name="Note 2 21 4 4 2 3" xfId="35545" xr:uid="{00000000-0005-0000-0000-0000811C0000}"/>
    <cellStyle name="Note 2 21 4 4 3" xfId="6118" xr:uid="{00000000-0005-0000-0000-0000821C0000}"/>
    <cellStyle name="Note 2 21 4 4 3 2" xfId="23553" xr:uid="{00000000-0005-0000-0000-0000831C0000}"/>
    <cellStyle name="Note 2 21 4 4 3 3" xfId="38006" xr:uid="{00000000-0005-0000-0000-0000841C0000}"/>
    <cellStyle name="Note 2 21 4 4 4" xfId="8559" xr:uid="{00000000-0005-0000-0000-0000851C0000}"/>
    <cellStyle name="Note 2 21 4 4 4 2" xfId="25994" xr:uid="{00000000-0005-0000-0000-0000861C0000}"/>
    <cellStyle name="Note 2 21 4 4 4 3" xfId="40447" xr:uid="{00000000-0005-0000-0000-0000871C0000}"/>
    <cellStyle name="Note 2 21 4 4 5" xfId="10979" xr:uid="{00000000-0005-0000-0000-0000881C0000}"/>
    <cellStyle name="Note 2 21 4 4 5 2" xfId="28414" xr:uid="{00000000-0005-0000-0000-0000891C0000}"/>
    <cellStyle name="Note 2 21 4 4 5 3" xfId="42867" xr:uid="{00000000-0005-0000-0000-00008A1C0000}"/>
    <cellStyle name="Note 2 21 4 4 6" xfId="15056" xr:uid="{00000000-0005-0000-0000-00008B1C0000}"/>
    <cellStyle name="Note 2 21 4 4 6 2" xfId="32491" xr:uid="{00000000-0005-0000-0000-00008C1C0000}"/>
    <cellStyle name="Note 2 21 4 4 6 3" xfId="46944" xr:uid="{00000000-0005-0000-0000-00008D1C0000}"/>
    <cellStyle name="Note 2 21 4 4 7" xfId="17986" xr:uid="{00000000-0005-0000-0000-00008E1C0000}"/>
    <cellStyle name="Note 2 21 4 4 8" xfId="20218" xr:uid="{00000000-0005-0000-0000-00008F1C0000}"/>
    <cellStyle name="Note 2 21 4 5" xfId="3653" xr:uid="{00000000-0005-0000-0000-0000901C0000}"/>
    <cellStyle name="Note 2 21 4 5 2" xfId="13365" xr:uid="{00000000-0005-0000-0000-0000911C0000}"/>
    <cellStyle name="Note 2 21 4 5 2 2" xfId="30800" xr:uid="{00000000-0005-0000-0000-0000921C0000}"/>
    <cellStyle name="Note 2 21 4 5 2 3" xfId="45253" xr:uid="{00000000-0005-0000-0000-0000931C0000}"/>
    <cellStyle name="Note 2 21 4 5 3" xfId="15826" xr:uid="{00000000-0005-0000-0000-0000941C0000}"/>
    <cellStyle name="Note 2 21 4 5 3 2" xfId="33261" xr:uid="{00000000-0005-0000-0000-0000951C0000}"/>
    <cellStyle name="Note 2 21 4 5 3 3" xfId="47714" xr:uid="{00000000-0005-0000-0000-0000961C0000}"/>
    <cellStyle name="Note 2 21 4 5 4" xfId="21089" xr:uid="{00000000-0005-0000-0000-0000971C0000}"/>
    <cellStyle name="Note 2 21 4 5 5" xfId="35542" xr:uid="{00000000-0005-0000-0000-0000981C0000}"/>
    <cellStyle name="Note 2 21 4 6" xfId="6115" xr:uid="{00000000-0005-0000-0000-0000991C0000}"/>
    <cellStyle name="Note 2 21 4 6 2" xfId="23550" xr:uid="{00000000-0005-0000-0000-00009A1C0000}"/>
    <cellStyle name="Note 2 21 4 6 3" xfId="38003" xr:uid="{00000000-0005-0000-0000-00009B1C0000}"/>
    <cellStyle name="Note 2 21 4 7" xfId="8556" xr:uid="{00000000-0005-0000-0000-00009C1C0000}"/>
    <cellStyle name="Note 2 21 4 7 2" xfId="25991" xr:uid="{00000000-0005-0000-0000-00009D1C0000}"/>
    <cellStyle name="Note 2 21 4 7 3" xfId="40444" xr:uid="{00000000-0005-0000-0000-00009E1C0000}"/>
    <cellStyle name="Note 2 21 4 8" xfId="10976" xr:uid="{00000000-0005-0000-0000-00009F1C0000}"/>
    <cellStyle name="Note 2 21 4 8 2" xfId="28411" xr:uid="{00000000-0005-0000-0000-0000A01C0000}"/>
    <cellStyle name="Note 2 21 4 8 3" xfId="42864" xr:uid="{00000000-0005-0000-0000-0000A11C0000}"/>
    <cellStyle name="Note 2 21 4 9" xfId="17983" xr:uid="{00000000-0005-0000-0000-0000A21C0000}"/>
    <cellStyle name="Note 2 21 5" xfId="1146" xr:uid="{00000000-0005-0000-0000-0000A31C0000}"/>
    <cellStyle name="Note 2 21 5 2" xfId="3657" xr:uid="{00000000-0005-0000-0000-0000A41C0000}"/>
    <cellStyle name="Note 2 21 5 2 2" xfId="13368" xr:uid="{00000000-0005-0000-0000-0000A51C0000}"/>
    <cellStyle name="Note 2 21 5 2 2 2" xfId="30803" xr:uid="{00000000-0005-0000-0000-0000A61C0000}"/>
    <cellStyle name="Note 2 21 5 2 2 3" xfId="45256" xr:uid="{00000000-0005-0000-0000-0000A71C0000}"/>
    <cellStyle name="Note 2 21 5 2 3" xfId="15829" xr:uid="{00000000-0005-0000-0000-0000A81C0000}"/>
    <cellStyle name="Note 2 21 5 2 3 2" xfId="33264" xr:uid="{00000000-0005-0000-0000-0000A91C0000}"/>
    <cellStyle name="Note 2 21 5 2 3 3" xfId="47717" xr:uid="{00000000-0005-0000-0000-0000AA1C0000}"/>
    <cellStyle name="Note 2 21 5 2 4" xfId="21093" xr:uid="{00000000-0005-0000-0000-0000AB1C0000}"/>
    <cellStyle name="Note 2 21 5 2 5" xfId="35546" xr:uid="{00000000-0005-0000-0000-0000AC1C0000}"/>
    <cellStyle name="Note 2 21 5 3" xfId="6119" xr:uid="{00000000-0005-0000-0000-0000AD1C0000}"/>
    <cellStyle name="Note 2 21 5 3 2" xfId="23554" xr:uid="{00000000-0005-0000-0000-0000AE1C0000}"/>
    <cellStyle name="Note 2 21 5 3 3" xfId="38007" xr:uid="{00000000-0005-0000-0000-0000AF1C0000}"/>
    <cellStyle name="Note 2 21 5 4" xfId="8560" xr:uid="{00000000-0005-0000-0000-0000B01C0000}"/>
    <cellStyle name="Note 2 21 5 4 2" xfId="25995" xr:uid="{00000000-0005-0000-0000-0000B11C0000}"/>
    <cellStyle name="Note 2 21 5 4 3" xfId="40448" xr:uid="{00000000-0005-0000-0000-0000B21C0000}"/>
    <cellStyle name="Note 2 21 5 5" xfId="10980" xr:uid="{00000000-0005-0000-0000-0000B31C0000}"/>
    <cellStyle name="Note 2 21 5 5 2" xfId="28415" xr:uid="{00000000-0005-0000-0000-0000B41C0000}"/>
    <cellStyle name="Note 2 21 5 5 3" xfId="42868" xr:uid="{00000000-0005-0000-0000-0000B51C0000}"/>
    <cellStyle name="Note 2 21 5 6" xfId="17987" xr:uid="{00000000-0005-0000-0000-0000B61C0000}"/>
    <cellStyle name="Note 2 21 6" xfId="1147" xr:uid="{00000000-0005-0000-0000-0000B71C0000}"/>
    <cellStyle name="Note 2 21 6 2" xfId="3658" xr:uid="{00000000-0005-0000-0000-0000B81C0000}"/>
    <cellStyle name="Note 2 21 6 2 2" xfId="13369" xr:uid="{00000000-0005-0000-0000-0000B91C0000}"/>
    <cellStyle name="Note 2 21 6 2 2 2" xfId="30804" xr:uid="{00000000-0005-0000-0000-0000BA1C0000}"/>
    <cellStyle name="Note 2 21 6 2 2 3" xfId="45257" xr:uid="{00000000-0005-0000-0000-0000BB1C0000}"/>
    <cellStyle name="Note 2 21 6 2 3" xfId="15830" xr:uid="{00000000-0005-0000-0000-0000BC1C0000}"/>
    <cellStyle name="Note 2 21 6 2 3 2" xfId="33265" xr:uid="{00000000-0005-0000-0000-0000BD1C0000}"/>
    <cellStyle name="Note 2 21 6 2 3 3" xfId="47718" xr:uid="{00000000-0005-0000-0000-0000BE1C0000}"/>
    <cellStyle name="Note 2 21 6 2 4" xfId="21094" xr:uid="{00000000-0005-0000-0000-0000BF1C0000}"/>
    <cellStyle name="Note 2 21 6 2 5" xfId="35547" xr:uid="{00000000-0005-0000-0000-0000C01C0000}"/>
    <cellStyle name="Note 2 21 6 3" xfId="6120" xr:uid="{00000000-0005-0000-0000-0000C11C0000}"/>
    <cellStyle name="Note 2 21 6 3 2" xfId="23555" xr:uid="{00000000-0005-0000-0000-0000C21C0000}"/>
    <cellStyle name="Note 2 21 6 3 3" xfId="38008" xr:uid="{00000000-0005-0000-0000-0000C31C0000}"/>
    <cellStyle name="Note 2 21 6 4" xfId="8561" xr:uid="{00000000-0005-0000-0000-0000C41C0000}"/>
    <cellStyle name="Note 2 21 6 4 2" xfId="25996" xr:uid="{00000000-0005-0000-0000-0000C51C0000}"/>
    <cellStyle name="Note 2 21 6 4 3" xfId="40449" xr:uid="{00000000-0005-0000-0000-0000C61C0000}"/>
    <cellStyle name="Note 2 21 6 5" xfId="10981" xr:uid="{00000000-0005-0000-0000-0000C71C0000}"/>
    <cellStyle name="Note 2 21 6 5 2" xfId="28416" xr:uid="{00000000-0005-0000-0000-0000C81C0000}"/>
    <cellStyle name="Note 2 21 6 5 3" xfId="42869" xr:uid="{00000000-0005-0000-0000-0000C91C0000}"/>
    <cellStyle name="Note 2 21 6 6" xfId="17988" xr:uid="{00000000-0005-0000-0000-0000CA1C0000}"/>
    <cellStyle name="Note 2 21 7" xfId="1148" xr:uid="{00000000-0005-0000-0000-0000CB1C0000}"/>
    <cellStyle name="Note 2 21 7 2" xfId="3659" xr:uid="{00000000-0005-0000-0000-0000CC1C0000}"/>
    <cellStyle name="Note 2 21 7 2 2" xfId="21095" xr:uid="{00000000-0005-0000-0000-0000CD1C0000}"/>
    <cellStyle name="Note 2 21 7 2 3" xfId="35548" xr:uid="{00000000-0005-0000-0000-0000CE1C0000}"/>
    <cellStyle name="Note 2 21 7 3" xfId="6121" xr:uid="{00000000-0005-0000-0000-0000CF1C0000}"/>
    <cellStyle name="Note 2 21 7 3 2" xfId="23556" xr:uid="{00000000-0005-0000-0000-0000D01C0000}"/>
    <cellStyle name="Note 2 21 7 3 3" xfId="38009" xr:uid="{00000000-0005-0000-0000-0000D11C0000}"/>
    <cellStyle name="Note 2 21 7 4" xfId="8562" xr:uid="{00000000-0005-0000-0000-0000D21C0000}"/>
    <cellStyle name="Note 2 21 7 4 2" xfId="25997" xr:uid="{00000000-0005-0000-0000-0000D31C0000}"/>
    <cellStyle name="Note 2 21 7 4 3" xfId="40450" xr:uid="{00000000-0005-0000-0000-0000D41C0000}"/>
    <cellStyle name="Note 2 21 7 5" xfId="10982" xr:uid="{00000000-0005-0000-0000-0000D51C0000}"/>
    <cellStyle name="Note 2 21 7 5 2" xfId="28417" xr:uid="{00000000-0005-0000-0000-0000D61C0000}"/>
    <cellStyle name="Note 2 21 7 5 3" xfId="42870" xr:uid="{00000000-0005-0000-0000-0000D71C0000}"/>
    <cellStyle name="Note 2 21 7 6" xfId="15057" xr:uid="{00000000-0005-0000-0000-0000D81C0000}"/>
    <cellStyle name="Note 2 21 7 6 2" xfId="32492" xr:uid="{00000000-0005-0000-0000-0000D91C0000}"/>
    <cellStyle name="Note 2 21 7 6 3" xfId="46945" xr:uid="{00000000-0005-0000-0000-0000DA1C0000}"/>
    <cellStyle name="Note 2 21 7 7" xfId="17989" xr:uid="{00000000-0005-0000-0000-0000DB1C0000}"/>
    <cellStyle name="Note 2 21 7 8" xfId="20219" xr:uid="{00000000-0005-0000-0000-0000DC1C0000}"/>
    <cellStyle name="Note 2 21 8" xfId="3644" xr:uid="{00000000-0005-0000-0000-0000DD1C0000}"/>
    <cellStyle name="Note 2 21 8 2" xfId="13358" xr:uid="{00000000-0005-0000-0000-0000DE1C0000}"/>
    <cellStyle name="Note 2 21 8 2 2" xfId="30793" xr:uid="{00000000-0005-0000-0000-0000DF1C0000}"/>
    <cellStyle name="Note 2 21 8 2 3" xfId="45246" xr:uid="{00000000-0005-0000-0000-0000E01C0000}"/>
    <cellStyle name="Note 2 21 8 3" xfId="15819" xr:uid="{00000000-0005-0000-0000-0000E11C0000}"/>
    <cellStyle name="Note 2 21 8 3 2" xfId="33254" xr:uid="{00000000-0005-0000-0000-0000E21C0000}"/>
    <cellStyle name="Note 2 21 8 3 3" xfId="47707" xr:uid="{00000000-0005-0000-0000-0000E31C0000}"/>
    <cellStyle name="Note 2 21 8 4" xfId="21080" xr:uid="{00000000-0005-0000-0000-0000E41C0000}"/>
    <cellStyle name="Note 2 21 8 5" xfId="35533" xr:uid="{00000000-0005-0000-0000-0000E51C0000}"/>
    <cellStyle name="Note 2 21 9" xfId="6106" xr:uid="{00000000-0005-0000-0000-0000E61C0000}"/>
    <cellStyle name="Note 2 21 9 2" xfId="23541" xr:uid="{00000000-0005-0000-0000-0000E71C0000}"/>
    <cellStyle name="Note 2 21 9 3" xfId="37994" xr:uid="{00000000-0005-0000-0000-0000E81C0000}"/>
    <cellStyle name="Note 2 22" xfId="1149" xr:uid="{00000000-0005-0000-0000-0000E91C0000}"/>
    <cellStyle name="Note 2 22 10" xfId="8563" xr:uid="{00000000-0005-0000-0000-0000EA1C0000}"/>
    <cellStyle name="Note 2 22 10 2" xfId="25998" xr:uid="{00000000-0005-0000-0000-0000EB1C0000}"/>
    <cellStyle name="Note 2 22 10 3" xfId="40451" xr:uid="{00000000-0005-0000-0000-0000EC1C0000}"/>
    <cellStyle name="Note 2 22 11" xfId="10983" xr:uid="{00000000-0005-0000-0000-0000ED1C0000}"/>
    <cellStyle name="Note 2 22 11 2" xfId="28418" xr:uid="{00000000-0005-0000-0000-0000EE1C0000}"/>
    <cellStyle name="Note 2 22 11 3" xfId="42871" xr:uid="{00000000-0005-0000-0000-0000EF1C0000}"/>
    <cellStyle name="Note 2 22 12" xfId="17990" xr:uid="{00000000-0005-0000-0000-0000F01C0000}"/>
    <cellStyle name="Note 2 22 2" xfId="1150" xr:uid="{00000000-0005-0000-0000-0000F11C0000}"/>
    <cellStyle name="Note 2 22 2 2" xfId="1151" xr:uid="{00000000-0005-0000-0000-0000F21C0000}"/>
    <cellStyle name="Note 2 22 2 2 2" xfId="3662" xr:uid="{00000000-0005-0000-0000-0000F31C0000}"/>
    <cellStyle name="Note 2 22 2 2 2 2" xfId="13372" xr:uid="{00000000-0005-0000-0000-0000F41C0000}"/>
    <cellStyle name="Note 2 22 2 2 2 2 2" xfId="30807" xr:uid="{00000000-0005-0000-0000-0000F51C0000}"/>
    <cellStyle name="Note 2 22 2 2 2 2 3" xfId="45260" xr:uid="{00000000-0005-0000-0000-0000F61C0000}"/>
    <cellStyle name="Note 2 22 2 2 2 3" xfId="15833" xr:uid="{00000000-0005-0000-0000-0000F71C0000}"/>
    <cellStyle name="Note 2 22 2 2 2 3 2" xfId="33268" xr:uid="{00000000-0005-0000-0000-0000F81C0000}"/>
    <cellStyle name="Note 2 22 2 2 2 3 3" xfId="47721" xr:uid="{00000000-0005-0000-0000-0000F91C0000}"/>
    <cellStyle name="Note 2 22 2 2 2 4" xfId="21098" xr:uid="{00000000-0005-0000-0000-0000FA1C0000}"/>
    <cellStyle name="Note 2 22 2 2 2 5" xfId="35551" xr:uid="{00000000-0005-0000-0000-0000FB1C0000}"/>
    <cellStyle name="Note 2 22 2 2 3" xfId="6124" xr:uid="{00000000-0005-0000-0000-0000FC1C0000}"/>
    <cellStyle name="Note 2 22 2 2 3 2" xfId="23559" xr:uid="{00000000-0005-0000-0000-0000FD1C0000}"/>
    <cellStyle name="Note 2 22 2 2 3 3" xfId="38012" xr:uid="{00000000-0005-0000-0000-0000FE1C0000}"/>
    <cellStyle name="Note 2 22 2 2 4" xfId="8565" xr:uid="{00000000-0005-0000-0000-0000FF1C0000}"/>
    <cellStyle name="Note 2 22 2 2 4 2" xfId="26000" xr:uid="{00000000-0005-0000-0000-0000001D0000}"/>
    <cellStyle name="Note 2 22 2 2 4 3" xfId="40453" xr:uid="{00000000-0005-0000-0000-0000011D0000}"/>
    <cellStyle name="Note 2 22 2 2 5" xfId="10985" xr:uid="{00000000-0005-0000-0000-0000021D0000}"/>
    <cellStyle name="Note 2 22 2 2 5 2" xfId="28420" xr:uid="{00000000-0005-0000-0000-0000031D0000}"/>
    <cellStyle name="Note 2 22 2 2 5 3" xfId="42873" xr:uid="{00000000-0005-0000-0000-0000041D0000}"/>
    <cellStyle name="Note 2 22 2 2 6" xfId="17992" xr:uid="{00000000-0005-0000-0000-0000051D0000}"/>
    <cellStyle name="Note 2 22 2 3" xfId="1152" xr:uid="{00000000-0005-0000-0000-0000061D0000}"/>
    <cellStyle name="Note 2 22 2 3 2" xfId="3663" xr:uid="{00000000-0005-0000-0000-0000071D0000}"/>
    <cellStyle name="Note 2 22 2 3 2 2" xfId="13373" xr:uid="{00000000-0005-0000-0000-0000081D0000}"/>
    <cellStyle name="Note 2 22 2 3 2 2 2" xfId="30808" xr:uid="{00000000-0005-0000-0000-0000091D0000}"/>
    <cellStyle name="Note 2 22 2 3 2 2 3" xfId="45261" xr:uid="{00000000-0005-0000-0000-00000A1D0000}"/>
    <cellStyle name="Note 2 22 2 3 2 3" xfId="15834" xr:uid="{00000000-0005-0000-0000-00000B1D0000}"/>
    <cellStyle name="Note 2 22 2 3 2 3 2" xfId="33269" xr:uid="{00000000-0005-0000-0000-00000C1D0000}"/>
    <cellStyle name="Note 2 22 2 3 2 3 3" xfId="47722" xr:uid="{00000000-0005-0000-0000-00000D1D0000}"/>
    <cellStyle name="Note 2 22 2 3 2 4" xfId="21099" xr:uid="{00000000-0005-0000-0000-00000E1D0000}"/>
    <cellStyle name="Note 2 22 2 3 2 5" xfId="35552" xr:uid="{00000000-0005-0000-0000-00000F1D0000}"/>
    <cellStyle name="Note 2 22 2 3 3" xfId="6125" xr:uid="{00000000-0005-0000-0000-0000101D0000}"/>
    <cellStyle name="Note 2 22 2 3 3 2" xfId="23560" xr:uid="{00000000-0005-0000-0000-0000111D0000}"/>
    <cellStyle name="Note 2 22 2 3 3 3" xfId="38013" xr:uid="{00000000-0005-0000-0000-0000121D0000}"/>
    <cellStyle name="Note 2 22 2 3 4" xfId="8566" xr:uid="{00000000-0005-0000-0000-0000131D0000}"/>
    <cellStyle name="Note 2 22 2 3 4 2" xfId="26001" xr:uid="{00000000-0005-0000-0000-0000141D0000}"/>
    <cellStyle name="Note 2 22 2 3 4 3" xfId="40454" xr:uid="{00000000-0005-0000-0000-0000151D0000}"/>
    <cellStyle name="Note 2 22 2 3 5" xfId="10986" xr:uid="{00000000-0005-0000-0000-0000161D0000}"/>
    <cellStyle name="Note 2 22 2 3 5 2" xfId="28421" xr:uid="{00000000-0005-0000-0000-0000171D0000}"/>
    <cellStyle name="Note 2 22 2 3 5 3" xfId="42874" xr:uid="{00000000-0005-0000-0000-0000181D0000}"/>
    <cellStyle name="Note 2 22 2 3 6" xfId="17993" xr:uid="{00000000-0005-0000-0000-0000191D0000}"/>
    <cellStyle name="Note 2 22 2 4" xfId="1153" xr:uid="{00000000-0005-0000-0000-00001A1D0000}"/>
    <cellStyle name="Note 2 22 2 4 2" xfId="3664" xr:uid="{00000000-0005-0000-0000-00001B1D0000}"/>
    <cellStyle name="Note 2 22 2 4 2 2" xfId="21100" xr:uid="{00000000-0005-0000-0000-00001C1D0000}"/>
    <cellStyle name="Note 2 22 2 4 2 3" xfId="35553" xr:uid="{00000000-0005-0000-0000-00001D1D0000}"/>
    <cellStyle name="Note 2 22 2 4 3" xfId="6126" xr:uid="{00000000-0005-0000-0000-00001E1D0000}"/>
    <cellStyle name="Note 2 22 2 4 3 2" xfId="23561" xr:uid="{00000000-0005-0000-0000-00001F1D0000}"/>
    <cellStyle name="Note 2 22 2 4 3 3" xfId="38014" xr:uid="{00000000-0005-0000-0000-0000201D0000}"/>
    <cellStyle name="Note 2 22 2 4 4" xfId="8567" xr:uid="{00000000-0005-0000-0000-0000211D0000}"/>
    <cellStyle name="Note 2 22 2 4 4 2" xfId="26002" xr:uid="{00000000-0005-0000-0000-0000221D0000}"/>
    <cellStyle name="Note 2 22 2 4 4 3" xfId="40455" xr:uid="{00000000-0005-0000-0000-0000231D0000}"/>
    <cellStyle name="Note 2 22 2 4 5" xfId="10987" xr:uid="{00000000-0005-0000-0000-0000241D0000}"/>
    <cellStyle name="Note 2 22 2 4 5 2" xfId="28422" xr:uid="{00000000-0005-0000-0000-0000251D0000}"/>
    <cellStyle name="Note 2 22 2 4 5 3" xfId="42875" xr:uid="{00000000-0005-0000-0000-0000261D0000}"/>
    <cellStyle name="Note 2 22 2 4 6" xfId="15058" xr:uid="{00000000-0005-0000-0000-0000271D0000}"/>
    <cellStyle name="Note 2 22 2 4 6 2" xfId="32493" xr:uid="{00000000-0005-0000-0000-0000281D0000}"/>
    <cellStyle name="Note 2 22 2 4 6 3" xfId="46946" xr:uid="{00000000-0005-0000-0000-0000291D0000}"/>
    <cellStyle name="Note 2 22 2 4 7" xfId="17994" xr:uid="{00000000-0005-0000-0000-00002A1D0000}"/>
    <cellStyle name="Note 2 22 2 4 8" xfId="20220" xr:uid="{00000000-0005-0000-0000-00002B1D0000}"/>
    <cellStyle name="Note 2 22 2 5" xfId="3661" xr:uid="{00000000-0005-0000-0000-00002C1D0000}"/>
    <cellStyle name="Note 2 22 2 5 2" xfId="13371" xr:uid="{00000000-0005-0000-0000-00002D1D0000}"/>
    <cellStyle name="Note 2 22 2 5 2 2" xfId="30806" xr:uid="{00000000-0005-0000-0000-00002E1D0000}"/>
    <cellStyle name="Note 2 22 2 5 2 3" xfId="45259" xr:uid="{00000000-0005-0000-0000-00002F1D0000}"/>
    <cellStyle name="Note 2 22 2 5 3" xfId="15832" xr:uid="{00000000-0005-0000-0000-0000301D0000}"/>
    <cellStyle name="Note 2 22 2 5 3 2" xfId="33267" xr:uid="{00000000-0005-0000-0000-0000311D0000}"/>
    <cellStyle name="Note 2 22 2 5 3 3" xfId="47720" xr:uid="{00000000-0005-0000-0000-0000321D0000}"/>
    <cellStyle name="Note 2 22 2 5 4" xfId="21097" xr:uid="{00000000-0005-0000-0000-0000331D0000}"/>
    <cellStyle name="Note 2 22 2 5 5" xfId="35550" xr:uid="{00000000-0005-0000-0000-0000341D0000}"/>
    <cellStyle name="Note 2 22 2 6" xfId="6123" xr:uid="{00000000-0005-0000-0000-0000351D0000}"/>
    <cellStyle name="Note 2 22 2 6 2" xfId="23558" xr:uid="{00000000-0005-0000-0000-0000361D0000}"/>
    <cellStyle name="Note 2 22 2 6 3" xfId="38011" xr:uid="{00000000-0005-0000-0000-0000371D0000}"/>
    <cellStyle name="Note 2 22 2 7" xfId="8564" xr:uid="{00000000-0005-0000-0000-0000381D0000}"/>
    <cellStyle name="Note 2 22 2 7 2" xfId="25999" xr:uid="{00000000-0005-0000-0000-0000391D0000}"/>
    <cellStyle name="Note 2 22 2 7 3" xfId="40452" xr:uid="{00000000-0005-0000-0000-00003A1D0000}"/>
    <cellStyle name="Note 2 22 2 8" xfId="10984" xr:uid="{00000000-0005-0000-0000-00003B1D0000}"/>
    <cellStyle name="Note 2 22 2 8 2" xfId="28419" xr:uid="{00000000-0005-0000-0000-00003C1D0000}"/>
    <cellStyle name="Note 2 22 2 8 3" xfId="42872" xr:uid="{00000000-0005-0000-0000-00003D1D0000}"/>
    <cellStyle name="Note 2 22 2 9" xfId="17991" xr:uid="{00000000-0005-0000-0000-00003E1D0000}"/>
    <cellStyle name="Note 2 22 3" xfId="1154" xr:uid="{00000000-0005-0000-0000-00003F1D0000}"/>
    <cellStyle name="Note 2 22 3 2" xfId="1155" xr:uid="{00000000-0005-0000-0000-0000401D0000}"/>
    <cellStyle name="Note 2 22 3 2 2" xfId="3666" xr:uid="{00000000-0005-0000-0000-0000411D0000}"/>
    <cellStyle name="Note 2 22 3 2 2 2" xfId="13375" xr:uid="{00000000-0005-0000-0000-0000421D0000}"/>
    <cellStyle name="Note 2 22 3 2 2 2 2" xfId="30810" xr:uid="{00000000-0005-0000-0000-0000431D0000}"/>
    <cellStyle name="Note 2 22 3 2 2 2 3" xfId="45263" xr:uid="{00000000-0005-0000-0000-0000441D0000}"/>
    <cellStyle name="Note 2 22 3 2 2 3" xfId="15836" xr:uid="{00000000-0005-0000-0000-0000451D0000}"/>
    <cellStyle name="Note 2 22 3 2 2 3 2" xfId="33271" xr:uid="{00000000-0005-0000-0000-0000461D0000}"/>
    <cellStyle name="Note 2 22 3 2 2 3 3" xfId="47724" xr:uid="{00000000-0005-0000-0000-0000471D0000}"/>
    <cellStyle name="Note 2 22 3 2 2 4" xfId="21102" xr:uid="{00000000-0005-0000-0000-0000481D0000}"/>
    <cellStyle name="Note 2 22 3 2 2 5" xfId="35555" xr:uid="{00000000-0005-0000-0000-0000491D0000}"/>
    <cellStyle name="Note 2 22 3 2 3" xfId="6128" xr:uid="{00000000-0005-0000-0000-00004A1D0000}"/>
    <cellStyle name="Note 2 22 3 2 3 2" xfId="23563" xr:uid="{00000000-0005-0000-0000-00004B1D0000}"/>
    <cellStyle name="Note 2 22 3 2 3 3" xfId="38016" xr:uid="{00000000-0005-0000-0000-00004C1D0000}"/>
    <cellStyle name="Note 2 22 3 2 4" xfId="8569" xr:uid="{00000000-0005-0000-0000-00004D1D0000}"/>
    <cellStyle name="Note 2 22 3 2 4 2" xfId="26004" xr:uid="{00000000-0005-0000-0000-00004E1D0000}"/>
    <cellStyle name="Note 2 22 3 2 4 3" xfId="40457" xr:uid="{00000000-0005-0000-0000-00004F1D0000}"/>
    <cellStyle name="Note 2 22 3 2 5" xfId="10989" xr:uid="{00000000-0005-0000-0000-0000501D0000}"/>
    <cellStyle name="Note 2 22 3 2 5 2" xfId="28424" xr:uid="{00000000-0005-0000-0000-0000511D0000}"/>
    <cellStyle name="Note 2 22 3 2 5 3" xfId="42877" xr:uid="{00000000-0005-0000-0000-0000521D0000}"/>
    <cellStyle name="Note 2 22 3 2 6" xfId="17996" xr:uid="{00000000-0005-0000-0000-0000531D0000}"/>
    <cellStyle name="Note 2 22 3 3" xfId="1156" xr:uid="{00000000-0005-0000-0000-0000541D0000}"/>
    <cellStyle name="Note 2 22 3 3 2" xfId="3667" xr:uid="{00000000-0005-0000-0000-0000551D0000}"/>
    <cellStyle name="Note 2 22 3 3 2 2" xfId="13376" xr:uid="{00000000-0005-0000-0000-0000561D0000}"/>
    <cellStyle name="Note 2 22 3 3 2 2 2" xfId="30811" xr:uid="{00000000-0005-0000-0000-0000571D0000}"/>
    <cellStyle name="Note 2 22 3 3 2 2 3" xfId="45264" xr:uid="{00000000-0005-0000-0000-0000581D0000}"/>
    <cellStyle name="Note 2 22 3 3 2 3" xfId="15837" xr:uid="{00000000-0005-0000-0000-0000591D0000}"/>
    <cellStyle name="Note 2 22 3 3 2 3 2" xfId="33272" xr:uid="{00000000-0005-0000-0000-00005A1D0000}"/>
    <cellStyle name="Note 2 22 3 3 2 3 3" xfId="47725" xr:uid="{00000000-0005-0000-0000-00005B1D0000}"/>
    <cellStyle name="Note 2 22 3 3 2 4" xfId="21103" xr:uid="{00000000-0005-0000-0000-00005C1D0000}"/>
    <cellStyle name="Note 2 22 3 3 2 5" xfId="35556" xr:uid="{00000000-0005-0000-0000-00005D1D0000}"/>
    <cellStyle name="Note 2 22 3 3 3" xfId="6129" xr:uid="{00000000-0005-0000-0000-00005E1D0000}"/>
    <cellStyle name="Note 2 22 3 3 3 2" xfId="23564" xr:uid="{00000000-0005-0000-0000-00005F1D0000}"/>
    <cellStyle name="Note 2 22 3 3 3 3" xfId="38017" xr:uid="{00000000-0005-0000-0000-0000601D0000}"/>
    <cellStyle name="Note 2 22 3 3 4" xfId="8570" xr:uid="{00000000-0005-0000-0000-0000611D0000}"/>
    <cellStyle name="Note 2 22 3 3 4 2" xfId="26005" xr:uid="{00000000-0005-0000-0000-0000621D0000}"/>
    <cellStyle name="Note 2 22 3 3 4 3" xfId="40458" xr:uid="{00000000-0005-0000-0000-0000631D0000}"/>
    <cellStyle name="Note 2 22 3 3 5" xfId="10990" xr:uid="{00000000-0005-0000-0000-0000641D0000}"/>
    <cellStyle name="Note 2 22 3 3 5 2" xfId="28425" xr:uid="{00000000-0005-0000-0000-0000651D0000}"/>
    <cellStyle name="Note 2 22 3 3 5 3" xfId="42878" xr:uid="{00000000-0005-0000-0000-0000661D0000}"/>
    <cellStyle name="Note 2 22 3 3 6" xfId="17997" xr:uid="{00000000-0005-0000-0000-0000671D0000}"/>
    <cellStyle name="Note 2 22 3 4" xfId="1157" xr:uid="{00000000-0005-0000-0000-0000681D0000}"/>
    <cellStyle name="Note 2 22 3 4 2" xfId="3668" xr:uid="{00000000-0005-0000-0000-0000691D0000}"/>
    <cellStyle name="Note 2 22 3 4 2 2" xfId="21104" xr:uid="{00000000-0005-0000-0000-00006A1D0000}"/>
    <cellStyle name="Note 2 22 3 4 2 3" xfId="35557" xr:uid="{00000000-0005-0000-0000-00006B1D0000}"/>
    <cellStyle name="Note 2 22 3 4 3" xfId="6130" xr:uid="{00000000-0005-0000-0000-00006C1D0000}"/>
    <cellStyle name="Note 2 22 3 4 3 2" xfId="23565" xr:uid="{00000000-0005-0000-0000-00006D1D0000}"/>
    <cellStyle name="Note 2 22 3 4 3 3" xfId="38018" xr:uid="{00000000-0005-0000-0000-00006E1D0000}"/>
    <cellStyle name="Note 2 22 3 4 4" xfId="8571" xr:uid="{00000000-0005-0000-0000-00006F1D0000}"/>
    <cellStyle name="Note 2 22 3 4 4 2" xfId="26006" xr:uid="{00000000-0005-0000-0000-0000701D0000}"/>
    <cellStyle name="Note 2 22 3 4 4 3" xfId="40459" xr:uid="{00000000-0005-0000-0000-0000711D0000}"/>
    <cellStyle name="Note 2 22 3 4 5" xfId="10991" xr:uid="{00000000-0005-0000-0000-0000721D0000}"/>
    <cellStyle name="Note 2 22 3 4 5 2" xfId="28426" xr:uid="{00000000-0005-0000-0000-0000731D0000}"/>
    <cellStyle name="Note 2 22 3 4 5 3" xfId="42879" xr:uid="{00000000-0005-0000-0000-0000741D0000}"/>
    <cellStyle name="Note 2 22 3 4 6" xfId="15059" xr:uid="{00000000-0005-0000-0000-0000751D0000}"/>
    <cellStyle name="Note 2 22 3 4 6 2" xfId="32494" xr:uid="{00000000-0005-0000-0000-0000761D0000}"/>
    <cellStyle name="Note 2 22 3 4 6 3" xfId="46947" xr:uid="{00000000-0005-0000-0000-0000771D0000}"/>
    <cellStyle name="Note 2 22 3 4 7" xfId="17998" xr:uid="{00000000-0005-0000-0000-0000781D0000}"/>
    <cellStyle name="Note 2 22 3 4 8" xfId="20221" xr:uid="{00000000-0005-0000-0000-0000791D0000}"/>
    <cellStyle name="Note 2 22 3 5" xfId="3665" xr:uid="{00000000-0005-0000-0000-00007A1D0000}"/>
    <cellStyle name="Note 2 22 3 5 2" xfId="13374" xr:uid="{00000000-0005-0000-0000-00007B1D0000}"/>
    <cellStyle name="Note 2 22 3 5 2 2" xfId="30809" xr:uid="{00000000-0005-0000-0000-00007C1D0000}"/>
    <cellStyle name="Note 2 22 3 5 2 3" xfId="45262" xr:uid="{00000000-0005-0000-0000-00007D1D0000}"/>
    <cellStyle name="Note 2 22 3 5 3" xfId="15835" xr:uid="{00000000-0005-0000-0000-00007E1D0000}"/>
    <cellStyle name="Note 2 22 3 5 3 2" xfId="33270" xr:uid="{00000000-0005-0000-0000-00007F1D0000}"/>
    <cellStyle name="Note 2 22 3 5 3 3" xfId="47723" xr:uid="{00000000-0005-0000-0000-0000801D0000}"/>
    <cellStyle name="Note 2 22 3 5 4" xfId="21101" xr:uid="{00000000-0005-0000-0000-0000811D0000}"/>
    <cellStyle name="Note 2 22 3 5 5" xfId="35554" xr:uid="{00000000-0005-0000-0000-0000821D0000}"/>
    <cellStyle name="Note 2 22 3 6" xfId="6127" xr:uid="{00000000-0005-0000-0000-0000831D0000}"/>
    <cellStyle name="Note 2 22 3 6 2" xfId="23562" xr:uid="{00000000-0005-0000-0000-0000841D0000}"/>
    <cellStyle name="Note 2 22 3 6 3" xfId="38015" xr:uid="{00000000-0005-0000-0000-0000851D0000}"/>
    <cellStyle name="Note 2 22 3 7" xfId="8568" xr:uid="{00000000-0005-0000-0000-0000861D0000}"/>
    <cellStyle name="Note 2 22 3 7 2" xfId="26003" xr:uid="{00000000-0005-0000-0000-0000871D0000}"/>
    <cellStyle name="Note 2 22 3 7 3" xfId="40456" xr:uid="{00000000-0005-0000-0000-0000881D0000}"/>
    <cellStyle name="Note 2 22 3 8" xfId="10988" xr:uid="{00000000-0005-0000-0000-0000891D0000}"/>
    <cellStyle name="Note 2 22 3 8 2" xfId="28423" xr:uid="{00000000-0005-0000-0000-00008A1D0000}"/>
    <cellStyle name="Note 2 22 3 8 3" xfId="42876" xr:uid="{00000000-0005-0000-0000-00008B1D0000}"/>
    <cellStyle name="Note 2 22 3 9" xfId="17995" xr:uid="{00000000-0005-0000-0000-00008C1D0000}"/>
    <cellStyle name="Note 2 22 4" xfId="1158" xr:uid="{00000000-0005-0000-0000-00008D1D0000}"/>
    <cellStyle name="Note 2 22 4 2" xfId="1159" xr:uid="{00000000-0005-0000-0000-00008E1D0000}"/>
    <cellStyle name="Note 2 22 4 2 2" xfId="3670" xr:uid="{00000000-0005-0000-0000-00008F1D0000}"/>
    <cellStyle name="Note 2 22 4 2 2 2" xfId="13378" xr:uid="{00000000-0005-0000-0000-0000901D0000}"/>
    <cellStyle name="Note 2 22 4 2 2 2 2" xfId="30813" xr:uid="{00000000-0005-0000-0000-0000911D0000}"/>
    <cellStyle name="Note 2 22 4 2 2 2 3" xfId="45266" xr:uid="{00000000-0005-0000-0000-0000921D0000}"/>
    <cellStyle name="Note 2 22 4 2 2 3" xfId="15839" xr:uid="{00000000-0005-0000-0000-0000931D0000}"/>
    <cellStyle name="Note 2 22 4 2 2 3 2" xfId="33274" xr:uid="{00000000-0005-0000-0000-0000941D0000}"/>
    <cellStyle name="Note 2 22 4 2 2 3 3" xfId="47727" xr:uid="{00000000-0005-0000-0000-0000951D0000}"/>
    <cellStyle name="Note 2 22 4 2 2 4" xfId="21106" xr:uid="{00000000-0005-0000-0000-0000961D0000}"/>
    <cellStyle name="Note 2 22 4 2 2 5" xfId="35559" xr:uid="{00000000-0005-0000-0000-0000971D0000}"/>
    <cellStyle name="Note 2 22 4 2 3" xfId="6132" xr:uid="{00000000-0005-0000-0000-0000981D0000}"/>
    <cellStyle name="Note 2 22 4 2 3 2" xfId="23567" xr:uid="{00000000-0005-0000-0000-0000991D0000}"/>
    <cellStyle name="Note 2 22 4 2 3 3" xfId="38020" xr:uid="{00000000-0005-0000-0000-00009A1D0000}"/>
    <cellStyle name="Note 2 22 4 2 4" xfId="8573" xr:uid="{00000000-0005-0000-0000-00009B1D0000}"/>
    <cellStyle name="Note 2 22 4 2 4 2" xfId="26008" xr:uid="{00000000-0005-0000-0000-00009C1D0000}"/>
    <cellStyle name="Note 2 22 4 2 4 3" xfId="40461" xr:uid="{00000000-0005-0000-0000-00009D1D0000}"/>
    <cellStyle name="Note 2 22 4 2 5" xfId="10993" xr:uid="{00000000-0005-0000-0000-00009E1D0000}"/>
    <cellStyle name="Note 2 22 4 2 5 2" xfId="28428" xr:uid="{00000000-0005-0000-0000-00009F1D0000}"/>
    <cellStyle name="Note 2 22 4 2 5 3" xfId="42881" xr:uid="{00000000-0005-0000-0000-0000A01D0000}"/>
    <cellStyle name="Note 2 22 4 2 6" xfId="18000" xr:uid="{00000000-0005-0000-0000-0000A11D0000}"/>
    <cellStyle name="Note 2 22 4 3" xfId="1160" xr:uid="{00000000-0005-0000-0000-0000A21D0000}"/>
    <cellStyle name="Note 2 22 4 3 2" xfId="3671" xr:uid="{00000000-0005-0000-0000-0000A31D0000}"/>
    <cellStyle name="Note 2 22 4 3 2 2" xfId="13379" xr:uid="{00000000-0005-0000-0000-0000A41D0000}"/>
    <cellStyle name="Note 2 22 4 3 2 2 2" xfId="30814" xr:uid="{00000000-0005-0000-0000-0000A51D0000}"/>
    <cellStyle name="Note 2 22 4 3 2 2 3" xfId="45267" xr:uid="{00000000-0005-0000-0000-0000A61D0000}"/>
    <cellStyle name="Note 2 22 4 3 2 3" xfId="15840" xr:uid="{00000000-0005-0000-0000-0000A71D0000}"/>
    <cellStyle name="Note 2 22 4 3 2 3 2" xfId="33275" xr:uid="{00000000-0005-0000-0000-0000A81D0000}"/>
    <cellStyle name="Note 2 22 4 3 2 3 3" xfId="47728" xr:uid="{00000000-0005-0000-0000-0000A91D0000}"/>
    <cellStyle name="Note 2 22 4 3 2 4" xfId="21107" xr:uid="{00000000-0005-0000-0000-0000AA1D0000}"/>
    <cellStyle name="Note 2 22 4 3 2 5" xfId="35560" xr:uid="{00000000-0005-0000-0000-0000AB1D0000}"/>
    <cellStyle name="Note 2 22 4 3 3" xfId="6133" xr:uid="{00000000-0005-0000-0000-0000AC1D0000}"/>
    <cellStyle name="Note 2 22 4 3 3 2" xfId="23568" xr:uid="{00000000-0005-0000-0000-0000AD1D0000}"/>
    <cellStyle name="Note 2 22 4 3 3 3" xfId="38021" xr:uid="{00000000-0005-0000-0000-0000AE1D0000}"/>
    <cellStyle name="Note 2 22 4 3 4" xfId="8574" xr:uid="{00000000-0005-0000-0000-0000AF1D0000}"/>
    <cellStyle name="Note 2 22 4 3 4 2" xfId="26009" xr:uid="{00000000-0005-0000-0000-0000B01D0000}"/>
    <cellStyle name="Note 2 22 4 3 4 3" xfId="40462" xr:uid="{00000000-0005-0000-0000-0000B11D0000}"/>
    <cellStyle name="Note 2 22 4 3 5" xfId="10994" xr:uid="{00000000-0005-0000-0000-0000B21D0000}"/>
    <cellStyle name="Note 2 22 4 3 5 2" xfId="28429" xr:uid="{00000000-0005-0000-0000-0000B31D0000}"/>
    <cellStyle name="Note 2 22 4 3 5 3" xfId="42882" xr:uid="{00000000-0005-0000-0000-0000B41D0000}"/>
    <cellStyle name="Note 2 22 4 3 6" xfId="18001" xr:uid="{00000000-0005-0000-0000-0000B51D0000}"/>
    <cellStyle name="Note 2 22 4 4" xfId="1161" xr:uid="{00000000-0005-0000-0000-0000B61D0000}"/>
    <cellStyle name="Note 2 22 4 4 2" xfId="3672" xr:uid="{00000000-0005-0000-0000-0000B71D0000}"/>
    <cellStyle name="Note 2 22 4 4 2 2" xfId="21108" xr:uid="{00000000-0005-0000-0000-0000B81D0000}"/>
    <cellStyle name="Note 2 22 4 4 2 3" xfId="35561" xr:uid="{00000000-0005-0000-0000-0000B91D0000}"/>
    <cellStyle name="Note 2 22 4 4 3" xfId="6134" xr:uid="{00000000-0005-0000-0000-0000BA1D0000}"/>
    <cellStyle name="Note 2 22 4 4 3 2" xfId="23569" xr:uid="{00000000-0005-0000-0000-0000BB1D0000}"/>
    <cellStyle name="Note 2 22 4 4 3 3" xfId="38022" xr:uid="{00000000-0005-0000-0000-0000BC1D0000}"/>
    <cellStyle name="Note 2 22 4 4 4" xfId="8575" xr:uid="{00000000-0005-0000-0000-0000BD1D0000}"/>
    <cellStyle name="Note 2 22 4 4 4 2" xfId="26010" xr:uid="{00000000-0005-0000-0000-0000BE1D0000}"/>
    <cellStyle name="Note 2 22 4 4 4 3" xfId="40463" xr:uid="{00000000-0005-0000-0000-0000BF1D0000}"/>
    <cellStyle name="Note 2 22 4 4 5" xfId="10995" xr:uid="{00000000-0005-0000-0000-0000C01D0000}"/>
    <cellStyle name="Note 2 22 4 4 5 2" xfId="28430" xr:uid="{00000000-0005-0000-0000-0000C11D0000}"/>
    <cellStyle name="Note 2 22 4 4 5 3" xfId="42883" xr:uid="{00000000-0005-0000-0000-0000C21D0000}"/>
    <cellStyle name="Note 2 22 4 4 6" xfId="15060" xr:uid="{00000000-0005-0000-0000-0000C31D0000}"/>
    <cellStyle name="Note 2 22 4 4 6 2" xfId="32495" xr:uid="{00000000-0005-0000-0000-0000C41D0000}"/>
    <cellStyle name="Note 2 22 4 4 6 3" xfId="46948" xr:uid="{00000000-0005-0000-0000-0000C51D0000}"/>
    <cellStyle name="Note 2 22 4 4 7" xfId="18002" xr:uid="{00000000-0005-0000-0000-0000C61D0000}"/>
    <cellStyle name="Note 2 22 4 4 8" xfId="20222" xr:uid="{00000000-0005-0000-0000-0000C71D0000}"/>
    <cellStyle name="Note 2 22 4 5" xfId="3669" xr:uid="{00000000-0005-0000-0000-0000C81D0000}"/>
    <cellStyle name="Note 2 22 4 5 2" xfId="13377" xr:uid="{00000000-0005-0000-0000-0000C91D0000}"/>
    <cellStyle name="Note 2 22 4 5 2 2" xfId="30812" xr:uid="{00000000-0005-0000-0000-0000CA1D0000}"/>
    <cellStyle name="Note 2 22 4 5 2 3" xfId="45265" xr:uid="{00000000-0005-0000-0000-0000CB1D0000}"/>
    <cellStyle name="Note 2 22 4 5 3" xfId="15838" xr:uid="{00000000-0005-0000-0000-0000CC1D0000}"/>
    <cellStyle name="Note 2 22 4 5 3 2" xfId="33273" xr:uid="{00000000-0005-0000-0000-0000CD1D0000}"/>
    <cellStyle name="Note 2 22 4 5 3 3" xfId="47726" xr:uid="{00000000-0005-0000-0000-0000CE1D0000}"/>
    <cellStyle name="Note 2 22 4 5 4" xfId="21105" xr:uid="{00000000-0005-0000-0000-0000CF1D0000}"/>
    <cellStyle name="Note 2 22 4 5 5" xfId="35558" xr:uid="{00000000-0005-0000-0000-0000D01D0000}"/>
    <cellStyle name="Note 2 22 4 6" xfId="6131" xr:uid="{00000000-0005-0000-0000-0000D11D0000}"/>
    <cellStyle name="Note 2 22 4 6 2" xfId="23566" xr:uid="{00000000-0005-0000-0000-0000D21D0000}"/>
    <cellStyle name="Note 2 22 4 6 3" xfId="38019" xr:uid="{00000000-0005-0000-0000-0000D31D0000}"/>
    <cellStyle name="Note 2 22 4 7" xfId="8572" xr:uid="{00000000-0005-0000-0000-0000D41D0000}"/>
    <cellStyle name="Note 2 22 4 7 2" xfId="26007" xr:uid="{00000000-0005-0000-0000-0000D51D0000}"/>
    <cellStyle name="Note 2 22 4 7 3" xfId="40460" xr:uid="{00000000-0005-0000-0000-0000D61D0000}"/>
    <cellStyle name="Note 2 22 4 8" xfId="10992" xr:uid="{00000000-0005-0000-0000-0000D71D0000}"/>
    <cellStyle name="Note 2 22 4 8 2" xfId="28427" xr:uid="{00000000-0005-0000-0000-0000D81D0000}"/>
    <cellStyle name="Note 2 22 4 8 3" xfId="42880" xr:uid="{00000000-0005-0000-0000-0000D91D0000}"/>
    <cellStyle name="Note 2 22 4 9" xfId="17999" xr:uid="{00000000-0005-0000-0000-0000DA1D0000}"/>
    <cellStyle name="Note 2 22 5" xfId="1162" xr:uid="{00000000-0005-0000-0000-0000DB1D0000}"/>
    <cellStyle name="Note 2 22 5 2" xfId="3673" xr:uid="{00000000-0005-0000-0000-0000DC1D0000}"/>
    <cellStyle name="Note 2 22 5 2 2" xfId="13380" xr:uid="{00000000-0005-0000-0000-0000DD1D0000}"/>
    <cellStyle name="Note 2 22 5 2 2 2" xfId="30815" xr:uid="{00000000-0005-0000-0000-0000DE1D0000}"/>
    <cellStyle name="Note 2 22 5 2 2 3" xfId="45268" xr:uid="{00000000-0005-0000-0000-0000DF1D0000}"/>
    <cellStyle name="Note 2 22 5 2 3" xfId="15841" xr:uid="{00000000-0005-0000-0000-0000E01D0000}"/>
    <cellStyle name="Note 2 22 5 2 3 2" xfId="33276" xr:uid="{00000000-0005-0000-0000-0000E11D0000}"/>
    <cellStyle name="Note 2 22 5 2 3 3" xfId="47729" xr:uid="{00000000-0005-0000-0000-0000E21D0000}"/>
    <cellStyle name="Note 2 22 5 2 4" xfId="21109" xr:uid="{00000000-0005-0000-0000-0000E31D0000}"/>
    <cellStyle name="Note 2 22 5 2 5" xfId="35562" xr:uid="{00000000-0005-0000-0000-0000E41D0000}"/>
    <cellStyle name="Note 2 22 5 3" xfId="6135" xr:uid="{00000000-0005-0000-0000-0000E51D0000}"/>
    <cellStyle name="Note 2 22 5 3 2" xfId="23570" xr:uid="{00000000-0005-0000-0000-0000E61D0000}"/>
    <cellStyle name="Note 2 22 5 3 3" xfId="38023" xr:uid="{00000000-0005-0000-0000-0000E71D0000}"/>
    <cellStyle name="Note 2 22 5 4" xfId="8576" xr:uid="{00000000-0005-0000-0000-0000E81D0000}"/>
    <cellStyle name="Note 2 22 5 4 2" xfId="26011" xr:uid="{00000000-0005-0000-0000-0000E91D0000}"/>
    <cellStyle name="Note 2 22 5 4 3" xfId="40464" xr:uid="{00000000-0005-0000-0000-0000EA1D0000}"/>
    <cellStyle name="Note 2 22 5 5" xfId="10996" xr:uid="{00000000-0005-0000-0000-0000EB1D0000}"/>
    <cellStyle name="Note 2 22 5 5 2" xfId="28431" xr:uid="{00000000-0005-0000-0000-0000EC1D0000}"/>
    <cellStyle name="Note 2 22 5 5 3" xfId="42884" xr:uid="{00000000-0005-0000-0000-0000ED1D0000}"/>
    <cellStyle name="Note 2 22 5 6" xfId="18003" xr:uid="{00000000-0005-0000-0000-0000EE1D0000}"/>
    <cellStyle name="Note 2 22 6" xfId="1163" xr:uid="{00000000-0005-0000-0000-0000EF1D0000}"/>
    <cellStyle name="Note 2 22 6 2" xfId="3674" xr:uid="{00000000-0005-0000-0000-0000F01D0000}"/>
    <cellStyle name="Note 2 22 6 2 2" xfId="13381" xr:uid="{00000000-0005-0000-0000-0000F11D0000}"/>
    <cellStyle name="Note 2 22 6 2 2 2" xfId="30816" xr:uid="{00000000-0005-0000-0000-0000F21D0000}"/>
    <cellStyle name="Note 2 22 6 2 2 3" xfId="45269" xr:uid="{00000000-0005-0000-0000-0000F31D0000}"/>
    <cellStyle name="Note 2 22 6 2 3" xfId="15842" xr:uid="{00000000-0005-0000-0000-0000F41D0000}"/>
    <cellStyle name="Note 2 22 6 2 3 2" xfId="33277" xr:uid="{00000000-0005-0000-0000-0000F51D0000}"/>
    <cellStyle name="Note 2 22 6 2 3 3" xfId="47730" xr:uid="{00000000-0005-0000-0000-0000F61D0000}"/>
    <cellStyle name="Note 2 22 6 2 4" xfId="21110" xr:uid="{00000000-0005-0000-0000-0000F71D0000}"/>
    <cellStyle name="Note 2 22 6 2 5" xfId="35563" xr:uid="{00000000-0005-0000-0000-0000F81D0000}"/>
    <cellStyle name="Note 2 22 6 3" xfId="6136" xr:uid="{00000000-0005-0000-0000-0000F91D0000}"/>
    <cellStyle name="Note 2 22 6 3 2" xfId="23571" xr:uid="{00000000-0005-0000-0000-0000FA1D0000}"/>
    <cellStyle name="Note 2 22 6 3 3" xfId="38024" xr:uid="{00000000-0005-0000-0000-0000FB1D0000}"/>
    <cellStyle name="Note 2 22 6 4" xfId="8577" xr:uid="{00000000-0005-0000-0000-0000FC1D0000}"/>
    <cellStyle name="Note 2 22 6 4 2" xfId="26012" xr:uid="{00000000-0005-0000-0000-0000FD1D0000}"/>
    <cellStyle name="Note 2 22 6 4 3" xfId="40465" xr:uid="{00000000-0005-0000-0000-0000FE1D0000}"/>
    <cellStyle name="Note 2 22 6 5" xfId="10997" xr:uid="{00000000-0005-0000-0000-0000FF1D0000}"/>
    <cellStyle name="Note 2 22 6 5 2" xfId="28432" xr:uid="{00000000-0005-0000-0000-0000001E0000}"/>
    <cellStyle name="Note 2 22 6 5 3" xfId="42885" xr:uid="{00000000-0005-0000-0000-0000011E0000}"/>
    <cellStyle name="Note 2 22 6 6" xfId="18004" xr:uid="{00000000-0005-0000-0000-0000021E0000}"/>
    <cellStyle name="Note 2 22 7" xfId="1164" xr:uid="{00000000-0005-0000-0000-0000031E0000}"/>
    <cellStyle name="Note 2 22 7 2" xfId="3675" xr:uid="{00000000-0005-0000-0000-0000041E0000}"/>
    <cellStyle name="Note 2 22 7 2 2" xfId="21111" xr:uid="{00000000-0005-0000-0000-0000051E0000}"/>
    <cellStyle name="Note 2 22 7 2 3" xfId="35564" xr:uid="{00000000-0005-0000-0000-0000061E0000}"/>
    <cellStyle name="Note 2 22 7 3" xfId="6137" xr:uid="{00000000-0005-0000-0000-0000071E0000}"/>
    <cellStyle name="Note 2 22 7 3 2" xfId="23572" xr:uid="{00000000-0005-0000-0000-0000081E0000}"/>
    <cellStyle name="Note 2 22 7 3 3" xfId="38025" xr:uid="{00000000-0005-0000-0000-0000091E0000}"/>
    <cellStyle name="Note 2 22 7 4" xfId="8578" xr:uid="{00000000-0005-0000-0000-00000A1E0000}"/>
    <cellStyle name="Note 2 22 7 4 2" xfId="26013" xr:uid="{00000000-0005-0000-0000-00000B1E0000}"/>
    <cellStyle name="Note 2 22 7 4 3" xfId="40466" xr:uid="{00000000-0005-0000-0000-00000C1E0000}"/>
    <cellStyle name="Note 2 22 7 5" xfId="10998" xr:uid="{00000000-0005-0000-0000-00000D1E0000}"/>
    <cellStyle name="Note 2 22 7 5 2" xfId="28433" xr:uid="{00000000-0005-0000-0000-00000E1E0000}"/>
    <cellStyle name="Note 2 22 7 5 3" xfId="42886" xr:uid="{00000000-0005-0000-0000-00000F1E0000}"/>
    <cellStyle name="Note 2 22 7 6" xfId="15061" xr:uid="{00000000-0005-0000-0000-0000101E0000}"/>
    <cellStyle name="Note 2 22 7 6 2" xfId="32496" xr:uid="{00000000-0005-0000-0000-0000111E0000}"/>
    <cellStyle name="Note 2 22 7 6 3" xfId="46949" xr:uid="{00000000-0005-0000-0000-0000121E0000}"/>
    <cellStyle name="Note 2 22 7 7" xfId="18005" xr:uid="{00000000-0005-0000-0000-0000131E0000}"/>
    <cellStyle name="Note 2 22 7 8" xfId="20223" xr:uid="{00000000-0005-0000-0000-0000141E0000}"/>
    <cellStyle name="Note 2 22 8" xfId="3660" xr:uid="{00000000-0005-0000-0000-0000151E0000}"/>
    <cellStyle name="Note 2 22 8 2" xfId="13370" xr:uid="{00000000-0005-0000-0000-0000161E0000}"/>
    <cellStyle name="Note 2 22 8 2 2" xfId="30805" xr:uid="{00000000-0005-0000-0000-0000171E0000}"/>
    <cellStyle name="Note 2 22 8 2 3" xfId="45258" xr:uid="{00000000-0005-0000-0000-0000181E0000}"/>
    <cellStyle name="Note 2 22 8 3" xfId="15831" xr:uid="{00000000-0005-0000-0000-0000191E0000}"/>
    <cellStyle name="Note 2 22 8 3 2" xfId="33266" xr:uid="{00000000-0005-0000-0000-00001A1E0000}"/>
    <cellStyle name="Note 2 22 8 3 3" xfId="47719" xr:uid="{00000000-0005-0000-0000-00001B1E0000}"/>
    <cellStyle name="Note 2 22 8 4" xfId="21096" xr:uid="{00000000-0005-0000-0000-00001C1E0000}"/>
    <cellStyle name="Note 2 22 8 5" xfId="35549" xr:uid="{00000000-0005-0000-0000-00001D1E0000}"/>
    <cellStyle name="Note 2 22 9" xfId="6122" xr:uid="{00000000-0005-0000-0000-00001E1E0000}"/>
    <cellStyle name="Note 2 22 9 2" xfId="23557" xr:uid="{00000000-0005-0000-0000-00001F1E0000}"/>
    <cellStyle name="Note 2 22 9 3" xfId="38010" xr:uid="{00000000-0005-0000-0000-0000201E0000}"/>
    <cellStyle name="Note 2 23" xfId="1165" xr:uid="{00000000-0005-0000-0000-0000211E0000}"/>
    <cellStyle name="Note 2 23 10" xfId="8579" xr:uid="{00000000-0005-0000-0000-0000221E0000}"/>
    <cellStyle name="Note 2 23 10 2" xfId="26014" xr:uid="{00000000-0005-0000-0000-0000231E0000}"/>
    <cellStyle name="Note 2 23 10 3" xfId="40467" xr:uid="{00000000-0005-0000-0000-0000241E0000}"/>
    <cellStyle name="Note 2 23 11" xfId="10999" xr:uid="{00000000-0005-0000-0000-0000251E0000}"/>
    <cellStyle name="Note 2 23 11 2" xfId="28434" xr:uid="{00000000-0005-0000-0000-0000261E0000}"/>
    <cellStyle name="Note 2 23 11 3" xfId="42887" xr:uid="{00000000-0005-0000-0000-0000271E0000}"/>
    <cellStyle name="Note 2 23 12" xfId="18006" xr:uid="{00000000-0005-0000-0000-0000281E0000}"/>
    <cellStyle name="Note 2 23 2" xfId="1166" xr:uid="{00000000-0005-0000-0000-0000291E0000}"/>
    <cellStyle name="Note 2 23 2 2" xfId="1167" xr:uid="{00000000-0005-0000-0000-00002A1E0000}"/>
    <cellStyle name="Note 2 23 2 2 2" xfId="3678" xr:uid="{00000000-0005-0000-0000-00002B1E0000}"/>
    <cellStyle name="Note 2 23 2 2 2 2" xfId="13384" xr:uid="{00000000-0005-0000-0000-00002C1E0000}"/>
    <cellStyle name="Note 2 23 2 2 2 2 2" xfId="30819" xr:uid="{00000000-0005-0000-0000-00002D1E0000}"/>
    <cellStyle name="Note 2 23 2 2 2 2 3" xfId="45272" xr:uid="{00000000-0005-0000-0000-00002E1E0000}"/>
    <cellStyle name="Note 2 23 2 2 2 3" xfId="15845" xr:uid="{00000000-0005-0000-0000-00002F1E0000}"/>
    <cellStyle name="Note 2 23 2 2 2 3 2" xfId="33280" xr:uid="{00000000-0005-0000-0000-0000301E0000}"/>
    <cellStyle name="Note 2 23 2 2 2 3 3" xfId="47733" xr:uid="{00000000-0005-0000-0000-0000311E0000}"/>
    <cellStyle name="Note 2 23 2 2 2 4" xfId="21114" xr:uid="{00000000-0005-0000-0000-0000321E0000}"/>
    <cellStyle name="Note 2 23 2 2 2 5" xfId="35567" xr:uid="{00000000-0005-0000-0000-0000331E0000}"/>
    <cellStyle name="Note 2 23 2 2 3" xfId="6140" xr:uid="{00000000-0005-0000-0000-0000341E0000}"/>
    <cellStyle name="Note 2 23 2 2 3 2" xfId="23575" xr:uid="{00000000-0005-0000-0000-0000351E0000}"/>
    <cellStyle name="Note 2 23 2 2 3 3" xfId="38028" xr:uid="{00000000-0005-0000-0000-0000361E0000}"/>
    <cellStyle name="Note 2 23 2 2 4" xfId="8581" xr:uid="{00000000-0005-0000-0000-0000371E0000}"/>
    <cellStyle name="Note 2 23 2 2 4 2" xfId="26016" xr:uid="{00000000-0005-0000-0000-0000381E0000}"/>
    <cellStyle name="Note 2 23 2 2 4 3" xfId="40469" xr:uid="{00000000-0005-0000-0000-0000391E0000}"/>
    <cellStyle name="Note 2 23 2 2 5" xfId="11001" xr:uid="{00000000-0005-0000-0000-00003A1E0000}"/>
    <cellStyle name="Note 2 23 2 2 5 2" xfId="28436" xr:uid="{00000000-0005-0000-0000-00003B1E0000}"/>
    <cellStyle name="Note 2 23 2 2 5 3" xfId="42889" xr:uid="{00000000-0005-0000-0000-00003C1E0000}"/>
    <cellStyle name="Note 2 23 2 2 6" xfId="18008" xr:uid="{00000000-0005-0000-0000-00003D1E0000}"/>
    <cellStyle name="Note 2 23 2 3" xfId="1168" xr:uid="{00000000-0005-0000-0000-00003E1E0000}"/>
    <cellStyle name="Note 2 23 2 3 2" xfId="3679" xr:uid="{00000000-0005-0000-0000-00003F1E0000}"/>
    <cellStyle name="Note 2 23 2 3 2 2" xfId="13385" xr:uid="{00000000-0005-0000-0000-0000401E0000}"/>
    <cellStyle name="Note 2 23 2 3 2 2 2" xfId="30820" xr:uid="{00000000-0005-0000-0000-0000411E0000}"/>
    <cellStyle name="Note 2 23 2 3 2 2 3" xfId="45273" xr:uid="{00000000-0005-0000-0000-0000421E0000}"/>
    <cellStyle name="Note 2 23 2 3 2 3" xfId="15846" xr:uid="{00000000-0005-0000-0000-0000431E0000}"/>
    <cellStyle name="Note 2 23 2 3 2 3 2" xfId="33281" xr:uid="{00000000-0005-0000-0000-0000441E0000}"/>
    <cellStyle name="Note 2 23 2 3 2 3 3" xfId="47734" xr:uid="{00000000-0005-0000-0000-0000451E0000}"/>
    <cellStyle name="Note 2 23 2 3 2 4" xfId="21115" xr:uid="{00000000-0005-0000-0000-0000461E0000}"/>
    <cellStyle name="Note 2 23 2 3 2 5" xfId="35568" xr:uid="{00000000-0005-0000-0000-0000471E0000}"/>
    <cellStyle name="Note 2 23 2 3 3" xfId="6141" xr:uid="{00000000-0005-0000-0000-0000481E0000}"/>
    <cellStyle name="Note 2 23 2 3 3 2" xfId="23576" xr:uid="{00000000-0005-0000-0000-0000491E0000}"/>
    <cellStyle name="Note 2 23 2 3 3 3" xfId="38029" xr:uid="{00000000-0005-0000-0000-00004A1E0000}"/>
    <cellStyle name="Note 2 23 2 3 4" xfId="8582" xr:uid="{00000000-0005-0000-0000-00004B1E0000}"/>
    <cellStyle name="Note 2 23 2 3 4 2" xfId="26017" xr:uid="{00000000-0005-0000-0000-00004C1E0000}"/>
    <cellStyle name="Note 2 23 2 3 4 3" xfId="40470" xr:uid="{00000000-0005-0000-0000-00004D1E0000}"/>
    <cellStyle name="Note 2 23 2 3 5" xfId="11002" xr:uid="{00000000-0005-0000-0000-00004E1E0000}"/>
    <cellStyle name="Note 2 23 2 3 5 2" xfId="28437" xr:uid="{00000000-0005-0000-0000-00004F1E0000}"/>
    <cellStyle name="Note 2 23 2 3 5 3" xfId="42890" xr:uid="{00000000-0005-0000-0000-0000501E0000}"/>
    <cellStyle name="Note 2 23 2 3 6" xfId="18009" xr:uid="{00000000-0005-0000-0000-0000511E0000}"/>
    <cellStyle name="Note 2 23 2 4" xfId="1169" xr:uid="{00000000-0005-0000-0000-0000521E0000}"/>
    <cellStyle name="Note 2 23 2 4 2" xfId="3680" xr:uid="{00000000-0005-0000-0000-0000531E0000}"/>
    <cellStyle name="Note 2 23 2 4 2 2" xfId="21116" xr:uid="{00000000-0005-0000-0000-0000541E0000}"/>
    <cellStyle name="Note 2 23 2 4 2 3" xfId="35569" xr:uid="{00000000-0005-0000-0000-0000551E0000}"/>
    <cellStyle name="Note 2 23 2 4 3" xfId="6142" xr:uid="{00000000-0005-0000-0000-0000561E0000}"/>
    <cellStyle name="Note 2 23 2 4 3 2" xfId="23577" xr:uid="{00000000-0005-0000-0000-0000571E0000}"/>
    <cellStyle name="Note 2 23 2 4 3 3" xfId="38030" xr:uid="{00000000-0005-0000-0000-0000581E0000}"/>
    <cellStyle name="Note 2 23 2 4 4" xfId="8583" xr:uid="{00000000-0005-0000-0000-0000591E0000}"/>
    <cellStyle name="Note 2 23 2 4 4 2" xfId="26018" xr:uid="{00000000-0005-0000-0000-00005A1E0000}"/>
    <cellStyle name="Note 2 23 2 4 4 3" xfId="40471" xr:uid="{00000000-0005-0000-0000-00005B1E0000}"/>
    <cellStyle name="Note 2 23 2 4 5" xfId="11003" xr:uid="{00000000-0005-0000-0000-00005C1E0000}"/>
    <cellStyle name="Note 2 23 2 4 5 2" xfId="28438" xr:uid="{00000000-0005-0000-0000-00005D1E0000}"/>
    <cellStyle name="Note 2 23 2 4 5 3" xfId="42891" xr:uid="{00000000-0005-0000-0000-00005E1E0000}"/>
    <cellStyle name="Note 2 23 2 4 6" xfId="15062" xr:uid="{00000000-0005-0000-0000-00005F1E0000}"/>
    <cellStyle name="Note 2 23 2 4 6 2" xfId="32497" xr:uid="{00000000-0005-0000-0000-0000601E0000}"/>
    <cellStyle name="Note 2 23 2 4 6 3" xfId="46950" xr:uid="{00000000-0005-0000-0000-0000611E0000}"/>
    <cellStyle name="Note 2 23 2 4 7" xfId="18010" xr:uid="{00000000-0005-0000-0000-0000621E0000}"/>
    <cellStyle name="Note 2 23 2 4 8" xfId="20224" xr:uid="{00000000-0005-0000-0000-0000631E0000}"/>
    <cellStyle name="Note 2 23 2 5" xfId="3677" xr:uid="{00000000-0005-0000-0000-0000641E0000}"/>
    <cellStyle name="Note 2 23 2 5 2" xfId="13383" xr:uid="{00000000-0005-0000-0000-0000651E0000}"/>
    <cellStyle name="Note 2 23 2 5 2 2" xfId="30818" xr:uid="{00000000-0005-0000-0000-0000661E0000}"/>
    <cellStyle name="Note 2 23 2 5 2 3" xfId="45271" xr:uid="{00000000-0005-0000-0000-0000671E0000}"/>
    <cellStyle name="Note 2 23 2 5 3" xfId="15844" xr:uid="{00000000-0005-0000-0000-0000681E0000}"/>
    <cellStyle name="Note 2 23 2 5 3 2" xfId="33279" xr:uid="{00000000-0005-0000-0000-0000691E0000}"/>
    <cellStyle name="Note 2 23 2 5 3 3" xfId="47732" xr:uid="{00000000-0005-0000-0000-00006A1E0000}"/>
    <cellStyle name="Note 2 23 2 5 4" xfId="21113" xr:uid="{00000000-0005-0000-0000-00006B1E0000}"/>
    <cellStyle name="Note 2 23 2 5 5" xfId="35566" xr:uid="{00000000-0005-0000-0000-00006C1E0000}"/>
    <cellStyle name="Note 2 23 2 6" xfId="6139" xr:uid="{00000000-0005-0000-0000-00006D1E0000}"/>
    <cellStyle name="Note 2 23 2 6 2" xfId="23574" xr:uid="{00000000-0005-0000-0000-00006E1E0000}"/>
    <cellStyle name="Note 2 23 2 6 3" xfId="38027" xr:uid="{00000000-0005-0000-0000-00006F1E0000}"/>
    <cellStyle name="Note 2 23 2 7" xfId="8580" xr:uid="{00000000-0005-0000-0000-0000701E0000}"/>
    <cellStyle name="Note 2 23 2 7 2" xfId="26015" xr:uid="{00000000-0005-0000-0000-0000711E0000}"/>
    <cellStyle name="Note 2 23 2 7 3" xfId="40468" xr:uid="{00000000-0005-0000-0000-0000721E0000}"/>
    <cellStyle name="Note 2 23 2 8" xfId="11000" xr:uid="{00000000-0005-0000-0000-0000731E0000}"/>
    <cellStyle name="Note 2 23 2 8 2" xfId="28435" xr:uid="{00000000-0005-0000-0000-0000741E0000}"/>
    <cellStyle name="Note 2 23 2 8 3" xfId="42888" xr:uid="{00000000-0005-0000-0000-0000751E0000}"/>
    <cellStyle name="Note 2 23 2 9" xfId="18007" xr:uid="{00000000-0005-0000-0000-0000761E0000}"/>
    <cellStyle name="Note 2 23 3" xfId="1170" xr:uid="{00000000-0005-0000-0000-0000771E0000}"/>
    <cellStyle name="Note 2 23 3 2" xfId="1171" xr:uid="{00000000-0005-0000-0000-0000781E0000}"/>
    <cellStyle name="Note 2 23 3 2 2" xfId="3682" xr:uid="{00000000-0005-0000-0000-0000791E0000}"/>
    <cellStyle name="Note 2 23 3 2 2 2" xfId="13387" xr:uid="{00000000-0005-0000-0000-00007A1E0000}"/>
    <cellStyle name="Note 2 23 3 2 2 2 2" xfId="30822" xr:uid="{00000000-0005-0000-0000-00007B1E0000}"/>
    <cellStyle name="Note 2 23 3 2 2 2 3" xfId="45275" xr:uid="{00000000-0005-0000-0000-00007C1E0000}"/>
    <cellStyle name="Note 2 23 3 2 2 3" xfId="15848" xr:uid="{00000000-0005-0000-0000-00007D1E0000}"/>
    <cellStyle name="Note 2 23 3 2 2 3 2" xfId="33283" xr:uid="{00000000-0005-0000-0000-00007E1E0000}"/>
    <cellStyle name="Note 2 23 3 2 2 3 3" xfId="47736" xr:uid="{00000000-0005-0000-0000-00007F1E0000}"/>
    <cellStyle name="Note 2 23 3 2 2 4" xfId="21118" xr:uid="{00000000-0005-0000-0000-0000801E0000}"/>
    <cellStyle name="Note 2 23 3 2 2 5" xfId="35571" xr:uid="{00000000-0005-0000-0000-0000811E0000}"/>
    <cellStyle name="Note 2 23 3 2 3" xfId="6144" xr:uid="{00000000-0005-0000-0000-0000821E0000}"/>
    <cellStyle name="Note 2 23 3 2 3 2" xfId="23579" xr:uid="{00000000-0005-0000-0000-0000831E0000}"/>
    <cellStyle name="Note 2 23 3 2 3 3" xfId="38032" xr:uid="{00000000-0005-0000-0000-0000841E0000}"/>
    <cellStyle name="Note 2 23 3 2 4" xfId="8585" xr:uid="{00000000-0005-0000-0000-0000851E0000}"/>
    <cellStyle name="Note 2 23 3 2 4 2" xfId="26020" xr:uid="{00000000-0005-0000-0000-0000861E0000}"/>
    <cellStyle name="Note 2 23 3 2 4 3" xfId="40473" xr:uid="{00000000-0005-0000-0000-0000871E0000}"/>
    <cellStyle name="Note 2 23 3 2 5" xfId="11005" xr:uid="{00000000-0005-0000-0000-0000881E0000}"/>
    <cellStyle name="Note 2 23 3 2 5 2" xfId="28440" xr:uid="{00000000-0005-0000-0000-0000891E0000}"/>
    <cellStyle name="Note 2 23 3 2 5 3" xfId="42893" xr:uid="{00000000-0005-0000-0000-00008A1E0000}"/>
    <cellStyle name="Note 2 23 3 2 6" xfId="18012" xr:uid="{00000000-0005-0000-0000-00008B1E0000}"/>
    <cellStyle name="Note 2 23 3 3" xfId="1172" xr:uid="{00000000-0005-0000-0000-00008C1E0000}"/>
    <cellStyle name="Note 2 23 3 3 2" xfId="3683" xr:uid="{00000000-0005-0000-0000-00008D1E0000}"/>
    <cellStyle name="Note 2 23 3 3 2 2" xfId="13388" xr:uid="{00000000-0005-0000-0000-00008E1E0000}"/>
    <cellStyle name="Note 2 23 3 3 2 2 2" xfId="30823" xr:uid="{00000000-0005-0000-0000-00008F1E0000}"/>
    <cellStyle name="Note 2 23 3 3 2 2 3" xfId="45276" xr:uid="{00000000-0005-0000-0000-0000901E0000}"/>
    <cellStyle name="Note 2 23 3 3 2 3" xfId="15849" xr:uid="{00000000-0005-0000-0000-0000911E0000}"/>
    <cellStyle name="Note 2 23 3 3 2 3 2" xfId="33284" xr:uid="{00000000-0005-0000-0000-0000921E0000}"/>
    <cellStyle name="Note 2 23 3 3 2 3 3" xfId="47737" xr:uid="{00000000-0005-0000-0000-0000931E0000}"/>
    <cellStyle name="Note 2 23 3 3 2 4" xfId="21119" xr:uid="{00000000-0005-0000-0000-0000941E0000}"/>
    <cellStyle name="Note 2 23 3 3 2 5" xfId="35572" xr:uid="{00000000-0005-0000-0000-0000951E0000}"/>
    <cellStyle name="Note 2 23 3 3 3" xfId="6145" xr:uid="{00000000-0005-0000-0000-0000961E0000}"/>
    <cellStyle name="Note 2 23 3 3 3 2" xfId="23580" xr:uid="{00000000-0005-0000-0000-0000971E0000}"/>
    <cellStyle name="Note 2 23 3 3 3 3" xfId="38033" xr:uid="{00000000-0005-0000-0000-0000981E0000}"/>
    <cellStyle name="Note 2 23 3 3 4" xfId="8586" xr:uid="{00000000-0005-0000-0000-0000991E0000}"/>
    <cellStyle name="Note 2 23 3 3 4 2" xfId="26021" xr:uid="{00000000-0005-0000-0000-00009A1E0000}"/>
    <cellStyle name="Note 2 23 3 3 4 3" xfId="40474" xr:uid="{00000000-0005-0000-0000-00009B1E0000}"/>
    <cellStyle name="Note 2 23 3 3 5" xfId="11006" xr:uid="{00000000-0005-0000-0000-00009C1E0000}"/>
    <cellStyle name="Note 2 23 3 3 5 2" xfId="28441" xr:uid="{00000000-0005-0000-0000-00009D1E0000}"/>
    <cellStyle name="Note 2 23 3 3 5 3" xfId="42894" xr:uid="{00000000-0005-0000-0000-00009E1E0000}"/>
    <cellStyle name="Note 2 23 3 3 6" xfId="18013" xr:uid="{00000000-0005-0000-0000-00009F1E0000}"/>
    <cellStyle name="Note 2 23 3 4" xfId="1173" xr:uid="{00000000-0005-0000-0000-0000A01E0000}"/>
    <cellStyle name="Note 2 23 3 4 2" xfId="3684" xr:uid="{00000000-0005-0000-0000-0000A11E0000}"/>
    <cellStyle name="Note 2 23 3 4 2 2" xfId="21120" xr:uid="{00000000-0005-0000-0000-0000A21E0000}"/>
    <cellStyle name="Note 2 23 3 4 2 3" xfId="35573" xr:uid="{00000000-0005-0000-0000-0000A31E0000}"/>
    <cellStyle name="Note 2 23 3 4 3" xfId="6146" xr:uid="{00000000-0005-0000-0000-0000A41E0000}"/>
    <cellStyle name="Note 2 23 3 4 3 2" xfId="23581" xr:uid="{00000000-0005-0000-0000-0000A51E0000}"/>
    <cellStyle name="Note 2 23 3 4 3 3" xfId="38034" xr:uid="{00000000-0005-0000-0000-0000A61E0000}"/>
    <cellStyle name="Note 2 23 3 4 4" xfId="8587" xr:uid="{00000000-0005-0000-0000-0000A71E0000}"/>
    <cellStyle name="Note 2 23 3 4 4 2" xfId="26022" xr:uid="{00000000-0005-0000-0000-0000A81E0000}"/>
    <cellStyle name="Note 2 23 3 4 4 3" xfId="40475" xr:uid="{00000000-0005-0000-0000-0000A91E0000}"/>
    <cellStyle name="Note 2 23 3 4 5" xfId="11007" xr:uid="{00000000-0005-0000-0000-0000AA1E0000}"/>
    <cellStyle name="Note 2 23 3 4 5 2" xfId="28442" xr:uid="{00000000-0005-0000-0000-0000AB1E0000}"/>
    <cellStyle name="Note 2 23 3 4 5 3" xfId="42895" xr:uid="{00000000-0005-0000-0000-0000AC1E0000}"/>
    <cellStyle name="Note 2 23 3 4 6" xfId="15063" xr:uid="{00000000-0005-0000-0000-0000AD1E0000}"/>
    <cellStyle name="Note 2 23 3 4 6 2" xfId="32498" xr:uid="{00000000-0005-0000-0000-0000AE1E0000}"/>
    <cellStyle name="Note 2 23 3 4 6 3" xfId="46951" xr:uid="{00000000-0005-0000-0000-0000AF1E0000}"/>
    <cellStyle name="Note 2 23 3 4 7" xfId="18014" xr:uid="{00000000-0005-0000-0000-0000B01E0000}"/>
    <cellStyle name="Note 2 23 3 4 8" xfId="20225" xr:uid="{00000000-0005-0000-0000-0000B11E0000}"/>
    <cellStyle name="Note 2 23 3 5" xfId="3681" xr:uid="{00000000-0005-0000-0000-0000B21E0000}"/>
    <cellStyle name="Note 2 23 3 5 2" xfId="13386" xr:uid="{00000000-0005-0000-0000-0000B31E0000}"/>
    <cellStyle name="Note 2 23 3 5 2 2" xfId="30821" xr:uid="{00000000-0005-0000-0000-0000B41E0000}"/>
    <cellStyle name="Note 2 23 3 5 2 3" xfId="45274" xr:uid="{00000000-0005-0000-0000-0000B51E0000}"/>
    <cellStyle name="Note 2 23 3 5 3" xfId="15847" xr:uid="{00000000-0005-0000-0000-0000B61E0000}"/>
    <cellStyle name="Note 2 23 3 5 3 2" xfId="33282" xr:uid="{00000000-0005-0000-0000-0000B71E0000}"/>
    <cellStyle name="Note 2 23 3 5 3 3" xfId="47735" xr:uid="{00000000-0005-0000-0000-0000B81E0000}"/>
    <cellStyle name="Note 2 23 3 5 4" xfId="21117" xr:uid="{00000000-0005-0000-0000-0000B91E0000}"/>
    <cellStyle name="Note 2 23 3 5 5" xfId="35570" xr:uid="{00000000-0005-0000-0000-0000BA1E0000}"/>
    <cellStyle name="Note 2 23 3 6" xfId="6143" xr:uid="{00000000-0005-0000-0000-0000BB1E0000}"/>
    <cellStyle name="Note 2 23 3 6 2" xfId="23578" xr:uid="{00000000-0005-0000-0000-0000BC1E0000}"/>
    <cellStyle name="Note 2 23 3 6 3" xfId="38031" xr:uid="{00000000-0005-0000-0000-0000BD1E0000}"/>
    <cellStyle name="Note 2 23 3 7" xfId="8584" xr:uid="{00000000-0005-0000-0000-0000BE1E0000}"/>
    <cellStyle name="Note 2 23 3 7 2" xfId="26019" xr:uid="{00000000-0005-0000-0000-0000BF1E0000}"/>
    <cellStyle name="Note 2 23 3 7 3" xfId="40472" xr:uid="{00000000-0005-0000-0000-0000C01E0000}"/>
    <cellStyle name="Note 2 23 3 8" xfId="11004" xr:uid="{00000000-0005-0000-0000-0000C11E0000}"/>
    <cellStyle name="Note 2 23 3 8 2" xfId="28439" xr:uid="{00000000-0005-0000-0000-0000C21E0000}"/>
    <cellStyle name="Note 2 23 3 8 3" xfId="42892" xr:uid="{00000000-0005-0000-0000-0000C31E0000}"/>
    <cellStyle name="Note 2 23 3 9" xfId="18011" xr:uid="{00000000-0005-0000-0000-0000C41E0000}"/>
    <cellStyle name="Note 2 23 4" xfId="1174" xr:uid="{00000000-0005-0000-0000-0000C51E0000}"/>
    <cellStyle name="Note 2 23 4 2" xfId="1175" xr:uid="{00000000-0005-0000-0000-0000C61E0000}"/>
    <cellStyle name="Note 2 23 4 2 2" xfId="3686" xr:uid="{00000000-0005-0000-0000-0000C71E0000}"/>
    <cellStyle name="Note 2 23 4 2 2 2" xfId="13390" xr:uid="{00000000-0005-0000-0000-0000C81E0000}"/>
    <cellStyle name="Note 2 23 4 2 2 2 2" xfId="30825" xr:uid="{00000000-0005-0000-0000-0000C91E0000}"/>
    <cellStyle name="Note 2 23 4 2 2 2 3" xfId="45278" xr:uid="{00000000-0005-0000-0000-0000CA1E0000}"/>
    <cellStyle name="Note 2 23 4 2 2 3" xfId="15851" xr:uid="{00000000-0005-0000-0000-0000CB1E0000}"/>
    <cellStyle name="Note 2 23 4 2 2 3 2" xfId="33286" xr:uid="{00000000-0005-0000-0000-0000CC1E0000}"/>
    <cellStyle name="Note 2 23 4 2 2 3 3" xfId="47739" xr:uid="{00000000-0005-0000-0000-0000CD1E0000}"/>
    <cellStyle name="Note 2 23 4 2 2 4" xfId="21122" xr:uid="{00000000-0005-0000-0000-0000CE1E0000}"/>
    <cellStyle name="Note 2 23 4 2 2 5" xfId="35575" xr:uid="{00000000-0005-0000-0000-0000CF1E0000}"/>
    <cellStyle name="Note 2 23 4 2 3" xfId="6148" xr:uid="{00000000-0005-0000-0000-0000D01E0000}"/>
    <cellStyle name="Note 2 23 4 2 3 2" xfId="23583" xr:uid="{00000000-0005-0000-0000-0000D11E0000}"/>
    <cellStyle name="Note 2 23 4 2 3 3" xfId="38036" xr:uid="{00000000-0005-0000-0000-0000D21E0000}"/>
    <cellStyle name="Note 2 23 4 2 4" xfId="8589" xr:uid="{00000000-0005-0000-0000-0000D31E0000}"/>
    <cellStyle name="Note 2 23 4 2 4 2" xfId="26024" xr:uid="{00000000-0005-0000-0000-0000D41E0000}"/>
    <cellStyle name="Note 2 23 4 2 4 3" xfId="40477" xr:uid="{00000000-0005-0000-0000-0000D51E0000}"/>
    <cellStyle name="Note 2 23 4 2 5" xfId="11009" xr:uid="{00000000-0005-0000-0000-0000D61E0000}"/>
    <cellStyle name="Note 2 23 4 2 5 2" xfId="28444" xr:uid="{00000000-0005-0000-0000-0000D71E0000}"/>
    <cellStyle name="Note 2 23 4 2 5 3" xfId="42897" xr:uid="{00000000-0005-0000-0000-0000D81E0000}"/>
    <cellStyle name="Note 2 23 4 2 6" xfId="18016" xr:uid="{00000000-0005-0000-0000-0000D91E0000}"/>
    <cellStyle name="Note 2 23 4 3" xfId="1176" xr:uid="{00000000-0005-0000-0000-0000DA1E0000}"/>
    <cellStyle name="Note 2 23 4 3 2" xfId="3687" xr:uid="{00000000-0005-0000-0000-0000DB1E0000}"/>
    <cellStyle name="Note 2 23 4 3 2 2" xfId="13391" xr:uid="{00000000-0005-0000-0000-0000DC1E0000}"/>
    <cellStyle name="Note 2 23 4 3 2 2 2" xfId="30826" xr:uid="{00000000-0005-0000-0000-0000DD1E0000}"/>
    <cellStyle name="Note 2 23 4 3 2 2 3" xfId="45279" xr:uid="{00000000-0005-0000-0000-0000DE1E0000}"/>
    <cellStyle name="Note 2 23 4 3 2 3" xfId="15852" xr:uid="{00000000-0005-0000-0000-0000DF1E0000}"/>
    <cellStyle name="Note 2 23 4 3 2 3 2" xfId="33287" xr:uid="{00000000-0005-0000-0000-0000E01E0000}"/>
    <cellStyle name="Note 2 23 4 3 2 3 3" xfId="47740" xr:uid="{00000000-0005-0000-0000-0000E11E0000}"/>
    <cellStyle name="Note 2 23 4 3 2 4" xfId="21123" xr:uid="{00000000-0005-0000-0000-0000E21E0000}"/>
    <cellStyle name="Note 2 23 4 3 2 5" xfId="35576" xr:uid="{00000000-0005-0000-0000-0000E31E0000}"/>
    <cellStyle name="Note 2 23 4 3 3" xfId="6149" xr:uid="{00000000-0005-0000-0000-0000E41E0000}"/>
    <cellStyle name="Note 2 23 4 3 3 2" xfId="23584" xr:uid="{00000000-0005-0000-0000-0000E51E0000}"/>
    <cellStyle name="Note 2 23 4 3 3 3" xfId="38037" xr:uid="{00000000-0005-0000-0000-0000E61E0000}"/>
    <cellStyle name="Note 2 23 4 3 4" xfId="8590" xr:uid="{00000000-0005-0000-0000-0000E71E0000}"/>
    <cellStyle name="Note 2 23 4 3 4 2" xfId="26025" xr:uid="{00000000-0005-0000-0000-0000E81E0000}"/>
    <cellStyle name="Note 2 23 4 3 4 3" xfId="40478" xr:uid="{00000000-0005-0000-0000-0000E91E0000}"/>
    <cellStyle name="Note 2 23 4 3 5" xfId="11010" xr:uid="{00000000-0005-0000-0000-0000EA1E0000}"/>
    <cellStyle name="Note 2 23 4 3 5 2" xfId="28445" xr:uid="{00000000-0005-0000-0000-0000EB1E0000}"/>
    <cellStyle name="Note 2 23 4 3 5 3" xfId="42898" xr:uid="{00000000-0005-0000-0000-0000EC1E0000}"/>
    <cellStyle name="Note 2 23 4 3 6" xfId="18017" xr:uid="{00000000-0005-0000-0000-0000ED1E0000}"/>
    <cellStyle name="Note 2 23 4 4" xfId="1177" xr:uid="{00000000-0005-0000-0000-0000EE1E0000}"/>
    <cellStyle name="Note 2 23 4 4 2" xfId="3688" xr:uid="{00000000-0005-0000-0000-0000EF1E0000}"/>
    <cellStyle name="Note 2 23 4 4 2 2" xfId="21124" xr:uid="{00000000-0005-0000-0000-0000F01E0000}"/>
    <cellStyle name="Note 2 23 4 4 2 3" xfId="35577" xr:uid="{00000000-0005-0000-0000-0000F11E0000}"/>
    <cellStyle name="Note 2 23 4 4 3" xfId="6150" xr:uid="{00000000-0005-0000-0000-0000F21E0000}"/>
    <cellStyle name="Note 2 23 4 4 3 2" xfId="23585" xr:uid="{00000000-0005-0000-0000-0000F31E0000}"/>
    <cellStyle name="Note 2 23 4 4 3 3" xfId="38038" xr:uid="{00000000-0005-0000-0000-0000F41E0000}"/>
    <cellStyle name="Note 2 23 4 4 4" xfId="8591" xr:uid="{00000000-0005-0000-0000-0000F51E0000}"/>
    <cellStyle name="Note 2 23 4 4 4 2" xfId="26026" xr:uid="{00000000-0005-0000-0000-0000F61E0000}"/>
    <cellStyle name="Note 2 23 4 4 4 3" xfId="40479" xr:uid="{00000000-0005-0000-0000-0000F71E0000}"/>
    <cellStyle name="Note 2 23 4 4 5" xfId="11011" xr:uid="{00000000-0005-0000-0000-0000F81E0000}"/>
    <cellStyle name="Note 2 23 4 4 5 2" xfId="28446" xr:uid="{00000000-0005-0000-0000-0000F91E0000}"/>
    <cellStyle name="Note 2 23 4 4 5 3" xfId="42899" xr:uid="{00000000-0005-0000-0000-0000FA1E0000}"/>
    <cellStyle name="Note 2 23 4 4 6" xfId="15064" xr:uid="{00000000-0005-0000-0000-0000FB1E0000}"/>
    <cellStyle name="Note 2 23 4 4 6 2" xfId="32499" xr:uid="{00000000-0005-0000-0000-0000FC1E0000}"/>
    <cellStyle name="Note 2 23 4 4 6 3" xfId="46952" xr:uid="{00000000-0005-0000-0000-0000FD1E0000}"/>
    <cellStyle name="Note 2 23 4 4 7" xfId="18018" xr:uid="{00000000-0005-0000-0000-0000FE1E0000}"/>
    <cellStyle name="Note 2 23 4 4 8" xfId="20226" xr:uid="{00000000-0005-0000-0000-0000FF1E0000}"/>
    <cellStyle name="Note 2 23 4 5" xfId="3685" xr:uid="{00000000-0005-0000-0000-0000001F0000}"/>
    <cellStyle name="Note 2 23 4 5 2" xfId="13389" xr:uid="{00000000-0005-0000-0000-0000011F0000}"/>
    <cellStyle name="Note 2 23 4 5 2 2" xfId="30824" xr:uid="{00000000-0005-0000-0000-0000021F0000}"/>
    <cellStyle name="Note 2 23 4 5 2 3" xfId="45277" xr:uid="{00000000-0005-0000-0000-0000031F0000}"/>
    <cellStyle name="Note 2 23 4 5 3" xfId="15850" xr:uid="{00000000-0005-0000-0000-0000041F0000}"/>
    <cellStyle name="Note 2 23 4 5 3 2" xfId="33285" xr:uid="{00000000-0005-0000-0000-0000051F0000}"/>
    <cellStyle name="Note 2 23 4 5 3 3" xfId="47738" xr:uid="{00000000-0005-0000-0000-0000061F0000}"/>
    <cellStyle name="Note 2 23 4 5 4" xfId="21121" xr:uid="{00000000-0005-0000-0000-0000071F0000}"/>
    <cellStyle name="Note 2 23 4 5 5" xfId="35574" xr:uid="{00000000-0005-0000-0000-0000081F0000}"/>
    <cellStyle name="Note 2 23 4 6" xfId="6147" xr:uid="{00000000-0005-0000-0000-0000091F0000}"/>
    <cellStyle name="Note 2 23 4 6 2" xfId="23582" xr:uid="{00000000-0005-0000-0000-00000A1F0000}"/>
    <cellStyle name="Note 2 23 4 6 3" xfId="38035" xr:uid="{00000000-0005-0000-0000-00000B1F0000}"/>
    <cellStyle name="Note 2 23 4 7" xfId="8588" xr:uid="{00000000-0005-0000-0000-00000C1F0000}"/>
    <cellStyle name="Note 2 23 4 7 2" xfId="26023" xr:uid="{00000000-0005-0000-0000-00000D1F0000}"/>
    <cellStyle name="Note 2 23 4 7 3" xfId="40476" xr:uid="{00000000-0005-0000-0000-00000E1F0000}"/>
    <cellStyle name="Note 2 23 4 8" xfId="11008" xr:uid="{00000000-0005-0000-0000-00000F1F0000}"/>
    <cellStyle name="Note 2 23 4 8 2" xfId="28443" xr:uid="{00000000-0005-0000-0000-0000101F0000}"/>
    <cellStyle name="Note 2 23 4 8 3" xfId="42896" xr:uid="{00000000-0005-0000-0000-0000111F0000}"/>
    <cellStyle name="Note 2 23 4 9" xfId="18015" xr:uid="{00000000-0005-0000-0000-0000121F0000}"/>
    <cellStyle name="Note 2 23 5" xfId="1178" xr:uid="{00000000-0005-0000-0000-0000131F0000}"/>
    <cellStyle name="Note 2 23 5 2" xfId="3689" xr:uid="{00000000-0005-0000-0000-0000141F0000}"/>
    <cellStyle name="Note 2 23 5 2 2" xfId="13392" xr:uid="{00000000-0005-0000-0000-0000151F0000}"/>
    <cellStyle name="Note 2 23 5 2 2 2" xfId="30827" xr:uid="{00000000-0005-0000-0000-0000161F0000}"/>
    <cellStyle name="Note 2 23 5 2 2 3" xfId="45280" xr:uid="{00000000-0005-0000-0000-0000171F0000}"/>
    <cellStyle name="Note 2 23 5 2 3" xfId="15853" xr:uid="{00000000-0005-0000-0000-0000181F0000}"/>
    <cellStyle name="Note 2 23 5 2 3 2" xfId="33288" xr:uid="{00000000-0005-0000-0000-0000191F0000}"/>
    <cellStyle name="Note 2 23 5 2 3 3" xfId="47741" xr:uid="{00000000-0005-0000-0000-00001A1F0000}"/>
    <cellStyle name="Note 2 23 5 2 4" xfId="21125" xr:uid="{00000000-0005-0000-0000-00001B1F0000}"/>
    <cellStyle name="Note 2 23 5 2 5" xfId="35578" xr:uid="{00000000-0005-0000-0000-00001C1F0000}"/>
    <cellStyle name="Note 2 23 5 3" xfId="6151" xr:uid="{00000000-0005-0000-0000-00001D1F0000}"/>
    <cellStyle name="Note 2 23 5 3 2" xfId="23586" xr:uid="{00000000-0005-0000-0000-00001E1F0000}"/>
    <cellStyle name="Note 2 23 5 3 3" xfId="38039" xr:uid="{00000000-0005-0000-0000-00001F1F0000}"/>
    <cellStyle name="Note 2 23 5 4" xfId="8592" xr:uid="{00000000-0005-0000-0000-0000201F0000}"/>
    <cellStyle name="Note 2 23 5 4 2" xfId="26027" xr:uid="{00000000-0005-0000-0000-0000211F0000}"/>
    <cellStyle name="Note 2 23 5 4 3" xfId="40480" xr:uid="{00000000-0005-0000-0000-0000221F0000}"/>
    <cellStyle name="Note 2 23 5 5" xfId="11012" xr:uid="{00000000-0005-0000-0000-0000231F0000}"/>
    <cellStyle name="Note 2 23 5 5 2" xfId="28447" xr:uid="{00000000-0005-0000-0000-0000241F0000}"/>
    <cellStyle name="Note 2 23 5 5 3" xfId="42900" xr:uid="{00000000-0005-0000-0000-0000251F0000}"/>
    <cellStyle name="Note 2 23 5 6" xfId="18019" xr:uid="{00000000-0005-0000-0000-0000261F0000}"/>
    <cellStyle name="Note 2 23 6" xfId="1179" xr:uid="{00000000-0005-0000-0000-0000271F0000}"/>
    <cellStyle name="Note 2 23 6 2" xfId="3690" xr:uid="{00000000-0005-0000-0000-0000281F0000}"/>
    <cellStyle name="Note 2 23 6 2 2" xfId="13393" xr:uid="{00000000-0005-0000-0000-0000291F0000}"/>
    <cellStyle name="Note 2 23 6 2 2 2" xfId="30828" xr:uid="{00000000-0005-0000-0000-00002A1F0000}"/>
    <cellStyle name="Note 2 23 6 2 2 3" xfId="45281" xr:uid="{00000000-0005-0000-0000-00002B1F0000}"/>
    <cellStyle name="Note 2 23 6 2 3" xfId="15854" xr:uid="{00000000-0005-0000-0000-00002C1F0000}"/>
    <cellStyle name="Note 2 23 6 2 3 2" xfId="33289" xr:uid="{00000000-0005-0000-0000-00002D1F0000}"/>
    <cellStyle name="Note 2 23 6 2 3 3" xfId="47742" xr:uid="{00000000-0005-0000-0000-00002E1F0000}"/>
    <cellStyle name="Note 2 23 6 2 4" xfId="21126" xr:uid="{00000000-0005-0000-0000-00002F1F0000}"/>
    <cellStyle name="Note 2 23 6 2 5" xfId="35579" xr:uid="{00000000-0005-0000-0000-0000301F0000}"/>
    <cellStyle name="Note 2 23 6 3" xfId="6152" xr:uid="{00000000-0005-0000-0000-0000311F0000}"/>
    <cellStyle name="Note 2 23 6 3 2" xfId="23587" xr:uid="{00000000-0005-0000-0000-0000321F0000}"/>
    <cellStyle name="Note 2 23 6 3 3" xfId="38040" xr:uid="{00000000-0005-0000-0000-0000331F0000}"/>
    <cellStyle name="Note 2 23 6 4" xfId="8593" xr:uid="{00000000-0005-0000-0000-0000341F0000}"/>
    <cellStyle name="Note 2 23 6 4 2" xfId="26028" xr:uid="{00000000-0005-0000-0000-0000351F0000}"/>
    <cellStyle name="Note 2 23 6 4 3" xfId="40481" xr:uid="{00000000-0005-0000-0000-0000361F0000}"/>
    <cellStyle name="Note 2 23 6 5" xfId="11013" xr:uid="{00000000-0005-0000-0000-0000371F0000}"/>
    <cellStyle name="Note 2 23 6 5 2" xfId="28448" xr:uid="{00000000-0005-0000-0000-0000381F0000}"/>
    <cellStyle name="Note 2 23 6 5 3" xfId="42901" xr:uid="{00000000-0005-0000-0000-0000391F0000}"/>
    <cellStyle name="Note 2 23 6 6" xfId="18020" xr:uid="{00000000-0005-0000-0000-00003A1F0000}"/>
    <cellStyle name="Note 2 23 7" xfId="1180" xr:uid="{00000000-0005-0000-0000-00003B1F0000}"/>
    <cellStyle name="Note 2 23 7 2" xfId="3691" xr:uid="{00000000-0005-0000-0000-00003C1F0000}"/>
    <cellStyle name="Note 2 23 7 2 2" xfId="21127" xr:uid="{00000000-0005-0000-0000-00003D1F0000}"/>
    <cellStyle name="Note 2 23 7 2 3" xfId="35580" xr:uid="{00000000-0005-0000-0000-00003E1F0000}"/>
    <cellStyle name="Note 2 23 7 3" xfId="6153" xr:uid="{00000000-0005-0000-0000-00003F1F0000}"/>
    <cellStyle name="Note 2 23 7 3 2" xfId="23588" xr:uid="{00000000-0005-0000-0000-0000401F0000}"/>
    <cellStyle name="Note 2 23 7 3 3" xfId="38041" xr:uid="{00000000-0005-0000-0000-0000411F0000}"/>
    <cellStyle name="Note 2 23 7 4" xfId="8594" xr:uid="{00000000-0005-0000-0000-0000421F0000}"/>
    <cellStyle name="Note 2 23 7 4 2" xfId="26029" xr:uid="{00000000-0005-0000-0000-0000431F0000}"/>
    <cellStyle name="Note 2 23 7 4 3" xfId="40482" xr:uid="{00000000-0005-0000-0000-0000441F0000}"/>
    <cellStyle name="Note 2 23 7 5" xfId="11014" xr:uid="{00000000-0005-0000-0000-0000451F0000}"/>
    <cellStyle name="Note 2 23 7 5 2" xfId="28449" xr:uid="{00000000-0005-0000-0000-0000461F0000}"/>
    <cellStyle name="Note 2 23 7 5 3" xfId="42902" xr:uid="{00000000-0005-0000-0000-0000471F0000}"/>
    <cellStyle name="Note 2 23 7 6" xfId="15065" xr:uid="{00000000-0005-0000-0000-0000481F0000}"/>
    <cellStyle name="Note 2 23 7 6 2" xfId="32500" xr:uid="{00000000-0005-0000-0000-0000491F0000}"/>
    <cellStyle name="Note 2 23 7 6 3" xfId="46953" xr:uid="{00000000-0005-0000-0000-00004A1F0000}"/>
    <cellStyle name="Note 2 23 7 7" xfId="18021" xr:uid="{00000000-0005-0000-0000-00004B1F0000}"/>
    <cellStyle name="Note 2 23 7 8" xfId="20227" xr:uid="{00000000-0005-0000-0000-00004C1F0000}"/>
    <cellStyle name="Note 2 23 8" xfId="3676" xr:uid="{00000000-0005-0000-0000-00004D1F0000}"/>
    <cellStyle name="Note 2 23 8 2" xfId="13382" xr:uid="{00000000-0005-0000-0000-00004E1F0000}"/>
    <cellStyle name="Note 2 23 8 2 2" xfId="30817" xr:uid="{00000000-0005-0000-0000-00004F1F0000}"/>
    <cellStyle name="Note 2 23 8 2 3" xfId="45270" xr:uid="{00000000-0005-0000-0000-0000501F0000}"/>
    <cellStyle name="Note 2 23 8 3" xfId="15843" xr:uid="{00000000-0005-0000-0000-0000511F0000}"/>
    <cellStyle name="Note 2 23 8 3 2" xfId="33278" xr:uid="{00000000-0005-0000-0000-0000521F0000}"/>
    <cellStyle name="Note 2 23 8 3 3" xfId="47731" xr:uid="{00000000-0005-0000-0000-0000531F0000}"/>
    <cellStyle name="Note 2 23 8 4" xfId="21112" xr:uid="{00000000-0005-0000-0000-0000541F0000}"/>
    <cellStyle name="Note 2 23 8 5" xfId="35565" xr:uid="{00000000-0005-0000-0000-0000551F0000}"/>
    <cellStyle name="Note 2 23 9" xfId="6138" xr:uid="{00000000-0005-0000-0000-0000561F0000}"/>
    <cellStyle name="Note 2 23 9 2" xfId="23573" xr:uid="{00000000-0005-0000-0000-0000571F0000}"/>
    <cellStyle name="Note 2 23 9 3" xfId="38026" xr:uid="{00000000-0005-0000-0000-0000581F0000}"/>
    <cellStyle name="Note 2 24" xfId="1181" xr:uid="{00000000-0005-0000-0000-0000591F0000}"/>
    <cellStyle name="Note 2 24 10" xfId="8595" xr:uid="{00000000-0005-0000-0000-00005A1F0000}"/>
    <cellStyle name="Note 2 24 10 2" xfId="26030" xr:uid="{00000000-0005-0000-0000-00005B1F0000}"/>
    <cellStyle name="Note 2 24 10 3" xfId="40483" xr:uid="{00000000-0005-0000-0000-00005C1F0000}"/>
    <cellStyle name="Note 2 24 11" xfId="11015" xr:uid="{00000000-0005-0000-0000-00005D1F0000}"/>
    <cellStyle name="Note 2 24 11 2" xfId="28450" xr:uid="{00000000-0005-0000-0000-00005E1F0000}"/>
    <cellStyle name="Note 2 24 11 3" xfId="42903" xr:uid="{00000000-0005-0000-0000-00005F1F0000}"/>
    <cellStyle name="Note 2 24 12" xfId="18022" xr:uid="{00000000-0005-0000-0000-0000601F0000}"/>
    <cellStyle name="Note 2 24 2" xfId="1182" xr:uid="{00000000-0005-0000-0000-0000611F0000}"/>
    <cellStyle name="Note 2 24 2 2" xfId="1183" xr:uid="{00000000-0005-0000-0000-0000621F0000}"/>
    <cellStyle name="Note 2 24 2 2 2" xfId="3694" xr:uid="{00000000-0005-0000-0000-0000631F0000}"/>
    <cellStyle name="Note 2 24 2 2 2 2" xfId="13396" xr:uid="{00000000-0005-0000-0000-0000641F0000}"/>
    <cellStyle name="Note 2 24 2 2 2 2 2" xfId="30831" xr:uid="{00000000-0005-0000-0000-0000651F0000}"/>
    <cellStyle name="Note 2 24 2 2 2 2 3" xfId="45284" xr:uid="{00000000-0005-0000-0000-0000661F0000}"/>
    <cellStyle name="Note 2 24 2 2 2 3" xfId="15857" xr:uid="{00000000-0005-0000-0000-0000671F0000}"/>
    <cellStyle name="Note 2 24 2 2 2 3 2" xfId="33292" xr:uid="{00000000-0005-0000-0000-0000681F0000}"/>
    <cellStyle name="Note 2 24 2 2 2 3 3" xfId="47745" xr:uid="{00000000-0005-0000-0000-0000691F0000}"/>
    <cellStyle name="Note 2 24 2 2 2 4" xfId="21130" xr:uid="{00000000-0005-0000-0000-00006A1F0000}"/>
    <cellStyle name="Note 2 24 2 2 2 5" xfId="35583" xr:uid="{00000000-0005-0000-0000-00006B1F0000}"/>
    <cellStyle name="Note 2 24 2 2 3" xfId="6156" xr:uid="{00000000-0005-0000-0000-00006C1F0000}"/>
    <cellStyle name="Note 2 24 2 2 3 2" xfId="23591" xr:uid="{00000000-0005-0000-0000-00006D1F0000}"/>
    <cellStyle name="Note 2 24 2 2 3 3" xfId="38044" xr:uid="{00000000-0005-0000-0000-00006E1F0000}"/>
    <cellStyle name="Note 2 24 2 2 4" xfId="8597" xr:uid="{00000000-0005-0000-0000-00006F1F0000}"/>
    <cellStyle name="Note 2 24 2 2 4 2" xfId="26032" xr:uid="{00000000-0005-0000-0000-0000701F0000}"/>
    <cellStyle name="Note 2 24 2 2 4 3" xfId="40485" xr:uid="{00000000-0005-0000-0000-0000711F0000}"/>
    <cellStyle name="Note 2 24 2 2 5" xfId="11017" xr:uid="{00000000-0005-0000-0000-0000721F0000}"/>
    <cellStyle name="Note 2 24 2 2 5 2" xfId="28452" xr:uid="{00000000-0005-0000-0000-0000731F0000}"/>
    <cellStyle name="Note 2 24 2 2 5 3" xfId="42905" xr:uid="{00000000-0005-0000-0000-0000741F0000}"/>
    <cellStyle name="Note 2 24 2 2 6" xfId="18024" xr:uid="{00000000-0005-0000-0000-0000751F0000}"/>
    <cellStyle name="Note 2 24 2 3" xfId="1184" xr:uid="{00000000-0005-0000-0000-0000761F0000}"/>
    <cellStyle name="Note 2 24 2 3 2" xfId="3695" xr:uid="{00000000-0005-0000-0000-0000771F0000}"/>
    <cellStyle name="Note 2 24 2 3 2 2" xfId="13397" xr:uid="{00000000-0005-0000-0000-0000781F0000}"/>
    <cellStyle name="Note 2 24 2 3 2 2 2" xfId="30832" xr:uid="{00000000-0005-0000-0000-0000791F0000}"/>
    <cellStyle name="Note 2 24 2 3 2 2 3" xfId="45285" xr:uid="{00000000-0005-0000-0000-00007A1F0000}"/>
    <cellStyle name="Note 2 24 2 3 2 3" xfId="15858" xr:uid="{00000000-0005-0000-0000-00007B1F0000}"/>
    <cellStyle name="Note 2 24 2 3 2 3 2" xfId="33293" xr:uid="{00000000-0005-0000-0000-00007C1F0000}"/>
    <cellStyle name="Note 2 24 2 3 2 3 3" xfId="47746" xr:uid="{00000000-0005-0000-0000-00007D1F0000}"/>
    <cellStyle name="Note 2 24 2 3 2 4" xfId="21131" xr:uid="{00000000-0005-0000-0000-00007E1F0000}"/>
    <cellStyle name="Note 2 24 2 3 2 5" xfId="35584" xr:uid="{00000000-0005-0000-0000-00007F1F0000}"/>
    <cellStyle name="Note 2 24 2 3 3" xfId="6157" xr:uid="{00000000-0005-0000-0000-0000801F0000}"/>
    <cellStyle name="Note 2 24 2 3 3 2" xfId="23592" xr:uid="{00000000-0005-0000-0000-0000811F0000}"/>
    <cellStyle name="Note 2 24 2 3 3 3" xfId="38045" xr:uid="{00000000-0005-0000-0000-0000821F0000}"/>
    <cellStyle name="Note 2 24 2 3 4" xfId="8598" xr:uid="{00000000-0005-0000-0000-0000831F0000}"/>
    <cellStyle name="Note 2 24 2 3 4 2" xfId="26033" xr:uid="{00000000-0005-0000-0000-0000841F0000}"/>
    <cellStyle name="Note 2 24 2 3 4 3" xfId="40486" xr:uid="{00000000-0005-0000-0000-0000851F0000}"/>
    <cellStyle name="Note 2 24 2 3 5" xfId="11018" xr:uid="{00000000-0005-0000-0000-0000861F0000}"/>
    <cellStyle name="Note 2 24 2 3 5 2" xfId="28453" xr:uid="{00000000-0005-0000-0000-0000871F0000}"/>
    <cellStyle name="Note 2 24 2 3 5 3" xfId="42906" xr:uid="{00000000-0005-0000-0000-0000881F0000}"/>
    <cellStyle name="Note 2 24 2 3 6" xfId="18025" xr:uid="{00000000-0005-0000-0000-0000891F0000}"/>
    <cellStyle name="Note 2 24 2 4" xfId="1185" xr:uid="{00000000-0005-0000-0000-00008A1F0000}"/>
    <cellStyle name="Note 2 24 2 4 2" xfId="3696" xr:uid="{00000000-0005-0000-0000-00008B1F0000}"/>
    <cellStyle name="Note 2 24 2 4 2 2" xfId="21132" xr:uid="{00000000-0005-0000-0000-00008C1F0000}"/>
    <cellStyle name="Note 2 24 2 4 2 3" xfId="35585" xr:uid="{00000000-0005-0000-0000-00008D1F0000}"/>
    <cellStyle name="Note 2 24 2 4 3" xfId="6158" xr:uid="{00000000-0005-0000-0000-00008E1F0000}"/>
    <cellStyle name="Note 2 24 2 4 3 2" xfId="23593" xr:uid="{00000000-0005-0000-0000-00008F1F0000}"/>
    <cellStyle name="Note 2 24 2 4 3 3" xfId="38046" xr:uid="{00000000-0005-0000-0000-0000901F0000}"/>
    <cellStyle name="Note 2 24 2 4 4" xfId="8599" xr:uid="{00000000-0005-0000-0000-0000911F0000}"/>
    <cellStyle name="Note 2 24 2 4 4 2" xfId="26034" xr:uid="{00000000-0005-0000-0000-0000921F0000}"/>
    <cellStyle name="Note 2 24 2 4 4 3" xfId="40487" xr:uid="{00000000-0005-0000-0000-0000931F0000}"/>
    <cellStyle name="Note 2 24 2 4 5" xfId="11019" xr:uid="{00000000-0005-0000-0000-0000941F0000}"/>
    <cellStyle name="Note 2 24 2 4 5 2" xfId="28454" xr:uid="{00000000-0005-0000-0000-0000951F0000}"/>
    <cellStyle name="Note 2 24 2 4 5 3" xfId="42907" xr:uid="{00000000-0005-0000-0000-0000961F0000}"/>
    <cellStyle name="Note 2 24 2 4 6" xfId="15066" xr:uid="{00000000-0005-0000-0000-0000971F0000}"/>
    <cellStyle name="Note 2 24 2 4 6 2" xfId="32501" xr:uid="{00000000-0005-0000-0000-0000981F0000}"/>
    <cellStyle name="Note 2 24 2 4 6 3" xfId="46954" xr:uid="{00000000-0005-0000-0000-0000991F0000}"/>
    <cellStyle name="Note 2 24 2 4 7" xfId="18026" xr:uid="{00000000-0005-0000-0000-00009A1F0000}"/>
    <cellStyle name="Note 2 24 2 4 8" xfId="20228" xr:uid="{00000000-0005-0000-0000-00009B1F0000}"/>
    <cellStyle name="Note 2 24 2 5" xfId="3693" xr:uid="{00000000-0005-0000-0000-00009C1F0000}"/>
    <cellStyle name="Note 2 24 2 5 2" xfId="13395" xr:uid="{00000000-0005-0000-0000-00009D1F0000}"/>
    <cellStyle name="Note 2 24 2 5 2 2" xfId="30830" xr:uid="{00000000-0005-0000-0000-00009E1F0000}"/>
    <cellStyle name="Note 2 24 2 5 2 3" xfId="45283" xr:uid="{00000000-0005-0000-0000-00009F1F0000}"/>
    <cellStyle name="Note 2 24 2 5 3" xfId="15856" xr:uid="{00000000-0005-0000-0000-0000A01F0000}"/>
    <cellStyle name="Note 2 24 2 5 3 2" xfId="33291" xr:uid="{00000000-0005-0000-0000-0000A11F0000}"/>
    <cellStyle name="Note 2 24 2 5 3 3" xfId="47744" xr:uid="{00000000-0005-0000-0000-0000A21F0000}"/>
    <cellStyle name="Note 2 24 2 5 4" xfId="21129" xr:uid="{00000000-0005-0000-0000-0000A31F0000}"/>
    <cellStyle name="Note 2 24 2 5 5" xfId="35582" xr:uid="{00000000-0005-0000-0000-0000A41F0000}"/>
    <cellStyle name="Note 2 24 2 6" xfId="6155" xr:uid="{00000000-0005-0000-0000-0000A51F0000}"/>
    <cellStyle name="Note 2 24 2 6 2" xfId="23590" xr:uid="{00000000-0005-0000-0000-0000A61F0000}"/>
    <cellStyle name="Note 2 24 2 6 3" xfId="38043" xr:uid="{00000000-0005-0000-0000-0000A71F0000}"/>
    <cellStyle name="Note 2 24 2 7" xfId="8596" xr:uid="{00000000-0005-0000-0000-0000A81F0000}"/>
    <cellStyle name="Note 2 24 2 7 2" xfId="26031" xr:uid="{00000000-0005-0000-0000-0000A91F0000}"/>
    <cellStyle name="Note 2 24 2 7 3" xfId="40484" xr:uid="{00000000-0005-0000-0000-0000AA1F0000}"/>
    <cellStyle name="Note 2 24 2 8" xfId="11016" xr:uid="{00000000-0005-0000-0000-0000AB1F0000}"/>
    <cellStyle name="Note 2 24 2 8 2" xfId="28451" xr:uid="{00000000-0005-0000-0000-0000AC1F0000}"/>
    <cellStyle name="Note 2 24 2 8 3" xfId="42904" xr:uid="{00000000-0005-0000-0000-0000AD1F0000}"/>
    <cellStyle name="Note 2 24 2 9" xfId="18023" xr:uid="{00000000-0005-0000-0000-0000AE1F0000}"/>
    <cellStyle name="Note 2 24 3" xfId="1186" xr:uid="{00000000-0005-0000-0000-0000AF1F0000}"/>
    <cellStyle name="Note 2 24 3 2" xfId="1187" xr:uid="{00000000-0005-0000-0000-0000B01F0000}"/>
    <cellStyle name="Note 2 24 3 2 2" xfId="3698" xr:uid="{00000000-0005-0000-0000-0000B11F0000}"/>
    <cellStyle name="Note 2 24 3 2 2 2" xfId="13399" xr:uid="{00000000-0005-0000-0000-0000B21F0000}"/>
    <cellStyle name="Note 2 24 3 2 2 2 2" xfId="30834" xr:uid="{00000000-0005-0000-0000-0000B31F0000}"/>
    <cellStyle name="Note 2 24 3 2 2 2 3" xfId="45287" xr:uid="{00000000-0005-0000-0000-0000B41F0000}"/>
    <cellStyle name="Note 2 24 3 2 2 3" xfId="15860" xr:uid="{00000000-0005-0000-0000-0000B51F0000}"/>
    <cellStyle name="Note 2 24 3 2 2 3 2" xfId="33295" xr:uid="{00000000-0005-0000-0000-0000B61F0000}"/>
    <cellStyle name="Note 2 24 3 2 2 3 3" xfId="47748" xr:uid="{00000000-0005-0000-0000-0000B71F0000}"/>
    <cellStyle name="Note 2 24 3 2 2 4" xfId="21134" xr:uid="{00000000-0005-0000-0000-0000B81F0000}"/>
    <cellStyle name="Note 2 24 3 2 2 5" xfId="35587" xr:uid="{00000000-0005-0000-0000-0000B91F0000}"/>
    <cellStyle name="Note 2 24 3 2 3" xfId="6160" xr:uid="{00000000-0005-0000-0000-0000BA1F0000}"/>
    <cellStyle name="Note 2 24 3 2 3 2" xfId="23595" xr:uid="{00000000-0005-0000-0000-0000BB1F0000}"/>
    <cellStyle name="Note 2 24 3 2 3 3" xfId="38048" xr:uid="{00000000-0005-0000-0000-0000BC1F0000}"/>
    <cellStyle name="Note 2 24 3 2 4" xfId="8601" xr:uid="{00000000-0005-0000-0000-0000BD1F0000}"/>
    <cellStyle name="Note 2 24 3 2 4 2" xfId="26036" xr:uid="{00000000-0005-0000-0000-0000BE1F0000}"/>
    <cellStyle name="Note 2 24 3 2 4 3" xfId="40489" xr:uid="{00000000-0005-0000-0000-0000BF1F0000}"/>
    <cellStyle name="Note 2 24 3 2 5" xfId="11021" xr:uid="{00000000-0005-0000-0000-0000C01F0000}"/>
    <cellStyle name="Note 2 24 3 2 5 2" xfId="28456" xr:uid="{00000000-0005-0000-0000-0000C11F0000}"/>
    <cellStyle name="Note 2 24 3 2 5 3" xfId="42909" xr:uid="{00000000-0005-0000-0000-0000C21F0000}"/>
    <cellStyle name="Note 2 24 3 2 6" xfId="18028" xr:uid="{00000000-0005-0000-0000-0000C31F0000}"/>
    <cellStyle name="Note 2 24 3 3" xfId="1188" xr:uid="{00000000-0005-0000-0000-0000C41F0000}"/>
    <cellStyle name="Note 2 24 3 3 2" xfId="3699" xr:uid="{00000000-0005-0000-0000-0000C51F0000}"/>
    <cellStyle name="Note 2 24 3 3 2 2" xfId="13400" xr:uid="{00000000-0005-0000-0000-0000C61F0000}"/>
    <cellStyle name="Note 2 24 3 3 2 2 2" xfId="30835" xr:uid="{00000000-0005-0000-0000-0000C71F0000}"/>
    <cellStyle name="Note 2 24 3 3 2 2 3" xfId="45288" xr:uid="{00000000-0005-0000-0000-0000C81F0000}"/>
    <cellStyle name="Note 2 24 3 3 2 3" xfId="15861" xr:uid="{00000000-0005-0000-0000-0000C91F0000}"/>
    <cellStyle name="Note 2 24 3 3 2 3 2" xfId="33296" xr:uid="{00000000-0005-0000-0000-0000CA1F0000}"/>
    <cellStyle name="Note 2 24 3 3 2 3 3" xfId="47749" xr:uid="{00000000-0005-0000-0000-0000CB1F0000}"/>
    <cellStyle name="Note 2 24 3 3 2 4" xfId="21135" xr:uid="{00000000-0005-0000-0000-0000CC1F0000}"/>
    <cellStyle name="Note 2 24 3 3 2 5" xfId="35588" xr:uid="{00000000-0005-0000-0000-0000CD1F0000}"/>
    <cellStyle name="Note 2 24 3 3 3" xfId="6161" xr:uid="{00000000-0005-0000-0000-0000CE1F0000}"/>
    <cellStyle name="Note 2 24 3 3 3 2" xfId="23596" xr:uid="{00000000-0005-0000-0000-0000CF1F0000}"/>
    <cellStyle name="Note 2 24 3 3 3 3" xfId="38049" xr:uid="{00000000-0005-0000-0000-0000D01F0000}"/>
    <cellStyle name="Note 2 24 3 3 4" xfId="8602" xr:uid="{00000000-0005-0000-0000-0000D11F0000}"/>
    <cellStyle name="Note 2 24 3 3 4 2" xfId="26037" xr:uid="{00000000-0005-0000-0000-0000D21F0000}"/>
    <cellStyle name="Note 2 24 3 3 4 3" xfId="40490" xr:uid="{00000000-0005-0000-0000-0000D31F0000}"/>
    <cellStyle name="Note 2 24 3 3 5" xfId="11022" xr:uid="{00000000-0005-0000-0000-0000D41F0000}"/>
    <cellStyle name="Note 2 24 3 3 5 2" xfId="28457" xr:uid="{00000000-0005-0000-0000-0000D51F0000}"/>
    <cellStyle name="Note 2 24 3 3 5 3" xfId="42910" xr:uid="{00000000-0005-0000-0000-0000D61F0000}"/>
    <cellStyle name="Note 2 24 3 3 6" xfId="18029" xr:uid="{00000000-0005-0000-0000-0000D71F0000}"/>
    <cellStyle name="Note 2 24 3 4" xfId="1189" xr:uid="{00000000-0005-0000-0000-0000D81F0000}"/>
    <cellStyle name="Note 2 24 3 4 2" xfId="3700" xr:uid="{00000000-0005-0000-0000-0000D91F0000}"/>
    <cellStyle name="Note 2 24 3 4 2 2" xfId="21136" xr:uid="{00000000-0005-0000-0000-0000DA1F0000}"/>
    <cellStyle name="Note 2 24 3 4 2 3" xfId="35589" xr:uid="{00000000-0005-0000-0000-0000DB1F0000}"/>
    <cellStyle name="Note 2 24 3 4 3" xfId="6162" xr:uid="{00000000-0005-0000-0000-0000DC1F0000}"/>
    <cellStyle name="Note 2 24 3 4 3 2" xfId="23597" xr:uid="{00000000-0005-0000-0000-0000DD1F0000}"/>
    <cellStyle name="Note 2 24 3 4 3 3" xfId="38050" xr:uid="{00000000-0005-0000-0000-0000DE1F0000}"/>
    <cellStyle name="Note 2 24 3 4 4" xfId="8603" xr:uid="{00000000-0005-0000-0000-0000DF1F0000}"/>
    <cellStyle name="Note 2 24 3 4 4 2" xfId="26038" xr:uid="{00000000-0005-0000-0000-0000E01F0000}"/>
    <cellStyle name="Note 2 24 3 4 4 3" xfId="40491" xr:uid="{00000000-0005-0000-0000-0000E11F0000}"/>
    <cellStyle name="Note 2 24 3 4 5" xfId="11023" xr:uid="{00000000-0005-0000-0000-0000E21F0000}"/>
    <cellStyle name="Note 2 24 3 4 5 2" xfId="28458" xr:uid="{00000000-0005-0000-0000-0000E31F0000}"/>
    <cellStyle name="Note 2 24 3 4 5 3" xfId="42911" xr:uid="{00000000-0005-0000-0000-0000E41F0000}"/>
    <cellStyle name="Note 2 24 3 4 6" xfId="15067" xr:uid="{00000000-0005-0000-0000-0000E51F0000}"/>
    <cellStyle name="Note 2 24 3 4 6 2" xfId="32502" xr:uid="{00000000-0005-0000-0000-0000E61F0000}"/>
    <cellStyle name="Note 2 24 3 4 6 3" xfId="46955" xr:uid="{00000000-0005-0000-0000-0000E71F0000}"/>
    <cellStyle name="Note 2 24 3 4 7" xfId="18030" xr:uid="{00000000-0005-0000-0000-0000E81F0000}"/>
    <cellStyle name="Note 2 24 3 4 8" xfId="20229" xr:uid="{00000000-0005-0000-0000-0000E91F0000}"/>
    <cellStyle name="Note 2 24 3 5" xfId="3697" xr:uid="{00000000-0005-0000-0000-0000EA1F0000}"/>
    <cellStyle name="Note 2 24 3 5 2" xfId="13398" xr:uid="{00000000-0005-0000-0000-0000EB1F0000}"/>
    <cellStyle name="Note 2 24 3 5 2 2" xfId="30833" xr:uid="{00000000-0005-0000-0000-0000EC1F0000}"/>
    <cellStyle name="Note 2 24 3 5 2 3" xfId="45286" xr:uid="{00000000-0005-0000-0000-0000ED1F0000}"/>
    <cellStyle name="Note 2 24 3 5 3" xfId="15859" xr:uid="{00000000-0005-0000-0000-0000EE1F0000}"/>
    <cellStyle name="Note 2 24 3 5 3 2" xfId="33294" xr:uid="{00000000-0005-0000-0000-0000EF1F0000}"/>
    <cellStyle name="Note 2 24 3 5 3 3" xfId="47747" xr:uid="{00000000-0005-0000-0000-0000F01F0000}"/>
    <cellStyle name="Note 2 24 3 5 4" xfId="21133" xr:uid="{00000000-0005-0000-0000-0000F11F0000}"/>
    <cellStyle name="Note 2 24 3 5 5" xfId="35586" xr:uid="{00000000-0005-0000-0000-0000F21F0000}"/>
    <cellStyle name="Note 2 24 3 6" xfId="6159" xr:uid="{00000000-0005-0000-0000-0000F31F0000}"/>
    <cellStyle name="Note 2 24 3 6 2" xfId="23594" xr:uid="{00000000-0005-0000-0000-0000F41F0000}"/>
    <cellStyle name="Note 2 24 3 6 3" xfId="38047" xr:uid="{00000000-0005-0000-0000-0000F51F0000}"/>
    <cellStyle name="Note 2 24 3 7" xfId="8600" xr:uid="{00000000-0005-0000-0000-0000F61F0000}"/>
    <cellStyle name="Note 2 24 3 7 2" xfId="26035" xr:uid="{00000000-0005-0000-0000-0000F71F0000}"/>
    <cellStyle name="Note 2 24 3 7 3" xfId="40488" xr:uid="{00000000-0005-0000-0000-0000F81F0000}"/>
    <cellStyle name="Note 2 24 3 8" xfId="11020" xr:uid="{00000000-0005-0000-0000-0000F91F0000}"/>
    <cellStyle name="Note 2 24 3 8 2" xfId="28455" xr:uid="{00000000-0005-0000-0000-0000FA1F0000}"/>
    <cellStyle name="Note 2 24 3 8 3" xfId="42908" xr:uid="{00000000-0005-0000-0000-0000FB1F0000}"/>
    <cellStyle name="Note 2 24 3 9" xfId="18027" xr:uid="{00000000-0005-0000-0000-0000FC1F0000}"/>
    <cellStyle name="Note 2 24 4" xfId="1190" xr:uid="{00000000-0005-0000-0000-0000FD1F0000}"/>
    <cellStyle name="Note 2 24 4 2" xfId="1191" xr:uid="{00000000-0005-0000-0000-0000FE1F0000}"/>
    <cellStyle name="Note 2 24 4 2 2" xfId="3702" xr:uid="{00000000-0005-0000-0000-0000FF1F0000}"/>
    <cellStyle name="Note 2 24 4 2 2 2" xfId="13402" xr:uid="{00000000-0005-0000-0000-000000200000}"/>
    <cellStyle name="Note 2 24 4 2 2 2 2" xfId="30837" xr:uid="{00000000-0005-0000-0000-000001200000}"/>
    <cellStyle name="Note 2 24 4 2 2 2 3" xfId="45290" xr:uid="{00000000-0005-0000-0000-000002200000}"/>
    <cellStyle name="Note 2 24 4 2 2 3" xfId="15863" xr:uid="{00000000-0005-0000-0000-000003200000}"/>
    <cellStyle name="Note 2 24 4 2 2 3 2" xfId="33298" xr:uid="{00000000-0005-0000-0000-000004200000}"/>
    <cellStyle name="Note 2 24 4 2 2 3 3" xfId="47751" xr:uid="{00000000-0005-0000-0000-000005200000}"/>
    <cellStyle name="Note 2 24 4 2 2 4" xfId="21138" xr:uid="{00000000-0005-0000-0000-000006200000}"/>
    <cellStyle name="Note 2 24 4 2 2 5" xfId="35591" xr:uid="{00000000-0005-0000-0000-000007200000}"/>
    <cellStyle name="Note 2 24 4 2 3" xfId="6164" xr:uid="{00000000-0005-0000-0000-000008200000}"/>
    <cellStyle name="Note 2 24 4 2 3 2" xfId="23599" xr:uid="{00000000-0005-0000-0000-000009200000}"/>
    <cellStyle name="Note 2 24 4 2 3 3" xfId="38052" xr:uid="{00000000-0005-0000-0000-00000A200000}"/>
    <cellStyle name="Note 2 24 4 2 4" xfId="8605" xr:uid="{00000000-0005-0000-0000-00000B200000}"/>
    <cellStyle name="Note 2 24 4 2 4 2" xfId="26040" xr:uid="{00000000-0005-0000-0000-00000C200000}"/>
    <cellStyle name="Note 2 24 4 2 4 3" xfId="40493" xr:uid="{00000000-0005-0000-0000-00000D200000}"/>
    <cellStyle name="Note 2 24 4 2 5" xfId="11025" xr:uid="{00000000-0005-0000-0000-00000E200000}"/>
    <cellStyle name="Note 2 24 4 2 5 2" xfId="28460" xr:uid="{00000000-0005-0000-0000-00000F200000}"/>
    <cellStyle name="Note 2 24 4 2 5 3" xfId="42913" xr:uid="{00000000-0005-0000-0000-000010200000}"/>
    <cellStyle name="Note 2 24 4 2 6" xfId="18032" xr:uid="{00000000-0005-0000-0000-000011200000}"/>
    <cellStyle name="Note 2 24 4 3" xfId="1192" xr:uid="{00000000-0005-0000-0000-000012200000}"/>
    <cellStyle name="Note 2 24 4 3 2" xfId="3703" xr:uid="{00000000-0005-0000-0000-000013200000}"/>
    <cellStyle name="Note 2 24 4 3 2 2" xfId="13403" xr:uid="{00000000-0005-0000-0000-000014200000}"/>
    <cellStyle name="Note 2 24 4 3 2 2 2" xfId="30838" xr:uid="{00000000-0005-0000-0000-000015200000}"/>
    <cellStyle name="Note 2 24 4 3 2 2 3" xfId="45291" xr:uid="{00000000-0005-0000-0000-000016200000}"/>
    <cellStyle name="Note 2 24 4 3 2 3" xfId="15864" xr:uid="{00000000-0005-0000-0000-000017200000}"/>
    <cellStyle name="Note 2 24 4 3 2 3 2" xfId="33299" xr:uid="{00000000-0005-0000-0000-000018200000}"/>
    <cellStyle name="Note 2 24 4 3 2 3 3" xfId="47752" xr:uid="{00000000-0005-0000-0000-000019200000}"/>
    <cellStyle name="Note 2 24 4 3 2 4" xfId="21139" xr:uid="{00000000-0005-0000-0000-00001A200000}"/>
    <cellStyle name="Note 2 24 4 3 2 5" xfId="35592" xr:uid="{00000000-0005-0000-0000-00001B200000}"/>
    <cellStyle name="Note 2 24 4 3 3" xfId="6165" xr:uid="{00000000-0005-0000-0000-00001C200000}"/>
    <cellStyle name="Note 2 24 4 3 3 2" xfId="23600" xr:uid="{00000000-0005-0000-0000-00001D200000}"/>
    <cellStyle name="Note 2 24 4 3 3 3" xfId="38053" xr:uid="{00000000-0005-0000-0000-00001E200000}"/>
    <cellStyle name="Note 2 24 4 3 4" xfId="8606" xr:uid="{00000000-0005-0000-0000-00001F200000}"/>
    <cellStyle name="Note 2 24 4 3 4 2" xfId="26041" xr:uid="{00000000-0005-0000-0000-000020200000}"/>
    <cellStyle name="Note 2 24 4 3 4 3" xfId="40494" xr:uid="{00000000-0005-0000-0000-000021200000}"/>
    <cellStyle name="Note 2 24 4 3 5" xfId="11026" xr:uid="{00000000-0005-0000-0000-000022200000}"/>
    <cellStyle name="Note 2 24 4 3 5 2" xfId="28461" xr:uid="{00000000-0005-0000-0000-000023200000}"/>
    <cellStyle name="Note 2 24 4 3 5 3" xfId="42914" xr:uid="{00000000-0005-0000-0000-000024200000}"/>
    <cellStyle name="Note 2 24 4 3 6" xfId="18033" xr:uid="{00000000-0005-0000-0000-000025200000}"/>
    <cellStyle name="Note 2 24 4 4" xfId="1193" xr:uid="{00000000-0005-0000-0000-000026200000}"/>
    <cellStyle name="Note 2 24 4 4 2" xfId="3704" xr:uid="{00000000-0005-0000-0000-000027200000}"/>
    <cellStyle name="Note 2 24 4 4 2 2" xfId="21140" xr:uid="{00000000-0005-0000-0000-000028200000}"/>
    <cellStyle name="Note 2 24 4 4 2 3" xfId="35593" xr:uid="{00000000-0005-0000-0000-000029200000}"/>
    <cellStyle name="Note 2 24 4 4 3" xfId="6166" xr:uid="{00000000-0005-0000-0000-00002A200000}"/>
    <cellStyle name="Note 2 24 4 4 3 2" xfId="23601" xr:uid="{00000000-0005-0000-0000-00002B200000}"/>
    <cellStyle name="Note 2 24 4 4 3 3" xfId="38054" xr:uid="{00000000-0005-0000-0000-00002C200000}"/>
    <cellStyle name="Note 2 24 4 4 4" xfId="8607" xr:uid="{00000000-0005-0000-0000-00002D200000}"/>
    <cellStyle name="Note 2 24 4 4 4 2" xfId="26042" xr:uid="{00000000-0005-0000-0000-00002E200000}"/>
    <cellStyle name="Note 2 24 4 4 4 3" xfId="40495" xr:uid="{00000000-0005-0000-0000-00002F200000}"/>
    <cellStyle name="Note 2 24 4 4 5" xfId="11027" xr:uid="{00000000-0005-0000-0000-000030200000}"/>
    <cellStyle name="Note 2 24 4 4 5 2" xfId="28462" xr:uid="{00000000-0005-0000-0000-000031200000}"/>
    <cellStyle name="Note 2 24 4 4 5 3" xfId="42915" xr:uid="{00000000-0005-0000-0000-000032200000}"/>
    <cellStyle name="Note 2 24 4 4 6" xfId="15068" xr:uid="{00000000-0005-0000-0000-000033200000}"/>
    <cellStyle name="Note 2 24 4 4 6 2" xfId="32503" xr:uid="{00000000-0005-0000-0000-000034200000}"/>
    <cellStyle name="Note 2 24 4 4 6 3" xfId="46956" xr:uid="{00000000-0005-0000-0000-000035200000}"/>
    <cellStyle name="Note 2 24 4 4 7" xfId="18034" xr:uid="{00000000-0005-0000-0000-000036200000}"/>
    <cellStyle name="Note 2 24 4 4 8" xfId="20230" xr:uid="{00000000-0005-0000-0000-000037200000}"/>
    <cellStyle name="Note 2 24 4 5" xfId="3701" xr:uid="{00000000-0005-0000-0000-000038200000}"/>
    <cellStyle name="Note 2 24 4 5 2" xfId="13401" xr:uid="{00000000-0005-0000-0000-000039200000}"/>
    <cellStyle name="Note 2 24 4 5 2 2" xfId="30836" xr:uid="{00000000-0005-0000-0000-00003A200000}"/>
    <cellStyle name="Note 2 24 4 5 2 3" xfId="45289" xr:uid="{00000000-0005-0000-0000-00003B200000}"/>
    <cellStyle name="Note 2 24 4 5 3" xfId="15862" xr:uid="{00000000-0005-0000-0000-00003C200000}"/>
    <cellStyle name="Note 2 24 4 5 3 2" xfId="33297" xr:uid="{00000000-0005-0000-0000-00003D200000}"/>
    <cellStyle name="Note 2 24 4 5 3 3" xfId="47750" xr:uid="{00000000-0005-0000-0000-00003E200000}"/>
    <cellStyle name="Note 2 24 4 5 4" xfId="21137" xr:uid="{00000000-0005-0000-0000-00003F200000}"/>
    <cellStyle name="Note 2 24 4 5 5" xfId="35590" xr:uid="{00000000-0005-0000-0000-000040200000}"/>
    <cellStyle name="Note 2 24 4 6" xfId="6163" xr:uid="{00000000-0005-0000-0000-000041200000}"/>
    <cellStyle name="Note 2 24 4 6 2" xfId="23598" xr:uid="{00000000-0005-0000-0000-000042200000}"/>
    <cellStyle name="Note 2 24 4 6 3" xfId="38051" xr:uid="{00000000-0005-0000-0000-000043200000}"/>
    <cellStyle name="Note 2 24 4 7" xfId="8604" xr:uid="{00000000-0005-0000-0000-000044200000}"/>
    <cellStyle name="Note 2 24 4 7 2" xfId="26039" xr:uid="{00000000-0005-0000-0000-000045200000}"/>
    <cellStyle name="Note 2 24 4 7 3" xfId="40492" xr:uid="{00000000-0005-0000-0000-000046200000}"/>
    <cellStyle name="Note 2 24 4 8" xfId="11024" xr:uid="{00000000-0005-0000-0000-000047200000}"/>
    <cellStyle name="Note 2 24 4 8 2" xfId="28459" xr:uid="{00000000-0005-0000-0000-000048200000}"/>
    <cellStyle name="Note 2 24 4 8 3" xfId="42912" xr:uid="{00000000-0005-0000-0000-000049200000}"/>
    <cellStyle name="Note 2 24 4 9" xfId="18031" xr:uid="{00000000-0005-0000-0000-00004A200000}"/>
    <cellStyle name="Note 2 24 5" xfId="1194" xr:uid="{00000000-0005-0000-0000-00004B200000}"/>
    <cellStyle name="Note 2 24 5 2" xfId="3705" xr:uid="{00000000-0005-0000-0000-00004C200000}"/>
    <cellStyle name="Note 2 24 5 2 2" xfId="13404" xr:uid="{00000000-0005-0000-0000-00004D200000}"/>
    <cellStyle name="Note 2 24 5 2 2 2" xfId="30839" xr:uid="{00000000-0005-0000-0000-00004E200000}"/>
    <cellStyle name="Note 2 24 5 2 2 3" xfId="45292" xr:uid="{00000000-0005-0000-0000-00004F200000}"/>
    <cellStyle name="Note 2 24 5 2 3" xfId="15865" xr:uid="{00000000-0005-0000-0000-000050200000}"/>
    <cellStyle name="Note 2 24 5 2 3 2" xfId="33300" xr:uid="{00000000-0005-0000-0000-000051200000}"/>
    <cellStyle name="Note 2 24 5 2 3 3" xfId="47753" xr:uid="{00000000-0005-0000-0000-000052200000}"/>
    <cellStyle name="Note 2 24 5 2 4" xfId="21141" xr:uid="{00000000-0005-0000-0000-000053200000}"/>
    <cellStyle name="Note 2 24 5 2 5" xfId="35594" xr:uid="{00000000-0005-0000-0000-000054200000}"/>
    <cellStyle name="Note 2 24 5 3" xfId="6167" xr:uid="{00000000-0005-0000-0000-000055200000}"/>
    <cellStyle name="Note 2 24 5 3 2" xfId="23602" xr:uid="{00000000-0005-0000-0000-000056200000}"/>
    <cellStyle name="Note 2 24 5 3 3" xfId="38055" xr:uid="{00000000-0005-0000-0000-000057200000}"/>
    <cellStyle name="Note 2 24 5 4" xfId="8608" xr:uid="{00000000-0005-0000-0000-000058200000}"/>
    <cellStyle name="Note 2 24 5 4 2" xfId="26043" xr:uid="{00000000-0005-0000-0000-000059200000}"/>
    <cellStyle name="Note 2 24 5 4 3" xfId="40496" xr:uid="{00000000-0005-0000-0000-00005A200000}"/>
    <cellStyle name="Note 2 24 5 5" xfId="11028" xr:uid="{00000000-0005-0000-0000-00005B200000}"/>
    <cellStyle name="Note 2 24 5 5 2" xfId="28463" xr:uid="{00000000-0005-0000-0000-00005C200000}"/>
    <cellStyle name="Note 2 24 5 5 3" xfId="42916" xr:uid="{00000000-0005-0000-0000-00005D200000}"/>
    <cellStyle name="Note 2 24 5 6" xfId="18035" xr:uid="{00000000-0005-0000-0000-00005E200000}"/>
    <cellStyle name="Note 2 24 6" xfId="1195" xr:uid="{00000000-0005-0000-0000-00005F200000}"/>
    <cellStyle name="Note 2 24 6 2" xfId="3706" xr:uid="{00000000-0005-0000-0000-000060200000}"/>
    <cellStyle name="Note 2 24 6 2 2" xfId="13405" xr:uid="{00000000-0005-0000-0000-000061200000}"/>
    <cellStyle name="Note 2 24 6 2 2 2" xfId="30840" xr:uid="{00000000-0005-0000-0000-000062200000}"/>
    <cellStyle name="Note 2 24 6 2 2 3" xfId="45293" xr:uid="{00000000-0005-0000-0000-000063200000}"/>
    <cellStyle name="Note 2 24 6 2 3" xfId="15866" xr:uid="{00000000-0005-0000-0000-000064200000}"/>
    <cellStyle name="Note 2 24 6 2 3 2" xfId="33301" xr:uid="{00000000-0005-0000-0000-000065200000}"/>
    <cellStyle name="Note 2 24 6 2 3 3" xfId="47754" xr:uid="{00000000-0005-0000-0000-000066200000}"/>
    <cellStyle name="Note 2 24 6 2 4" xfId="21142" xr:uid="{00000000-0005-0000-0000-000067200000}"/>
    <cellStyle name="Note 2 24 6 2 5" xfId="35595" xr:uid="{00000000-0005-0000-0000-000068200000}"/>
    <cellStyle name="Note 2 24 6 3" xfId="6168" xr:uid="{00000000-0005-0000-0000-000069200000}"/>
    <cellStyle name="Note 2 24 6 3 2" xfId="23603" xr:uid="{00000000-0005-0000-0000-00006A200000}"/>
    <cellStyle name="Note 2 24 6 3 3" xfId="38056" xr:uid="{00000000-0005-0000-0000-00006B200000}"/>
    <cellStyle name="Note 2 24 6 4" xfId="8609" xr:uid="{00000000-0005-0000-0000-00006C200000}"/>
    <cellStyle name="Note 2 24 6 4 2" xfId="26044" xr:uid="{00000000-0005-0000-0000-00006D200000}"/>
    <cellStyle name="Note 2 24 6 4 3" xfId="40497" xr:uid="{00000000-0005-0000-0000-00006E200000}"/>
    <cellStyle name="Note 2 24 6 5" xfId="11029" xr:uid="{00000000-0005-0000-0000-00006F200000}"/>
    <cellStyle name="Note 2 24 6 5 2" xfId="28464" xr:uid="{00000000-0005-0000-0000-000070200000}"/>
    <cellStyle name="Note 2 24 6 5 3" xfId="42917" xr:uid="{00000000-0005-0000-0000-000071200000}"/>
    <cellStyle name="Note 2 24 6 6" xfId="18036" xr:uid="{00000000-0005-0000-0000-000072200000}"/>
    <cellStyle name="Note 2 24 7" xfId="1196" xr:uid="{00000000-0005-0000-0000-000073200000}"/>
    <cellStyle name="Note 2 24 7 2" xfId="3707" xr:uid="{00000000-0005-0000-0000-000074200000}"/>
    <cellStyle name="Note 2 24 7 2 2" xfId="21143" xr:uid="{00000000-0005-0000-0000-000075200000}"/>
    <cellStyle name="Note 2 24 7 2 3" xfId="35596" xr:uid="{00000000-0005-0000-0000-000076200000}"/>
    <cellStyle name="Note 2 24 7 3" xfId="6169" xr:uid="{00000000-0005-0000-0000-000077200000}"/>
    <cellStyle name="Note 2 24 7 3 2" xfId="23604" xr:uid="{00000000-0005-0000-0000-000078200000}"/>
    <cellStyle name="Note 2 24 7 3 3" xfId="38057" xr:uid="{00000000-0005-0000-0000-000079200000}"/>
    <cellStyle name="Note 2 24 7 4" xfId="8610" xr:uid="{00000000-0005-0000-0000-00007A200000}"/>
    <cellStyle name="Note 2 24 7 4 2" xfId="26045" xr:uid="{00000000-0005-0000-0000-00007B200000}"/>
    <cellStyle name="Note 2 24 7 4 3" xfId="40498" xr:uid="{00000000-0005-0000-0000-00007C200000}"/>
    <cellStyle name="Note 2 24 7 5" xfId="11030" xr:uid="{00000000-0005-0000-0000-00007D200000}"/>
    <cellStyle name="Note 2 24 7 5 2" xfId="28465" xr:uid="{00000000-0005-0000-0000-00007E200000}"/>
    <cellStyle name="Note 2 24 7 5 3" xfId="42918" xr:uid="{00000000-0005-0000-0000-00007F200000}"/>
    <cellStyle name="Note 2 24 7 6" xfId="15069" xr:uid="{00000000-0005-0000-0000-000080200000}"/>
    <cellStyle name="Note 2 24 7 6 2" xfId="32504" xr:uid="{00000000-0005-0000-0000-000081200000}"/>
    <cellStyle name="Note 2 24 7 6 3" xfId="46957" xr:uid="{00000000-0005-0000-0000-000082200000}"/>
    <cellStyle name="Note 2 24 7 7" xfId="18037" xr:uid="{00000000-0005-0000-0000-000083200000}"/>
    <cellStyle name="Note 2 24 7 8" xfId="20231" xr:uid="{00000000-0005-0000-0000-000084200000}"/>
    <cellStyle name="Note 2 24 8" xfId="3692" xr:uid="{00000000-0005-0000-0000-000085200000}"/>
    <cellStyle name="Note 2 24 8 2" xfId="13394" xr:uid="{00000000-0005-0000-0000-000086200000}"/>
    <cellStyle name="Note 2 24 8 2 2" xfId="30829" xr:uid="{00000000-0005-0000-0000-000087200000}"/>
    <cellStyle name="Note 2 24 8 2 3" xfId="45282" xr:uid="{00000000-0005-0000-0000-000088200000}"/>
    <cellStyle name="Note 2 24 8 3" xfId="15855" xr:uid="{00000000-0005-0000-0000-000089200000}"/>
    <cellStyle name="Note 2 24 8 3 2" xfId="33290" xr:uid="{00000000-0005-0000-0000-00008A200000}"/>
    <cellStyle name="Note 2 24 8 3 3" xfId="47743" xr:uid="{00000000-0005-0000-0000-00008B200000}"/>
    <cellStyle name="Note 2 24 8 4" xfId="21128" xr:uid="{00000000-0005-0000-0000-00008C200000}"/>
    <cellStyle name="Note 2 24 8 5" xfId="35581" xr:uid="{00000000-0005-0000-0000-00008D200000}"/>
    <cellStyle name="Note 2 24 9" xfId="6154" xr:uid="{00000000-0005-0000-0000-00008E200000}"/>
    <cellStyle name="Note 2 24 9 2" xfId="23589" xr:uid="{00000000-0005-0000-0000-00008F200000}"/>
    <cellStyle name="Note 2 24 9 3" xfId="38042" xr:uid="{00000000-0005-0000-0000-000090200000}"/>
    <cellStyle name="Note 2 25" xfId="1197" xr:uid="{00000000-0005-0000-0000-000091200000}"/>
    <cellStyle name="Note 2 25 2" xfId="1198" xr:uid="{00000000-0005-0000-0000-000092200000}"/>
    <cellStyle name="Note 2 25 2 2" xfId="3709" xr:uid="{00000000-0005-0000-0000-000093200000}"/>
    <cellStyle name="Note 2 25 2 2 2" xfId="13407" xr:uid="{00000000-0005-0000-0000-000094200000}"/>
    <cellStyle name="Note 2 25 2 2 2 2" xfId="30842" xr:uid="{00000000-0005-0000-0000-000095200000}"/>
    <cellStyle name="Note 2 25 2 2 2 3" xfId="45295" xr:uid="{00000000-0005-0000-0000-000096200000}"/>
    <cellStyle name="Note 2 25 2 2 3" xfId="15868" xr:uid="{00000000-0005-0000-0000-000097200000}"/>
    <cellStyle name="Note 2 25 2 2 3 2" xfId="33303" xr:uid="{00000000-0005-0000-0000-000098200000}"/>
    <cellStyle name="Note 2 25 2 2 3 3" xfId="47756" xr:uid="{00000000-0005-0000-0000-000099200000}"/>
    <cellStyle name="Note 2 25 2 2 4" xfId="21145" xr:uid="{00000000-0005-0000-0000-00009A200000}"/>
    <cellStyle name="Note 2 25 2 2 5" xfId="35598" xr:uid="{00000000-0005-0000-0000-00009B200000}"/>
    <cellStyle name="Note 2 25 2 3" xfId="6171" xr:uid="{00000000-0005-0000-0000-00009C200000}"/>
    <cellStyle name="Note 2 25 2 3 2" xfId="23606" xr:uid="{00000000-0005-0000-0000-00009D200000}"/>
    <cellStyle name="Note 2 25 2 3 3" xfId="38059" xr:uid="{00000000-0005-0000-0000-00009E200000}"/>
    <cellStyle name="Note 2 25 2 4" xfId="8612" xr:uid="{00000000-0005-0000-0000-00009F200000}"/>
    <cellStyle name="Note 2 25 2 4 2" xfId="26047" xr:uid="{00000000-0005-0000-0000-0000A0200000}"/>
    <cellStyle name="Note 2 25 2 4 3" xfId="40500" xr:uid="{00000000-0005-0000-0000-0000A1200000}"/>
    <cellStyle name="Note 2 25 2 5" xfId="11032" xr:uid="{00000000-0005-0000-0000-0000A2200000}"/>
    <cellStyle name="Note 2 25 2 5 2" xfId="28467" xr:uid="{00000000-0005-0000-0000-0000A3200000}"/>
    <cellStyle name="Note 2 25 2 5 3" xfId="42920" xr:uid="{00000000-0005-0000-0000-0000A4200000}"/>
    <cellStyle name="Note 2 25 2 6" xfId="18039" xr:uid="{00000000-0005-0000-0000-0000A5200000}"/>
    <cellStyle name="Note 2 25 3" xfId="1199" xr:uid="{00000000-0005-0000-0000-0000A6200000}"/>
    <cellStyle name="Note 2 25 3 2" xfId="3710" xr:uid="{00000000-0005-0000-0000-0000A7200000}"/>
    <cellStyle name="Note 2 25 3 2 2" xfId="13408" xr:uid="{00000000-0005-0000-0000-0000A8200000}"/>
    <cellStyle name="Note 2 25 3 2 2 2" xfId="30843" xr:uid="{00000000-0005-0000-0000-0000A9200000}"/>
    <cellStyle name="Note 2 25 3 2 2 3" xfId="45296" xr:uid="{00000000-0005-0000-0000-0000AA200000}"/>
    <cellStyle name="Note 2 25 3 2 3" xfId="15869" xr:uid="{00000000-0005-0000-0000-0000AB200000}"/>
    <cellStyle name="Note 2 25 3 2 3 2" xfId="33304" xr:uid="{00000000-0005-0000-0000-0000AC200000}"/>
    <cellStyle name="Note 2 25 3 2 3 3" xfId="47757" xr:uid="{00000000-0005-0000-0000-0000AD200000}"/>
    <cellStyle name="Note 2 25 3 2 4" xfId="21146" xr:uid="{00000000-0005-0000-0000-0000AE200000}"/>
    <cellStyle name="Note 2 25 3 2 5" xfId="35599" xr:uid="{00000000-0005-0000-0000-0000AF200000}"/>
    <cellStyle name="Note 2 25 3 3" xfId="6172" xr:uid="{00000000-0005-0000-0000-0000B0200000}"/>
    <cellStyle name="Note 2 25 3 3 2" xfId="23607" xr:uid="{00000000-0005-0000-0000-0000B1200000}"/>
    <cellStyle name="Note 2 25 3 3 3" xfId="38060" xr:uid="{00000000-0005-0000-0000-0000B2200000}"/>
    <cellStyle name="Note 2 25 3 4" xfId="8613" xr:uid="{00000000-0005-0000-0000-0000B3200000}"/>
    <cellStyle name="Note 2 25 3 4 2" xfId="26048" xr:uid="{00000000-0005-0000-0000-0000B4200000}"/>
    <cellStyle name="Note 2 25 3 4 3" xfId="40501" xr:uid="{00000000-0005-0000-0000-0000B5200000}"/>
    <cellStyle name="Note 2 25 3 5" xfId="11033" xr:uid="{00000000-0005-0000-0000-0000B6200000}"/>
    <cellStyle name="Note 2 25 3 5 2" xfId="28468" xr:uid="{00000000-0005-0000-0000-0000B7200000}"/>
    <cellStyle name="Note 2 25 3 5 3" xfId="42921" xr:uid="{00000000-0005-0000-0000-0000B8200000}"/>
    <cellStyle name="Note 2 25 3 6" xfId="18040" xr:uid="{00000000-0005-0000-0000-0000B9200000}"/>
    <cellStyle name="Note 2 25 4" xfId="1200" xr:uid="{00000000-0005-0000-0000-0000BA200000}"/>
    <cellStyle name="Note 2 25 4 2" xfId="3711" xr:uid="{00000000-0005-0000-0000-0000BB200000}"/>
    <cellStyle name="Note 2 25 4 2 2" xfId="21147" xr:uid="{00000000-0005-0000-0000-0000BC200000}"/>
    <cellStyle name="Note 2 25 4 2 3" xfId="35600" xr:uid="{00000000-0005-0000-0000-0000BD200000}"/>
    <cellStyle name="Note 2 25 4 3" xfId="6173" xr:uid="{00000000-0005-0000-0000-0000BE200000}"/>
    <cellStyle name="Note 2 25 4 3 2" xfId="23608" xr:uid="{00000000-0005-0000-0000-0000BF200000}"/>
    <cellStyle name="Note 2 25 4 3 3" xfId="38061" xr:uid="{00000000-0005-0000-0000-0000C0200000}"/>
    <cellStyle name="Note 2 25 4 4" xfId="8614" xr:uid="{00000000-0005-0000-0000-0000C1200000}"/>
    <cellStyle name="Note 2 25 4 4 2" xfId="26049" xr:uid="{00000000-0005-0000-0000-0000C2200000}"/>
    <cellStyle name="Note 2 25 4 4 3" xfId="40502" xr:uid="{00000000-0005-0000-0000-0000C3200000}"/>
    <cellStyle name="Note 2 25 4 5" xfId="11034" xr:uid="{00000000-0005-0000-0000-0000C4200000}"/>
    <cellStyle name="Note 2 25 4 5 2" xfId="28469" xr:uid="{00000000-0005-0000-0000-0000C5200000}"/>
    <cellStyle name="Note 2 25 4 5 3" xfId="42922" xr:uid="{00000000-0005-0000-0000-0000C6200000}"/>
    <cellStyle name="Note 2 25 4 6" xfId="15070" xr:uid="{00000000-0005-0000-0000-0000C7200000}"/>
    <cellStyle name="Note 2 25 4 6 2" xfId="32505" xr:uid="{00000000-0005-0000-0000-0000C8200000}"/>
    <cellStyle name="Note 2 25 4 6 3" xfId="46958" xr:uid="{00000000-0005-0000-0000-0000C9200000}"/>
    <cellStyle name="Note 2 25 4 7" xfId="18041" xr:uid="{00000000-0005-0000-0000-0000CA200000}"/>
    <cellStyle name="Note 2 25 4 8" xfId="20232" xr:uid="{00000000-0005-0000-0000-0000CB200000}"/>
    <cellStyle name="Note 2 25 5" xfId="3708" xr:uid="{00000000-0005-0000-0000-0000CC200000}"/>
    <cellStyle name="Note 2 25 5 2" xfId="13406" xr:uid="{00000000-0005-0000-0000-0000CD200000}"/>
    <cellStyle name="Note 2 25 5 2 2" xfId="30841" xr:uid="{00000000-0005-0000-0000-0000CE200000}"/>
    <cellStyle name="Note 2 25 5 2 3" xfId="45294" xr:uid="{00000000-0005-0000-0000-0000CF200000}"/>
    <cellStyle name="Note 2 25 5 3" xfId="15867" xr:uid="{00000000-0005-0000-0000-0000D0200000}"/>
    <cellStyle name="Note 2 25 5 3 2" xfId="33302" xr:uid="{00000000-0005-0000-0000-0000D1200000}"/>
    <cellStyle name="Note 2 25 5 3 3" xfId="47755" xr:uid="{00000000-0005-0000-0000-0000D2200000}"/>
    <cellStyle name="Note 2 25 5 4" xfId="21144" xr:uid="{00000000-0005-0000-0000-0000D3200000}"/>
    <cellStyle name="Note 2 25 5 5" xfId="35597" xr:uid="{00000000-0005-0000-0000-0000D4200000}"/>
    <cellStyle name="Note 2 25 6" xfId="6170" xr:uid="{00000000-0005-0000-0000-0000D5200000}"/>
    <cellStyle name="Note 2 25 6 2" xfId="23605" xr:uid="{00000000-0005-0000-0000-0000D6200000}"/>
    <cellStyle name="Note 2 25 6 3" xfId="38058" xr:uid="{00000000-0005-0000-0000-0000D7200000}"/>
    <cellStyle name="Note 2 25 7" xfId="8611" xr:uid="{00000000-0005-0000-0000-0000D8200000}"/>
    <cellStyle name="Note 2 25 7 2" xfId="26046" xr:uid="{00000000-0005-0000-0000-0000D9200000}"/>
    <cellStyle name="Note 2 25 7 3" xfId="40499" xr:uid="{00000000-0005-0000-0000-0000DA200000}"/>
    <cellStyle name="Note 2 25 8" xfId="11031" xr:uid="{00000000-0005-0000-0000-0000DB200000}"/>
    <cellStyle name="Note 2 25 8 2" xfId="28466" xr:uid="{00000000-0005-0000-0000-0000DC200000}"/>
    <cellStyle name="Note 2 25 8 3" xfId="42919" xr:uid="{00000000-0005-0000-0000-0000DD200000}"/>
    <cellStyle name="Note 2 25 9" xfId="18038" xr:uid="{00000000-0005-0000-0000-0000DE200000}"/>
    <cellStyle name="Note 2 26" xfId="1201" xr:uid="{00000000-0005-0000-0000-0000DF200000}"/>
    <cellStyle name="Note 2 26 2" xfId="1202" xr:uid="{00000000-0005-0000-0000-0000E0200000}"/>
    <cellStyle name="Note 2 26 2 2" xfId="3713" xr:uid="{00000000-0005-0000-0000-0000E1200000}"/>
    <cellStyle name="Note 2 26 2 2 2" xfId="13410" xr:uid="{00000000-0005-0000-0000-0000E2200000}"/>
    <cellStyle name="Note 2 26 2 2 2 2" xfId="30845" xr:uid="{00000000-0005-0000-0000-0000E3200000}"/>
    <cellStyle name="Note 2 26 2 2 2 3" xfId="45298" xr:uid="{00000000-0005-0000-0000-0000E4200000}"/>
    <cellStyle name="Note 2 26 2 2 3" xfId="15871" xr:uid="{00000000-0005-0000-0000-0000E5200000}"/>
    <cellStyle name="Note 2 26 2 2 3 2" xfId="33306" xr:uid="{00000000-0005-0000-0000-0000E6200000}"/>
    <cellStyle name="Note 2 26 2 2 3 3" xfId="47759" xr:uid="{00000000-0005-0000-0000-0000E7200000}"/>
    <cellStyle name="Note 2 26 2 2 4" xfId="21149" xr:uid="{00000000-0005-0000-0000-0000E8200000}"/>
    <cellStyle name="Note 2 26 2 2 5" xfId="35602" xr:uid="{00000000-0005-0000-0000-0000E9200000}"/>
    <cellStyle name="Note 2 26 2 3" xfId="6175" xr:uid="{00000000-0005-0000-0000-0000EA200000}"/>
    <cellStyle name="Note 2 26 2 3 2" xfId="23610" xr:uid="{00000000-0005-0000-0000-0000EB200000}"/>
    <cellStyle name="Note 2 26 2 3 3" xfId="38063" xr:uid="{00000000-0005-0000-0000-0000EC200000}"/>
    <cellStyle name="Note 2 26 2 4" xfId="8616" xr:uid="{00000000-0005-0000-0000-0000ED200000}"/>
    <cellStyle name="Note 2 26 2 4 2" xfId="26051" xr:uid="{00000000-0005-0000-0000-0000EE200000}"/>
    <cellStyle name="Note 2 26 2 4 3" xfId="40504" xr:uid="{00000000-0005-0000-0000-0000EF200000}"/>
    <cellStyle name="Note 2 26 2 5" xfId="11036" xr:uid="{00000000-0005-0000-0000-0000F0200000}"/>
    <cellStyle name="Note 2 26 2 5 2" xfId="28471" xr:uid="{00000000-0005-0000-0000-0000F1200000}"/>
    <cellStyle name="Note 2 26 2 5 3" xfId="42924" xr:uid="{00000000-0005-0000-0000-0000F2200000}"/>
    <cellStyle name="Note 2 26 2 6" xfId="18043" xr:uid="{00000000-0005-0000-0000-0000F3200000}"/>
    <cellStyle name="Note 2 26 3" xfId="1203" xr:uid="{00000000-0005-0000-0000-0000F4200000}"/>
    <cellStyle name="Note 2 26 3 2" xfId="3714" xr:uid="{00000000-0005-0000-0000-0000F5200000}"/>
    <cellStyle name="Note 2 26 3 2 2" xfId="13411" xr:uid="{00000000-0005-0000-0000-0000F6200000}"/>
    <cellStyle name="Note 2 26 3 2 2 2" xfId="30846" xr:uid="{00000000-0005-0000-0000-0000F7200000}"/>
    <cellStyle name="Note 2 26 3 2 2 3" xfId="45299" xr:uid="{00000000-0005-0000-0000-0000F8200000}"/>
    <cellStyle name="Note 2 26 3 2 3" xfId="15872" xr:uid="{00000000-0005-0000-0000-0000F9200000}"/>
    <cellStyle name="Note 2 26 3 2 3 2" xfId="33307" xr:uid="{00000000-0005-0000-0000-0000FA200000}"/>
    <cellStyle name="Note 2 26 3 2 3 3" xfId="47760" xr:uid="{00000000-0005-0000-0000-0000FB200000}"/>
    <cellStyle name="Note 2 26 3 2 4" xfId="21150" xr:uid="{00000000-0005-0000-0000-0000FC200000}"/>
    <cellStyle name="Note 2 26 3 2 5" xfId="35603" xr:uid="{00000000-0005-0000-0000-0000FD200000}"/>
    <cellStyle name="Note 2 26 3 3" xfId="6176" xr:uid="{00000000-0005-0000-0000-0000FE200000}"/>
    <cellStyle name="Note 2 26 3 3 2" xfId="23611" xr:uid="{00000000-0005-0000-0000-0000FF200000}"/>
    <cellStyle name="Note 2 26 3 3 3" xfId="38064" xr:uid="{00000000-0005-0000-0000-000000210000}"/>
    <cellStyle name="Note 2 26 3 4" xfId="8617" xr:uid="{00000000-0005-0000-0000-000001210000}"/>
    <cellStyle name="Note 2 26 3 4 2" xfId="26052" xr:uid="{00000000-0005-0000-0000-000002210000}"/>
    <cellStyle name="Note 2 26 3 4 3" xfId="40505" xr:uid="{00000000-0005-0000-0000-000003210000}"/>
    <cellStyle name="Note 2 26 3 5" xfId="11037" xr:uid="{00000000-0005-0000-0000-000004210000}"/>
    <cellStyle name="Note 2 26 3 5 2" xfId="28472" xr:uid="{00000000-0005-0000-0000-000005210000}"/>
    <cellStyle name="Note 2 26 3 5 3" xfId="42925" xr:uid="{00000000-0005-0000-0000-000006210000}"/>
    <cellStyle name="Note 2 26 3 6" xfId="18044" xr:uid="{00000000-0005-0000-0000-000007210000}"/>
    <cellStyle name="Note 2 26 4" xfId="1204" xr:uid="{00000000-0005-0000-0000-000008210000}"/>
    <cellStyle name="Note 2 26 4 2" xfId="3715" xr:uid="{00000000-0005-0000-0000-000009210000}"/>
    <cellStyle name="Note 2 26 4 2 2" xfId="21151" xr:uid="{00000000-0005-0000-0000-00000A210000}"/>
    <cellStyle name="Note 2 26 4 2 3" xfId="35604" xr:uid="{00000000-0005-0000-0000-00000B210000}"/>
    <cellStyle name="Note 2 26 4 3" xfId="6177" xr:uid="{00000000-0005-0000-0000-00000C210000}"/>
    <cellStyle name="Note 2 26 4 3 2" xfId="23612" xr:uid="{00000000-0005-0000-0000-00000D210000}"/>
    <cellStyle name="Note 2 26 4 3 3" xfId="38065" xr:uid="{00000000-0005-0000-0000-00000E210000}"/>
    <cellStyle name="Note 2 26 4 4" xfId="8618" xr:uid="{00000000-0005-0000-0000-00000F210000}"/>
    <cellStyle name="Note 2 26 4 4 2" xfId="26053" xr:uid="{00000000-0005-0000-0000-000010210000}"/>
    <cellStyle name="Note 2 26 4 4 3" xfId="40506" xr:uid="{00000000-0005-0000-0000-000011210000}"/>
    <cellStyle name="Note 2 26 4 5" xfId="11038" xr:uid="{00000000-0005-0000-0000-000012210000}"/>
    <cellStyle name="Note 2 26 4 5 2" xfId="28473" xr:uid="{00000000-0005-0000-0000-000013210000}"/>
    <cellStyle name="Note 2 26 4 5 3" xfId="42926" xr:uid="{00000000-0005-0000-0000-000014210000}"/>
    <cellStyle name="Note 2 26 4 6" xfId="15071" xr:uid="{00000000-0005-0000-0000-000015210000}"/>
    <cellStyle name="Note 2 26 4 6 2" xfId="32506" xr:uid="{00000000-0005-0000-0000-000016210000}"/>
    <cellStyle name="Note 2 26 4 6 3" xfId="46959" xr:uid="{00000000-0005-0000-0000-000017210000}"/>
    <cellStyle name="Note 2 26 4 7" xfId="18045" xr:uid="{00000000-0005-0000-0000-000018210000}"/>
    <cellStyle name="Note 2 26 4 8" xfId="20233" xr:uid="{00000000-0005-0000-0000-000019210000}"/>
    <cellStyle name="Note 2 26 5" xfId="3712" xr:uid="{00000000-0005-0000-0000-00001A210000}"/>
    <cellStyle name="Note 2 26 5 2" xfId="13409" xr:uid="{00000000-0005-0000-0000-00001B210000}"/>
    <cellStyle name="Note 2 26 5 2 2" xfId="30844" xr:uid="{00000000-0005-0000-0000-00001C210000}"/>
    <cellStyle name="Note 2 26 5 2 3" xfId="45297" xr:uid="{00000000-0005-0000-0000-00001D210000}"/>
    <cellStyle name="Note 2 26 5 3" xfId="15870" xr:uid="{00000000-0005-0000-0000-00001E210000}"/>
    <cellStyle name="Note 2 26 5 3 2" xfId="33305" xr:uid="{00000000-0005-0000-0000-00001F210000}"/>
    <cellStyle name="Note 2 26 5 3 3" xfId="47758" xr:uid="{00000000-0005-0000-0000-000020210000}"/>
    <cellStyle name="Note 2 26 5 4" xfId="21148" xr:uid="{00000000-0005-0000-0000-000021210000}"/>
    <cellStyle name="Note 2 26 5 5" xfId="35601" xr:uid="{00000000-0005-0000-0000-000022210000}"/>
    <cellStyle name="Note 2 26 6" xfId="6174" xr:uid="{00000000-0005-0000-0000-000023210000}"/>
    <cellStyle name="Note 2 26 6 2" xfId="23609" xr:uid="{00000000-0005-0000-0000-000024210000}"/>
    <cellStyle name="Note 2 26 6 3" xfId="38062" xr:uid="{00000000-0005-0000-0000-000025210000}"/>
    <cellStyle name="Note 2 26 7" xfId="8615" xr:uid="{00000000-0005-0000-0000-000026210000}"/>
    <cellStyle name="Note 2 26 7 2" xfId="26050" xr:uid="{00000000-0005-0000-0000-000027210000}"/>
    <cellStyle name="Note 2 26 7 3" xfId="40503" xr:uid="{00000000-0005-0000-0000-000028210000}"/>
    <cellStyle name="Note 2 26 8" xfId="11035" xr:uid="{00000000-0005-0000-0000-000029210000}"/>
    <cellStyle name="Note 2 26 8 2" xfId="28470" xr:uid="{00000000-0005-0000-0000-00002A210000}"/>
    <cellStyle name="Note 2 26 8 3" xfId="42923" xr:uid="{00000000-0005-0000-0000-00002B210000}"/>
    <cellStyle name="Note 2 26 9" xfId="18042" xr:uid="{00000000-0005-0000-0000-00002C210000}"/>
    <cellStyle name="Note 2 27" xfId="1205" xr:uid="{00000000-0005-0000-0000-00002D210000}"/>
    <cellStyle name="Note 2 27 2" xfId="1206" xr:uid="{00000000-0005-0000-0000-00002E210000}"/>
    <cellStyle name="Note 2 27 2 2" xfId="3717" xr:uid="{00000000-0005-0000-0000-00002F210000}"/>
    <cellStyle name="Note 2 27 2 2 2" xfId="13413" xr:uid="{00000000-0005-0000-0000-000030210000}"/>
    <cellStyle name="Note 2 27 2 2 2 2" xfId="30848" xr:uid="{00000000-0005-0000-0000-000031210000}"/>
    <cellStyle name="Note 2 27 2 2 2 3" xfId="45301" xr:uid="{00000000-0005-0000-0000-000032210000}"/>
    <cellStyle name="Note 2 27 2 2 3" xfId="15874" xr:uid="{00000000-0005-0000-0000-000033210000}"/>
    <cellStyle name="Note 2 27 2 2 3 2" xfId="33309" xr:uid="{00000000-0005-0000-0000-000034210000}"/>
    <cellStyle name="Note 2 27 2 2 3 3" xfId="47762" xr:uid="{00000000-0005-0000-0000-000035210000}"/>
    <cellStyle name="Note 2 27 2 2 4" xfId="21153" xr:uid="{00000000-0005-0000-0000-000036210000}"/>
    <cellStyle name="Note 2 27 2 2 5" xfId="35606" xr:uid="{00000000-0005-0000-0000-000037210000}"/>
    <cellStyle name="Note 2 27 2 3" xfId="6179" xr:uid="{00000000-0005-0000-0000-000038210000}"/>
    <cellStyle name="Note 2 27 2 3 2" xfId="23614" xr:uid="{00000000-0005-0000-0000-000039210000}"/>
    <cellStyle name="Note 2 27 2 3 3" xfId="38067" xr:uid="{00000000-0005-0000-0000-00003A210000}"/>
    <cellStyle name="Note 2 27 2 4" xfId="8620" xr:uid="{00000000-0005-0000-0000-00003B210000}"/>
    <cellStyle name="Note 2 27 2 4 2" xfId="26055" xr:uid="{00000000-0005-0000-0000-00003C210000}"/>
    <cellStyle name="Note 2 27 2 4 3" xfId="40508" xr:uid="{00000000-0005-0000-0000-00003D210000}"/>
    <cellStyle name="Note 2 27 2 5" xfId="11040" xr:uid="{00000000-0005-0000-0000-00003E210000}"/>
    <cellStyle name="Note 2 27 2 5 2" xfId="28475" xr:uid="{00000000-0005-0000-0000-00003F210000}"/>
    <cellStyle name="Note 2 27 2 5 3" xfId="42928" xr:uid="{00000000-0005-0000-0000-000040210000}"/>
    <cellStyle name="Note 2 27 2 6" xfId="18047" xr:uid="{00000000-0005-0000-0000-000041210000}"/>
    <cellStyle name="Note 2 27 3" xfId="1207" xr:uid="{00000000-0005-0000-0000-000042210000}"/>
    <cellStyle name="Note 2 27 3 2" xfId="3718" xr:uid="{00000000-0005-0000-0000-000043210000}"/>
    <cellStyle name="Note 2 27 3 2 2" xfId="13414" xr:uid="{00000000-0005-0000-0000-000044210000}"/>
    <cellStyle name="Note 2 27 3 2 2 2" xfId="30849" xr:uid="{00000000-0005-0000-0000-000045210000}"/>
    <cellStyle name="Note 2 27 3 2 2 3" xfId="45302" xr:uid="{00000000-0005-0000-0000-000046210000}"/>
    <cellStyle name="Note 2 27 3 2 3" xfId="15875" xr:uid="{00000000-0005-0000-0000-000047210000}"/>
    <cellStyle name="Note 2 27 3 2 3 2" xfId="33310" xr:uid="{00000000-0005-0000-0000-000048210000}"/>
    <cellStyle name="Note 2 27 3 2 3 3" xfId="47763" xr:uid="{00000000-0005-0000-0000-000049210000}"/>
    <cellStyle name="Note 2 27 3 2 4" xfId="21154" xr:uid="{00000000-0005-0000-0000-00004A210000}"/>
    <cellStyle name="Note 2 27 3 2 5" xfId="35607" xr:uid="{00000000-0005-0000-0000-00004B210000}"/>
    <cellStyle name="Note 2 27 3 3" xfId="6180" xr:uid="{00000000-0005-0000-0000-00004C210000}"/>
    <cellStyle name="Note 2 27 3 3 2" xfId="23615" xr:uid="{00000000-0005-0000-0000-00004D210000}"/>
    <cellStyle name="Note 2 27 3 3 3" xfId="38068" xr:uid="{00000000-0005-0000-0000-00004E210000}"/>
    <cellStyle name="Note 2 27 3 4" xfId="8621" xr:uid="{00000000-0005-0000-0000-00004F210000}"/>
    <cellStyle name="Note 2 27 3 4 2" xfId="26056" xr:uid="{00000000-0005-0000-0000-000050210000}"/>
    <cellStyle name="Note 2 27 3 4 3" xfId="40509" xr:uid="{00000000-0005-0000-0000-000051210000}"/>
    <cellStyle name="Note 2 27 3 5" xfId="11041" xr:uid="{00000000-0005-0000-0000-000052210000}"/>
    <cellStyle name="Note 2 27 3 5 2" xfId="28476" xr:uid="{00000000-0005-0000-0000-000053210000}"/>
    <cellStyle name="Note 2 27 3 5 3" xfId="42929" xr:uid="{00000000-0005-0000-0000-000054210000}"/>
    <cellStyle name="Note 2 27 3 6" xfId="18048" xr:uid="{00000000-0005-0000-0000-000055210000}"/>
    <cellStyle name="Note 2 27 4" xfId="1208" xr:uid="{00000000-0005-0000-0000-000056210000}"/>
    <cellStyle name="Note 2 27 4 2" xfId="3719" xr:uid="{00000000-0005-0000-0000-000057210000}"/>
    <cellStyle name="Note 2 27 4 2 2" xfId="21155" xr:uid="{00000000-0005-0000-0000-000058210000}"/>
    <cellStyle name="Note 2 27 4 2 3" xfId="35608" xr:uid="{00000000-0005-0000-0000-000059210000}"/>
    <cellStyle name="Note 2 27 4 3" xfId="6181" xr:uid="{00000000-0005-0000-0000-00005A210000}"/>
    <cellStyle name="Note 2 27 4 3 2" xfId="23616" xr:uid="{00000000-0005-0000-0000-00005B210000}"/>
    <cellStyle name="Note 2 27 4 3 3" xfId="38069" xr:uid="{00000000-0005-0000-0000-00005C210000}"/>
    <cellStyle name="Note 2 27 4 4" xfId="8622" xr:uid="{00000000-0005-0000-0000-00005D210000}"/>
    <cellStyle name="Note 2 27 4 4 2" xfId="26057" xr:uid="{00000000-0005-0000-0000-00005E210000}"/>
    <cellStyle name="Note 2 27 4 4 3" xfId="40510" xr:uid="{00000000-0005-0000-0000-00005F210000}"/>
    <cellStyle name="Note 2 27 4 5" xfId="11042" xr:uid="{00000000-0005-0000-0000-000060210000}"/>
    <cellStyle name="Note 2 27 4 5 2" xfId="28477" xr:uid="{00000000-0005-0000-0000-000061210000}"/>
    <cellStyle name="Note 2 27 4 5 3" xfId="42930" xr:uid="{00000000-0005-0000-0000-000062210000}"/>
    <cellStyle name="Note 2 27 4 6" xfId="15072" xr:uid="{00000000-0005-0000-0000-000063210000}"/>
    <cellStyle name="Note 2 27 4 6 2" xfId="32507" xr:uid="{00000000-0005-0000-0000-000064210000}"/>
    <cellStyle name="Note 2 27 4 6 3" xfId="46960" xr:uid="{00000000-0005-0000-0000-000065210000}"/>
    <cellStyle name="Note 2 27 4 7" xfId="18049" xr:uid="{00000000-0005-0000-0000-000066210000}"/>
    <cellStyle name="Note 2 27 4 8" xfId="20234" xr:uid="{00000000-0005-0000-0000-000067210000}"/>
    <cellStyle name="Note 2 27 5" xfId="3716" xr:uid="{00000000-0005-0000-0000-000068210000}"/>
    <cellStyle name="Note 2 27 5 2" xfId="13412" xr:uid="{00000000-0005-0000-0000-000069210000}"/>
    <cellStyle name="Note 2 27 5 2 2" xfId="30847" xr:uid="{00000000-0005-0000-0000-00006A210000}"/>
    <cellStyle name="Note 2 27 5 2 3" xfId="45300" xr:uid="{00000000-0005-0000-0000-00006B210000}"/>
    <cellStyle name="Note 2 27 5 3" xfId="15873" xr:uid="{00000000-0005-0000-0000-00006C210000}"/>
    <cellStyle name="Note 2 27 5 3 2" xfId="33308" xr:uid="{00000000-0005-0000-0000-00006D210000}"/>
    <cellStyle name="Note 2 27 5 3 3" xfId="47761" xr:uid="{00000000-0005-0000-0000-00006E210000}"/>
    <cellStyle name="Note 2 27 5 4" xfId="21152" xr:uid="{00000000-0005-0000-0000-00006F210000}"/>
    <cellStyle name="Note 2 27 5 5" xfId="35605" xr:uid="{00000000-0005-0000-0000-000070210000}"/>
    <cellStyle name="Note 2 27 6" xfId="6178" xr:uid="{00000000-0005-0000-0000-000071210000}"/>
    <cellStyle name="Note 2 27 6 2" xfId="23613" xr:uid="{00000000-0005-0000-0000-000072210000}"/>
    <cellStyle name="Note 2 27 6 3" xfId="38066" xr:uid="{00000000-0005-0000-0000-000073210000}"/>
    <cellStyle name="Note 2 27 7" xfId="8619" xr:uid="{00000000-0005-0000-0000-000074210000}"/>
    <cellStyle name="Note 2 27 7 2" xfId="26054" xr:uid="{00000000-0005-0000-0000-000075210000}"/>
    <cellStyle name="Note 2 27 7 3" xfId="40507" xr:uid="{00000000-0005-0000-0000-000076210000}"/>
    <cellStyle name="Note 2 27 8" xfId="11039" xr:uid="{00000000-0005-0000-0000-000077210000}"/>
    <cellStyle name="Note 2 27 8 2" xfId="28474" xr:uid="{00000000-0005-0000-0000-000078210000}"/>
    <cellStyle name="Note 2 27 8 3" xfId="42927" xr:uid="{00000000-0005-0000-0000-000079210000}"/>
    <cellStyle name="Note 2 27 9" xfId="18046" xr:uid="{00000000-0005-0000-0000-00007A210000}"/>
    <cellStyle name="Note 2 28" xfId="1209" xr:uid="{00000000-0005-0000-0000-00007B210000}"/>
    <cellStyle name="Note 2 28 2" xfId="1210" xr:uid="{00000000-0005-0000-0000-00007C210000}"/>
    <cellStyle name="Note 2 28 2 2" xfId="3721" xr:uid="{00000000-0005-0000-0000-00007D210000}"/>
    <cellStyle name="Note 2 28 2 2 2" xfId="13416" xr:uid="{00000000-0005-0000-0000-00007E210000}"/>
    <cellStyle name="Note 2 28 2 2 2 2" xfId="30851" xr:uid="{00000000-0005-0000-0000-00007F210000}"/>
    <cellStyle name="Note 2 28 2 2 2 3" xfId="45304" xr:uid="{00000000-0005-0000-0000-000080210000}"/>
    <cellStyle name="Note 2 28 2 2 3" xfId="15877" xr:uid="{00000000-0005-0000-0000-000081210000}"/>
    <cellStyle name="Note 2 28 2 2 3 2" xfId="33312" xr:uid="{00000000-0005-0000-0000-000082210000}"/>
    <cellStyle name="Note 2 28 2 2 3 3" xfId="47765" xr:uid="{00000000-0005-0000-0000-000083210000}"/>
    <cellStyle name="Note 2 28 2 2 4" xfId="21157" xr:uid="{00000000-0005-0000-0000-000084210000}"/>
    <cellStyle name="Note 2 28 2 2 5" xfId="35610" xr:uid="{00000000-0005-0000-0000-000085210000}"/>
    <cellStyle name="Note 2 28 2 3" xfId="6183" xr:uid="{00000000-0005-0000-0000-000086210000}"/>
    <cellStyle name="Note 2 28 2 3 2" xfId="23618" xr:uid="{00000000-0005-0000-0000-000087210000}"/>
    <cellStyle name="Note 2 28 2 3 3" xfId="38071" xr:uid="{00000000-0005-0000-0000-000088210000}"/>
    <cellStyle name="Note 2 28 2 4" xfId="8624" xr:uid="{00000000-0005-0000-0000-000089210000}"/>
    <cellStyle name="Note 2 28 2 4 2" xfId="26059" xr:uid="{00000000-0005-0000-0000-00008A210000}"/>
    <cellStyle name="Note 2 28 2 4 3" xfId="40512" xr:uid="{00000000-0005-0000-0000-00008B210000}"/>
    <cellStyle name="Note 2 28 2 5" xfId="11044" xr:uid="{00000000-0005-0000-0000-00008C210000}"/>
    <cellStyle name="Note 2 28 2 5 2" xfId="28479" xr:uid="{00000000-0005-0000-0000-00008D210000}"/>
    <cellStyle name="Note 2 28 2 5 3" xfId="42932" xr:uid="{00000000-0005-0000-0000-00008E210000}"/>
    <cellStyle name="Note 2 28 2 6" xfId="18051" xr:uid="{00000000-0005-0000-0000-00008F210000}"/>
    <cellStyle name="Note 2 28 3" xfId="1211" xr:uid="{00000000-0005-0000-0000-000090210000}"/>
    <cellStyle name="Note 2 28 3 2" xfId="3722" xr:uid="{00000000-0005-0000-0000-000091210000}"/>
    <cellStyle name="Note 2 28 3 2 2" xfId="13417" xr:uid="{00000000-0005-0000-0000-000092210000}"/>
    <cellStyle name="Note 2 28 3 2 2 2" xfId="30852" xr:uid="{00000000-0005-0000-0000-000093210000}"/>
    <cellStyle name="Note 2 28 3 2 2 3" xfId="45305" xr:uid="{00000000-0005-0000-0000-000094210000}"/>
    <cellStyle name="Note 2 28 3 2 3" xfId="15878" xr:uid="{00000000-0005-0000-0000-000095210000}"/>
    <cellStyle name="Note 2 28 3 2 3 2" xfId="33313" xr:uid="{00000000-0005-0000-0000-000096210000}"/>
    <cellStyle name="Note 2 28 3 2 3 3" xfId="47766" xr:uid="{00000000-0005-0000-0000-000097210000}"/>
    <cellStyle name="Note 2 28 3 2 4" xfId="21158" xr:uid="{00000000-0005-0000-0000-000098210000}"/>
    <cellStyle name="Note 2 28 3 2 5" xfId="35611" xr:uid="{00000000-0005-0000-0000-000099210000}"/>
    <cellStyle name="Note 2 28 3 3" xfId="6184" xr:uid="{00000000-0005-0000-0000-00009A210000}"/>
    <cellStyle name="Note 2 28 3 3 2" xfId="23619" xr:uid="{00000000-0005-0000-0000-00009B210000}"/>
    <cellStyle name="Note 2 28 3 3 3" xfId="38072" xr:uid="{00000000-0005-0000-0000-00009C210000}"/>
    <cellStyle name="Note 2 28 3 4" xfId="8625" xr:uid="{00000000-0005-0000-0000-00009D210000}"/>
    <cellStyle name="Note 2 28 3 4 2" xfId="26060" xr:uid="{00000000-0005-0000-0000-00009E210000}"/>
    <cellStyle name="Note 2 28 3 4 3" xfId="40513" xr:uid="{00000000-0005-0000-0000-00009F210000}"/>
    <cellStyle name="Note 2 28 3 5" xfId="11045" xr:uid="{00000000-0005-0000-0000-0000A0210000}"/>
    <cellStyle name="Note 2 28 3 5 2" xfId="28480" xr:uid="{00000000-0005-0000-0000-0000A1210000}"/>
    <cellStyle name="Note 2 28 3 5 3" xfId="42933" xr:uid="{00000000-0005-0000-0000-0000A2210000}"/>
    <cellStyle name="Note 2 28 3 6" xfId="18052" xr:uid="{00000000-0005-0000-0000-0000A3210000}"/>
    <cellStyle name="Note 2 28 4" xfId="1212" xr:uid="{00000000-0005-0000-0000-0000A4210000}"/>
    <cellStyle name="Note 2 28 4 2" xfId="3723" xr:uid="{00000000-0005-0000-0000-0000A5210000}"/>
    <cellStyle name="Note 2 28 4 2 2" xfId="21159" xr:uid="{00000000-0005-0000-0000-0000A6210000}"/>
    <cellStyle name="Note 2 28 4 2 3" xfId="35612" xr:uid="{00000000-0005-0000-0000-0000A7210000}"/>
    <cellStyle name="Note 2 28 4 3" xfId="6185" xr:uid="{00000000-0005-0000-0000-0000A8210000}"/>
    <cellStyle name="Note 2 28 4 3 2" xfId="23620" xr:uid="{00000000-0005-0000-0000-0000A9210000}"/>
    <cellStyle name="Note 2 28 4 3 3" xfId="38073" xr:uid="{00000000-0005-0000-0000-0000AA210000}"/>
    <cellStyle name="Note 2 28 4 4" xfId="8626" xr:uid="{00000000-0005-0000-0000-0000AB210000}"/>
    <cellStyle name="Note 2 28 4 4 2" xfId="26061" xr:uid="{00000000-0005-0000-0000-0000AC210000}"/>
    <cellStyle name="Note 2 28 4 4 3" xfId="40514" xr:uid="{00000000-0005-0000-0000-0000AD210000}"/>
    <cellStyle name="Note 2 28 4 5" xfId="11046" xr:uid="{00000000-0005-0000-0000-0000AE210000}"/>
    <cellStyle name="Note 2 28 4 5 2" xfId="28481" xr:uid="{00000000-0005-0000-0000-0000AF210000}"/>
    <cellStyle name="Note 2 28 4 5 3" xfId="42934" xr:uid="{00000000-0005-0000-0000-0000B0210000}"/>
    <cellStyle name="Note 2 28 4 6" xfId="15073" xr:uid="{00000000-0005-0000-0000-0000B1210000}"/>
    <cellStyle name="Note 2 28 4 6 2" xfId="32508" xr:uid="{00000000-0005-0000-0000-0000B2210000}"/>
    <cellStyle name="Note 2 28 4 6 3" xfId="46961" xr:uid="{00000000-0005-0000-0000-0000B3210000}"/>
    <cellStyle name="Note 2 28 4 7" xfId="18053" xr:uid="{00000000-0005-0000-0000-0000B4210000}"/>
    <cellStyle name="Note 2 28 4 8" xfId="20235" xr:uid="{00000000-0005-0000-0000-0000B5210000}"/>
    <cellStyle name="Note 2 28 5" xfId="3720" xr:uid="{00000000-0005-0000-0000-0000B6210000}"/>
    <cellStyle name="Note 2 28 5 2" xfId="13415" xr:uid="{00000000-0005-0000-0000-0000B7210000}"/>
    <cellStyle name="Note 2 28 5 2 2" xfId="30850" xr:uid="{00000000-0005-0000-0000-0000B8210000}"/>
    <cellStyle name="Note 2 28 5 2 3" xfId="45303" xr:uid="{00000000-0005-0000-0000-0000B9210000}"/>
    <cellStyle name="Note 2 28 5 3" xfId="15876" xr:uid="{00000000-0005-0000-0000-0000BA210000}"/>
    <cellStyle name="Note 2 28 5 3 2" xfId="33311" xr:uid="{00000000-0005-0000-0000-0000BB210000}"/>
    <cellStyle name="Note 2 28 5 3 3" xfId="47764" xr:uid="{00000000-0005-0000-0000-0000BC210000}"/>
    <cellStyle name="Note 2 28 5 4" xfId="21156" xr:uid="{00000000-0005-0000-0000-0000BD210000}"/>
    <cellStyle name="Note 2 28 5 5" xfId="35609" xr:uid="{00000000-0005-0000-0000-0000BE210000}"/>
    <cellStyle name="Note 2 28 6" xfId="6182" xr:uid="{00000000-0005-0000-0000-0000BF210000}"/>
    <cellStyle name="Note 2 28 6 2" xfId="23617" xr:uid="{00000000-0005-0000-0000-0000C0210000}"/>
    <cellStyle name="Note 2 28 6 3" xfId="38070" xr:uid="{00000000-0005-0000-0000-0000C1210000}"/>
    <cellStyle name="Note 2 28 7" xfId="8623" xr:uid="{00000000-0005-0000-0000-0000C2210000}"/>
    <cellStyle name="Note 2 28 7 2" xfId="26058" xr:uid="{00000000-0005-0000-0000-0000C3210000}"/>
    <cellStyle name="Note 2 28 7 3" xfId="40511" xr:uid="{00000000-0005-0000-0000-0000C4210000}"/>
    <cellStyle name="Note 2 28 8" xfId="11043" xr:uid="{00000000-0005-0000-0000-0000C5210000}"/>
    <cellStyle name="Note 2 28 8 2" xfId="28478" xr:uid="{00000000-0005-0000-0000-0000C6210000}"/>
    <cellStyle name="Note 2 28 8 3" xfId="42931" xr:uid="{00000000-0005-0000-0000-0000C7210000}"/>
    <cellStyle name="Note 2 28 9" xfId="18050" xr:uid="{00000000-0005-0000-0000-0000C8210000}"/>
    <cellStyle name="Note 2 29" xfId="3403" xr:uid="{00000000-0005-0000-0000-0000C9210000}"/>
    <cellStyle name="Note 2 29 2" xfId="13177" xr:uid="{00000000-0005-0000-0000-0000CA210000}"/>
    <cellStyle name="Note 2 29 2 2" xfId="30612" xr:uid="{00000000-0005-0000-0000-0000CB210000}"/>
    <cellStyle name="Note 2 29 2 3" xfId="45065" xr:uid="{00000000-0005-0000-0000-0000CC210000}"/>
    <cellStyle name="Note 2 29 3" xfId="15638" xr:uid="{00000000-0005-0000-0000-0000CD210000}"/>
    <cellStyle name="Note 2 29 3 2" xfId="33073" xr:uid="{00000000-0005-0000-0000-0000CE210000}"/>
    <cellStyle name="Note 2 29 3 3" xfId="47526" xr:uid="{00000000-0005-0000-0000-0000CF210000}"/>
    <cellStyle name="Note 2 29 4" xfId="20839" xr:uid="{00000000-0005-0000-0000-0000D0210000}"/>
    <cellStyle name="Note 2 29 5" xfId="35292" xr:uid="{00000000-0005-0000-0000-0000D1210000}"/>
    <cellStyle name="Note 2 3" xfId="1213" xr:uid="{00000000-0005-0000-0000-0000D2210000}"/>
    <cellStyle name="Note 2 3 10" xfId="6186" xr:uid="{00000000-0005-0000-0000-0000D3210000}"/>
    <cellStyle name="Note 2 3 10 2" xfId="23621" xr:uid="{00000000-0005-0000-0000-0000D4210000}"/>
    <cellStyle name="Note 2 3 10 3" xfId="38074" xr:uid="{00000000-0005-0000-0000-0000D5210000}"/>
    <cellStyle name="Note 2 3 11" xfId="8627" xr:uid="{00000000-0005-0000-0000-0000D6210000}"/>
    <cellStyle name="Note 2 3 11 2" xfId="26062" xr:uid="{00000000-0005-0000-0000-0000D7210000}"/>
    <cellStyle name="Note 2 3 11 3" xfId="40515" xr:uid="{00000000-0005-0000-0000-0000D8210000}"/>
    <cellStyle name="Note 2 3 12" xfId="11047" xr:uid="{00000000-0005-0000-0000-0000D9210000}"/>
    <cellStyle name="Note 2 3 12 2" xfId="28482" xr:uid="{00000000-0005-0000-0000-0000DA210000}"/>
    <cellStyle name="Note 2 3 12 3" xfId="42935" xr:uid="{00000000-0005-0000-0000-0000DB210000}"/>
    <cellStyle name="Note 2 3 13" xfId="18054" xr:uid="{00000000-0005-0000-0000-0000DC210000}"/>
    <cellStyle name="Note 2 3 2" xfId="1214" xr:uid="{00000000-0005-0000-0000-0000DD210000}"/>
    <cellStyle name="Note 2 3 2 2" xfId="1215" xr:uid="{00000000-0005-0000-0000-0000DE210000}"/>
    <cellStyle name="Note 2 3 2 2 2" xfId="3726" xr:uid="{00000000-0005-0000-0000-0000DF210000}"/>
    <cellStyle name="Note 2 3 2 2 2 2" xfId="13420" xr:uid="{00000000-0005-0000-0000-0000E0210000}"/>
    <cellStyle name="Note 2 3 2 2 2 2 2" xfId="30855" xr:uid="{00000000-0005-0000-0000-0000E1210000}"/>
    <cellStyle name="Note 2 3 2 2 2 2 3" xfId="45308" xr:uid="{00000000-0005-0000-0000-0000E2210000}"/>
    <cellStyle name="Note 2 3 2 2 2 3" xfId="15881" xr:uid="{00000000-0005-0000-0000-0000E3210000}"/>
    <cellStyle name="Note 2 3 2 2 2 3 2" xfId="33316" xr:uid="{00000000-0005-0000-0000-0000E4210000}"/>
    <cellStyle name="Note 2 3 2 2 2 3 3" xfId="47769" xr:uid="{00000000-0005-0000-0000-0000E5210000}"/>
    <cellStyle name="Note 2 3 2 2 2 4" xfId="21162" xr:uid="{00000000-0005-0000-0000-0000E6210000}"/>
    <cellStyle name="Note 2 3 2 2 2 5" xfId="35615" xr:uid="{00000000-0005-0000-0000-0000E7210000}"/>
    <cellStyle name="Note 2 3 2 2 3" xfId="6188" xr:uid="{00000000-0005-0000-0000-0000E8210000}"/>
    <cellStyle name="Note 2 3 2 2 3 2" xfId="23623" xr:uid="{00000000-0005-0000-0000-0000E9210000}"/>
    <cellStyle name="Note 2 3 2 2 3 3" xfId="38076" xr:uid="{00000000-0005-0000-0000-0000EA210000}"/>
    <cellStyle name="Note 2 3 2 2 4" xfId="8629" xr:uid="{00000000-0005-0000-0000-0000EB210000}"/>
    <cellStyle name="Note 2 3 2 2 4 2" xfId="26064" xr:uid="{00000000-0005-0000-0000-0000EC210000}"/>
    <cellStyle name="Note 2 3 2 2 4 3" xfId="40517" xr:uid="{00000000-0005-0000-0000-0000ED210000}"/>
    <cellStyle name="Note 2 3 2 2 5" xfId="11049" xr:uid="{00000000-0005-0000-0000-0000EE210000}"/>
    <cellStyle name="Note 2 3 2 2 5 2" xfId="28484" xr:uid="{00000000-0005-0000-0000-0000EF210000}"/>
    <cellStyle name="Note 2 3 2 2 5 3" xfId="42937" xr:uid="{00000000-0005-0000-0000-0000F0210000}"/>
    <cellStyle name="Note 2 3 2 2 6" xfId="18056" xr:uid="{00000000-0005-0000-0000-0000F1210000}"/>
    <cellStyle name="Note 2 3 2 3" xfId="1216" xr:uid="{00000000-0005-0000-0000-0000F2210000}"/>
    <cellStyle name="Note 2 3 2 3 2" xfId="3727" xr:uid="{00000000-0005-0000-0000-0000F3210000}"/>
    <cellStyle name="Note 2 3 2 3 2 2" xfId="13421" xr:uid="{00000000-0005-0000-0000-0000F4210000}"/>
    <cellStyle name="Note 2 3 2 3 2 2 2" xfId="30856" xr:uid="{00000000-0005-0000-0000-0000F5210000}"/>
    <cellStyle name="Note 2 3 2 3 2 2 3" xfId="45309" xr:uid="{00000000-0005-0000-0000-0000F6210000}"/>
    <cellStyle name="Note 2 3 2 3 2 3" xfId="15882" xr:uid="{00000000-0005-0000-0000-0000F7210000}"/>
    <cellStyle name="Note 2 3 2 3 2 3 2" xfId="33317" xr:uid="{00000000-0005-0000-0000-0000F8210000}"/>
    <cellStyle name="Note 2 3 2 3 2 3 3" xfId="47770" xr:uid="{00000000-0005-0000-0000-0000F9210000}"/>
    <cellStyle name="Note 2 3 2 3 2 4" xfId="21163" xr:uid="{00000000-0005-0000-0000-0000FA210000}"/>
    <cellStyle name="Note 2 3 2 3 2 5" xfId="35616" xr:uid="{00000000-0005-0000-0000-0000FB210000}"/>
    <cellStyle name="Note 2 3 2 3 3" xfId="6189" xr:uid="{00000000-0005-0000-0000-0000FC210000}"/>
    <cellStyle name="Note 2 3 2 3 3 2" xfId="23624" xr:uid="{00000000-0005-0000-0000-0000FD210000}"/>
    <cellStyle name="Note 2 3 2 3 3 3" xfId="38077" xr:uid="{00000000-0005-0000-0000-0000FE210000}"/>
    <cellStyle name="Note 2 3 2 3 4" xfId="8630" xr:uid="{00000000-0005-0000-0000-0000FF210000}"/>
    <cellStyle name="Note 2 3 2 3 4 2" xfId="26065" xr:uid="{00000000-0005-0000-0000-000000220000}"/>
    <cellStyle name="Note 2 3 2 3 4 3" xfId="40518" xr:uid="{00000000-0005-0000-0000-000001220000}"/>
    <cellStyle name="Note 2 3 2 3 5" xfId="11050" xr:uid="{00000000-0005-0000-0000-000002220000}"/>
    <cellStyle name="Note 2 3 2 3 5 2" xfId="28485" xr:uid="{00000000-0005-0000-0000-000003220000}"/>
    <cellStyle name="Note 2 3 2 3 5 3" xfId="42938" xr:uid="{00000000-0005-0000-0000-000004220000}"/>
    <cellStyle name="Note 2 3 2 3 6" xfId="18057" xr:uid="{00000000-0005-0000-0000-000005220000}"/>
    <cellStyle name="Note 2 3 2 4" xfId="1217" xr:uid="{00000000-0005-0000-0000-000006220000}"/>
    <cellStyle name="Note 2 3 2 4 2" xfId="3728" xr:uid="{00000000-0005-0000-0000-000007220000}"/>
    <cellStyle name="Note 2 3 2 4 2 2" xfId="21164" xr:uid="{00000000-0005-0000-0000-000008220000}"/>
    <cellStyle name="Note 2 3 2 4 2 3" xfId="35617" xr:uid="{00000000-0005-0000-0000-000009220000}"/>
    <cellStyle name="Note 2 3 2 4 3" xfId="6190" xr:uid="{00000000-0005-0000-0000-00000A220000}"/>
    <cellStyle name="Note 2 3 2 4 3 2" xfId="23625" xr:uid="{00000000-0005-0000-0000-00000B220000}"/>
    <cellStyle name="Note 2 3 2 4 3 3" xfId="38078" xr:uid="{00000000-0005-0000-0000-00000C220000}"/>
    <cellStyle name="Note 2 3 2 4 4" xfId="8631" xr:uid="{00000000-0005-0000-0000-00000D220000}"/>
    <cellStyle name="Note 2 3 2 4 4 2" xfId="26066" xr:uid="{00000000-0005-0000-0000-00000E220000}"/>
    <cellStyle name="Note 2 3 2 4 4 3" xfId="40519" xr:uid="{00000000-0005-0000-0000-00000F220000}"/>
    <cellStyle name="Note 2 3 2 4 5" xfId="11051" xr:uid="{00000000-0005-0000-0000-000010220000}"/>
    <cellStyle name="Note 2 3 2 4 5 2" xfId="28486" xr:uid="{00000000-0005-0000-0000-000011220000}"/>
    <cellStyle name="Note 2 3 2 4 5 3" xfId="42939" xr:uid="{00000000-0005-0000-0000-000012220000}"/>
    <cellStyle name="Note 2 3 2 4 6" xfId="15074" xr:uid="{00000000-0005-0000-0000-000013220000}"/>
    <cellStyle name="Note 2 3 2 4 6 2" xfId="32509" xr:uid="{00000000-0005-0000-0000-000014220000}"/>
    <cellStyle name="Note 2 3 2 4 6 3" xfId="46962" xr:uid="{00000000-0005-0000-0000-000015220000}"/>
    <cellStyle name="Note 2 3 2 4 7" xfId="18058" xr:uid="{00000000-0005-0000-0000-000016220000}"/>
    <cellStyle name="Note 2 3 2 4 8" xfId="20236" xr:uid="{00000000-0005-0000-0000-000017220000}"/>
    <cellStyle name="Note 2 3 2 5" xfId="3725" xr:uid="{00000000-0005-0000-0000-000018220000}"/>
    <cellStyle name="Note 2 3 2 5 2" xfId="13419" xr:uid="{00000000-0005-0000-0000-000019220000}"/>
    <cellStyle name="Note 2 3 2 5 2 2" xfId="30854" xr:uid="{00000000-0005-0000-0000-00001A220000}"/>
    <cellStyle name="Note 2 3 2 5 2 3" xfId="45307" xr:uid="{00000000-0005-0000-0000-00001B220000}"/>
    <cellStyle name="Note 2 3 2 5 3" xfId="15880" xr:uid="{00000000-0005-0000-0000-00001C220000}"/>
    <cellStyle name="Note 2 3 2 5 3 2" xfId="33315" xr:uid="{00000000-0005-0000-0000-00001D220000}"/>
    <cellStyle name="Note 2 3 2 5 3 3" xfId="47768" xr:uid="{00000000-0005-0000-0000-00001E220000}"/>
    <cellStyle name="Note 2 3 2 5 4" xfId="21161" xr:uid="{00000000-0005-0000-0000-00001F220000}"/>
    <cellStyle name="Note 2 3 2 5 5" xfId="35614" xr:uid="{00000000-0005-0000-0000-000020220000}"/>
    <cellStyle name="Note 2 3 2 6" xfId="6187" xr:uid="{00000000-0005-0000-0000-000021220000}"/>
    <cellStyle name="Note 2 3 2 6 2" xfId="23622" xr:uid="{00000000-0005-0000-0000-000022220000}"/>
    <cellStyle name="Note 2 3 2 6 3" xfId="38075" xr:uid="{00000000-0005-0000-0000-000023220000}"/>
    <cellStyle name="Note 2 3 2 7" xfId="8628" xr:uid="{00000000-0005-0000-0000-000024220000}"/>
    <cellStyle name="Note 2 3 2 7 2" xfId="26063" xr:uid="{00000000-0005-0000-0000-000025220000}"/>
    <cellStyle name="Note 2 3 2 7 3" xfId="40516" xr:uid="{00000000-0005-0000-0000-000026220000}"/>
    <cellStyle name="Note 2 3 2 8" xfId="11048" xr:uid="{00000000-0005-0000-0000-000027220000}"/>
    <cellStyle name="Note 2 3 2 8 2" xfId="28483" xr:uid="{00000000-0005-0000-0000-000028220000}"/>
    <cellStyle name="Note 2 3 2 8 3" xfId="42936" xr:uid="{00000000-0005-0000-0000-000029220000}"/>
    <cellStyle name="Note 2 3 2 9" xfId="18055" xr:uid="{00000000-0005-0000-0000-00002A220000}"/>
    <cellStyle name="Note 2 3 3" xfId="1218" xr:uid="{00000000-0005-0000-0000-00002B220000}"/>
    <cellStyle name="Note 2 3 3 2" xfId="1219" xr:uid="{00000000-0005-0000-0000-00002C220000}"/>
    <cellStyle name="Note 2 3 3 2 2" xfId="3730" xr:uid="{00000000-0005-0000-0000-00002D220000}"/>
    <cellStyle name="Note 2 3 3 2 2 2" xfId="13423" xr:uid="{00000000-0005-0000-0000-00002E220000}"/>
    <cellStyle name="Note 2 3 3 2 2 2 2" xfId="30858" xr:uid="{00000000-0005-0000-0000-00002F220000}"/>
    <cellStyle name="Note 2 3 3 2 2 2 3" xfId="45311" xr:uid="{00000000-0005-0000-0000-000030220000}"/>
    <cellStyle name="Note 2 3 3 2 2 3" xfId="15884" xr:uid="{00000000-0005-0000-0000-000031220000}"/>
    <cellStyle name="Note 2 3 3 2 2 3 2" xfId="33319" xr:uid="{00000000-0005-0000-0000-000032220000}"/>
    <cellStyle name="Note 2 3 3 2 2 3 3" xfId="47772" xr:uid="{00000000-0005-0000-0000-000033220000}"/>
    <cellStyle name="Note 2 3 3 2 2 4" xfId="21166" xr:uid="{00000000-0005-0000-0000-000034220000}"/>
    <cellStyle name="Note 2 3 3 2 2 5" xfId="35619" xr:uid="{00000000-0005-0000-0000-000035220000}"/>
    <cellStyle name="Note 2 3 3 2 3" xfId="6192" xr:uid="{00000000-0005-0000-0000-000036220000}"/>
    <cellStyle name="Note 2 3 3 2 3 2" xfId="23627" xr:uid="{00000000-0005-0000-0000-000037220000}"/>
    <cellStyle name="Note 2 3 3 2 3 3" xfId="38080" xr:uid="{00000000-0005-0000-0000-000038220000}"/>
    <cellStyle name="Note 2 3 3 2 4" xfId="8633" xr:uid="{00000000-0005-0000-0000-000039220000}"/>
    <cellStyle name="Note 2 3 3 2 4 2" xfId="26068" xr:uid="{00000000-0005-0000-0000-00003A220000}"/>
    <cellStyle name="Note 2 3 3 2 4 3" xfId="40521" xr:uid="{00000000-0005-0000-0000-00003B220000}"/>
    <cellStyle name="Note 2 3 3 2 5" xfId="11053" xr:uid="{00000000-0005-0000-0000-00003C220000}"/>
    <cellStyle name="Note 2 3 3 2 5 2" xfId="28488" xr:uid="{00000000-0005-0000-0000-00003D220000}"/>
    <cellStyle name="Note 2 3 3 2 5 3" xfId="42941" xr:uid="{00000000-0005-0000-0000-00003E220000}"/>
    <cellStyle name="Note 2 3 3 2 6" xfId="18060" xr:uid="{00000000-0005-0000-0000-00003F220000}"/>
    <cellStyle name="Note 2 3 3 3" xfId="1220" xr:uid="{00000000-0005-0000-0000-000040220000}"/>
    <cellStyle name="Note 2 3 3 3 2" xfId="3731" xr:uid="{00000000-0005-0000-0000-000041220000}"/>
    <cellStyle name="Note 2 3 3 3 2 2" xfId="13424" xr:uid="{00000000-0005-0000-0000-000042220000}"/>
    <cellStyle name="Note 2 3 3 3 2 2 2" xfId="30859" xr:uid="{00000000-0005-0000-0000-000043220000}"/>
    <cellStyle name="Note 2 3 3 3 2 2 3" xfId="45312" xr:uid="{00000000-0005-0000-0000-000044220000}"/>
    <cellStyle name="Note 2 3 3 3 2 3" xfId="15885" xr:uid="{00000000-0005-0000-0000-000045220000}"/>
    <cellStyle name="Note 2 3 3 3 2 3 2" xfId="33320" xr:uid="{00000000-0005-0000-0000-000046220000}"/>
    <cellStyle name="Note 2 3 3 3 2 3 3" xfId="47773" xr:uid="{00000000-0005-0000-0000-000047220000}"/>
    <cellStyle name="Note 2 3 3 3 2 4" xfId="21167" xr:uid="{00000000-0005-0000-0000-000048220000}"/>
    <cellStyle name="Note 2 3 3 3 2 5" xfId="35620" xr:uid="{00000000-0005-0000-0000-000049220000}"/>
    <cellStyle name="Note 2 3 3 3 3" xfId="6193" xr:uid="{00000000-0005-0000-0000-00004A220000}"/>
    <cellStyle name="Note 2 3 3 3 3 2" xfId="23628" xr:uid="{00000000-0005-0000-0000-00004B220000}"/>
    <cellStyle name="Note 2 3 3 3 3 3" xfId="38081" xr:uid="{00000000-0005-0000-0000-00004C220000}"/>
    <cellStyle name="Note 2 3 3 3 4" xfId="8634" xr:uid="{00000000-0005-0000-0000-00004D220000}"/>
    <cellStyle name="Note 2 3 3 3 4 2" xfId="26069" xr:uid="{00000000-0005-0000-0000-00004E220000}"/>
    <cellStyle name="Note 2 3 3 3 4 3" xfId="40522" xr:uid="{00000000-0005-0000-0000-00004F220000}"/>
    <cellStyle name="Note 2 3 3 3 5" xfId="11054" xr:uid="{00000000-0005-0000-0000-000050220000}"/>
    <cellStyle name="Note 2 3 3 3 5 2" xfId="28489" xr:uid="{00000000-0005-0000-0000-000051220000}"/>
    <cellStyle name="Note 2 3 3 3 5 3" xfId="42942" xr:uid="{00000000-0005-0000-0000-000052220000}"/>
    <cellStyle name="Note 2 3 3 3 6" xfId="18061" xr:uid="{00000000-0005-0000-0000-000053220000}"/>
    <cellStyle name="Note 2 3 3 4" xfId="1221" xr:uid="{00000000-0005-0000-0000-000054220000}"/>
    <cellStyle name="Note 2 3 3 4 2" xfId="3732" xr:uid="{00000000-0005-0000-0000-000055220000}"/>
    <cellStyle name="Note 2 3 3 4 2 2" xfId="21168" xr:uid="{00000000-0005-0000-0000-000056220000}"/>
    <cellStyle name="Note 2 3 3 4 2 3" xfId="35621" xr:uid="{00000000-0005-0000-0000-000057220000}"/>
    <cellStyle name="Note 2 3 3 4 3" xfId="6194" xr:uid="{00000000-0005-0000-0000-000058220000}"/>
    <cellStyle name="Note 2 3 3 4 3 2" xfId="23629" xr:uid="{00000000-0005-0000-0000-000059220000}"/>
    <cellStyle name="Note 2 3 3 4 3 3" xfId="38082" xr:uid="{00000000-0005-0000-0000-00005A220000}"/>
    <cellStyle name="Note 2 3 3 4 4" xfId="8635" xr:uid="{00000000-0005-0000-0000-00005B220000}"/>
    <cellStyle name="Note 2 3 3 4 4 2" xfId="26070" xr:uid="{00000000-0005-0000-0000-00005C220000}"/>
    <cellStyle name="Note 2 3 3 4 4 3" xfId="40523" xr:uid="{00000000-0005-0000-0000-00005D220000}"/>
    <cellStyle name="Note 2 3 3 4 5" xfId="11055" xr:uid="{00000000-0005-0000-0000-00005E220000}"/>
    <cellStyle name="Note 2 3 3 4 5 2" xfId="28490" xr:uid="{00000000-0005-0000-0000-00005F220000}"/>
    <cellStyle name="Note 2 3 3 4 5 3" xfId="42943" xr:uid="{00000000-0005-0000-0000-000060220000}"/>
    <cellStyle name="Note 2 3 3 4 6" xfId="15075" xr:uid="{00000000-0005-0000-0000-000061220000}"/>
    <cellStyle name="Note 2 3 3 4 6 2" xfId="32510" xr:uid="{00000000-0005-0000-0000-000062220000}"/>
    <cellStyle name="Note 2 3 3 4 6 3" xfId="46963" xr:uid="{00000000-0005-0000-0000-000063220000}"/>
    <cellStyle name="Note 2 3 3 4 7" xfId="18062" xr:uid="{00000000-0005-0000-0000-000064220000}"/>
    <cellStyle name="Note 2 3 3 4 8" xfId="20237" xr:uid="{00000000-0005-0000-0000-000065220000}"/>
    <cellStyle name="Note 2 3 3 5" xfId="3729" xr:uid="{00000000-0005-0000-0000-000066220000}"/>
    <cellStyle name="Note 2 3 3 5 2" xfId="13422" xr:uid="{00000000-0005-0000-0000-000067220000}"/>
    <cellStyle name="Note 2 3 3 5 2 2" xfId="30857" xr:uid="{00000000-0005-0000-0000-000068220000}"/>
    <cellStyle name="Note 2 3 3 5 2 3" xfId="45310" xr:uid="{00000000-0005-0000-0000-000069220000}"/>
    <cellStyle name="Note 2 3 3 5 3" xfId="15883" xr:uid="{00000000-0005-0000-0000-00006A220000}"/>
    <cellStyle name="Note 2 3 3 5 3 2" xfId="33318" xr:uid="{00000000-0005-0000-0000-00006B220000}"/>
    <cellStyle name="Note 2 3 3 5 3 3" xfId="47771" xr:uid="{00000000-0005-0000-0000-00006C220000}"/>
    <cellStyle name="Note 2 3 3 5 4" xfId="21165" xr:uid="{00000000-0005-0000-0000-00006D220000}"/>
    <cellStyle name="Note 2 3 3 5 5" xfId="35618" xr:uid="{00000000-0005-0000-0000-00006E220000}"/>
    <cellStyle name="Note 2 3 3 6" xfId="6191" xr:uid="{00000000-0005-0000-0000-00006F220000}"/>
    <cellStyle name="Note 2 3 3 6 2" xfId="23626" xr:uid="{00000000-0005-0000-0000-000070220000}"/>
    <cellStyle name="Note 2 3 3 6 3" xfId="38079" xr:uid="{00000000-0005-0000-0000-000071220000}"/>
    <cellStyle name="Note 2 3 3 7" xfId="8632" xr:uid="{00000000-0005-0000-0000-000072220000}"/>
    <cellStyle name="Note 2 3 3 7 2" xfId="26067" xr:uid="{00000000-0005-0000-0000-000073220000}"/>
    <cellStyle name="Note 2 3 3 7 3" xfId="40520" xr:uid="{00000000-0005-0000-0000-000074220000}"/>
    <cellStyle name="Note 2 3 3 8" xfId="11052" xr:uid="{00000000-0005-0000-0000-000075220000}"/>
    <cellStyle name="Note 2 3 3 8 2" xfId="28487" xr:uid="{00000000-0005-0000-0000-000076220000}"/>
    <cellStyle name="Note 2 3 3 8 3" xfId="42940" xr:uid="{00000000-0005-0000-0000-000077220000}"/>
    <cellStyle name="Note 2 3 3 9" xfId="18059" xr:uid="{00000000-0005-0000-0000-000078220000}"/>
    <cellStyle name="Note 2 3 4" xfId="1222" xr:uid="{00000000-0005-0000-0000-000079220000}"/>
    <cellStyle name="Note 2 3 4 2" xfId="1223" xr:uid="{00000000-0005-0000-0000-00007A220000}"/>
    <cellStyle name="Note 2 3 4 2 2" xfId="3734" xr:uid="{00000000-0005-0000-0000-00007B220000}"/>
    <cellStyle name="Note 2 3 4 2 2 2" xfId="13426" xr:uid="{00000000-0005-0000-0000-00007C220000}"/>
    <cellStyle name="Note 2 3 4 2 2 2 2" xfId="30861" xr:uid="{00000000-0005-0000-0000-00007D220000}"/>
    <cellStyle name="Note 2 3 4 2 2 2 3" xfId="45314" xr:uid="{00000000-0005-0000-0000-00007E220000}"/>
    <cellStyle name="Note 2 3 4 2 2 3" xfId="15887" xr:uid="{00000000-0005-0000-0000-00007F220000}"/>
    <cellStyle name="Note 2 3 4 2 2 3 2" xfId="33322" xr:uid="{00000000-0005-0000-0000-000080220000}"/>
    <cellStyle name="Note 2 3 4 2 2 3 3" xfId="47775" xr:uid="{00000000-0005-0000-0000-000081220000}"/>
    <cellStyle name="Note 2 3 4 2 2 4" xfId="21170" xr:uid="{00000000-0005-0000-0000-000082220000}"/>
    <cellStyle name="Note 2 3 4 2 2 5" xfId="35623" xr:uid="{00000000-0005-0000-0000-000083220000}"/>
    <cellStyle name="Note 2 3 4 2 3" xfId="6196" xr:uid="{00000000-0005-0000-0000-000084220000}"/>
    <cellStyle name="Note 2 3 4 2 3 2" xfId="23631" xr:uid="{00000000-0005-0000-0000-000085220000}"/>
    <cellStyle name="Note 2 3 4 2 3 3" xfId="38084" xr:uid="{00000000-0005-0000-0000-000086220000}"/>
    <cellStyle name="Note 2 3 4 2 4" xfId="8637" xr:uid="{00000000-0005-0000-0000-000087220000}"/>
    <cellStyle name="Note 2 3 4 2 4 2" xfId="26072" xr:uid="{00000000-0005-0000-0000-000088220000}"/>
    <cellStyle name="Note 2 3 4 2 4 3" xfId="40525" xr:uid="{00000000-0005-0000-0000-000089220000}"/>
    <cellStyle name="Note 2 3 4 2 5" xfId="11057" xr:uid="{00000000-0005-0000-0000-00008A220000}"/>
    <cellStyle name="Note 2 3 4 2 5 2" xfId="28492" xr:uid="{00000000-0005-0000-0000-00008B220000}"/>
    <cellStyle name="Note 2 3 4 2 5 3" xfId="42945" xr:uid="{00000000-0005-0000-0000-00008C220000}"/>
    <cellStyle name="Note 2 3 4 2 6" xfId="18064" xr:uid="{00000000-0005-0000-0000-00008D220000}"/>
    <cellStyle name="Note 2 3 4 3" xfId="1224" xr:uid="{00000000-0005-0000-0000-00008E220000}"/>
    <cellStyle name="Note 2 3 4 3 2" xfId="3735" xr:uid="{00000000-0005-0000-0000-00008F220000}"/>
    <cellStyle name="Note 2 3 4 3 2 2" xfId="13427" xr:uid="{00000000-0005-0000-0000-000090220000}"/>
    <cellStyle name="Note 2 3 4 3 2 2 2" xfId="30862" xr:uid="{00000000-0005-0000-0000-000091220000}"/>
    <cellStyle name="Note 2 3 4 3 2 2 3" xfId="45315" xr:uid="{00000000-0005-0000-0000-000092220000}"/>
    <cellStyle name="Note 2 3 4 3 2 3" xfId="15888" xr:uid="{00000000-0005-0000-0000-000093220000}"/>
    <cellStyle name="Note 2 3 4 3 2 3 2" xfId="33323" xr:uid="{00000000-0005-0000-0000-000094220000}"/>
    <cellStyle name="Note 2 3 4 3 2 3 3" xfId="47776" xr:uid="{00000000-0005-0000-0000-000095220000}"/>
    <cellStyle name="Note 2 3 4 3 2 4" xfId="21171" xr:uid="{00000000-0005-0000-0000-000096220000}"/>
    <cellStyle name="Note 2 3 4 3 2 5" xfId="35624" xr:uid="{00000000-0005-0000-0000-000097220000}"/>
    <cellStyle name="Note 2 3 4 3 3" xfId="6197" xr:uid="{00000000-0005-0000-0000-000098220000}"/>
    <cellStyle name="Note 2 3 4 3 3 2" xfId="23632" xr:uid="{00000000-0005-0000-0000-000099220000}"/>
    <cellStyle name="Note 2 3 4 3 3 3" xfId="38085" xr:uid="{00000000-0005-0000-0000-00009A220000}"/>
    <cellStyle name="Note 2 3 4 3 4" xfId="8638" xr:uid="{00000000-0005-0000-0000-00009B220000}"/>
    <cellStyle name="Note 2 3 4 3 4 2" xfId="26073" xr:uid="{00000000-0005-0000-0000-00009C220000}"/>
    <cellStyle name="Note 2 3 4 3 4 3" xfId="40526" xr:uid="{00000000-0005-0000-0000-00009D220000}"/>
    <cellStyle name="Note 2 3 4 3 5" xfId="11058" xr:uid="{00000000-0005-0000-0000-00009E220000}"/>
    <cellStyle name="Note 2 3 4 3 5 2" xfId="28493" xr:uid="{00000000-0005-0000-0000-00009F220000}"/>
    <cellStyle name="Note 2 3 4 3 5 3" xfId="42946" xr:uid="{00000000-0005-0000-0000-0000A0220000}"/>
    <cellStyle name="Note 2 3 4 3 6" xfId="18065" xr:uid="{00000000-0005-0000-0000-0000A1220000}"/>
    <cellStyle name="Note 2 3 4 4" xfId="1225" xr:uid="{00000000-0005-0000-0000-0000A2220000}"/>
    <cellStyle name="Note 2 3 4 4 2" xfId="3736" xr:uid="{00000000-0005-0000-0000-0000A3220000}"/>
    <cellStyle name="Note 2 3 4 4 2 2" xfId="21172" xr:uid="{00000000-0005-0000-0000-0000A4220000}"/>
    <cellStyle name="Note 2 3 4 4 2 3" xfId="35625" xr:uid="{00000000-0005-0000-0000-0000A5220000}"/>
    <cellStyle name="Note 2 3 4 4 3" xfId="6198" xr:uid="{00000000-0005-0000-0000-0000A6220000}"/>
    <cellStyle name="Note 2 3 4 4 3 2" xfId="23633" xr:uid="{00000000-0005-0000-0000-0000A7220000}"/>
    <cellStyle name="Note 2 3 4 4 3 3" xfId="38086" xr:uid="{00000000-0005-0000-0000-0000A8220000}"/>
    <cellStyle name="Note 2 3 4 4 4" xfId="8639" xr:uid="{00000000-0005-0000-0000-0000A9220000}"/>
    <cellStyle name="Note 2 3 4 4 4 2" xfId="26074" xr:uid="{00000000-0005-0000-0000-0000AA220000}"/>
    <cellStyle name="Note 2 3 4 4 4 3" xfId="40527" xr:uid="{00000000-0005-0000-0000-0000AB220000}"/>
    <cellStyle name="Note 2 3 4 4 5" xfId="11059" xr:uid="{00000000-0005-0000-0000-0000AC220000}"/>
    <cellStyle name="Note 2 3 4 4 5 2" xfId="28494" xr:uid="{00000000-0005-0000-0000-0000AD220000}"/>
    <cellStyle name="Note 2 3 4 4 5 3" xfId="42947" xr:uid="{00000000-0005-0000-0000-0000AE220000}"/>
    <cellStyle name="Note 2 3 4 4 6" xfId="15076" xr:uid="{00000000-0005-0000-0000-0000AF220000}"/>
    <cellStyle name="Note 2 3 4 4 6 2" xfId="32511" xr:uid="{00000000-0005-0000-0000-0000B0220000}"/>
    <cellStyle name="Note 2 3 4 4 6 3" xfId="46964" xr:uid="{00000000-0005-0000-0000-0000B1220000}"/>
    <cellStyle name="Note 2 3 4 4 7" xfId="18066" xr:uid="{00000000-0005-0000-0000-0000B2220000}"/>
    <cellStyle name="Note 2 3 4 4 8" xfId="20238" xr:uid="{00000000-0005-0000-0000-0000B3220000}"/>
    <cellStyle name="Note 2 3 4 5" xfId="3733" xr:uid="{00000000-0005-0000-0000-0000B4220000}"/>
    <cellStyle name="Note 2 3 4 5 2" xfId="13425" xr:uid="{00000000-0005-0000-0000-0000B5220000}"/>
    <cellStyle name="Note 2 3 4 5 2 2" xfId="30860" xr:uid="{00000000-0005-0000-0000-0000B6220000}"/>
    <cellStyle name="Note 2 3 4 5 2 3" xfId="45313" xr:uid="{00000000-0005-0000-0000-0000B7220000}"/>
    <cellStyle name="Note 2 3 4 5 3" xfId="15886" xr:uid="{00000000-0005-0000-0000-0000B8220000}"/>
    <cellStyle name="Note 2 3 4 5 3 2" xfId="33321" xr:uid="{00000000-0005-0000-0000-0000B9220000}"/>
    <cellStyle name="Note 2 3 4 5 3 3" xfId="47774" xr:uid="{00000000-0005-0000-0000-0000BA220000}"/>
    <cellStyle name="Note 2 3 4 5 4" xfId="21169" xr:uid="{00000000-0005-0000-0000-0000BB220000}"/>
    <cellStyle name="Note 2 3 4 5 5" xfId="35622" xr:uid="{00000000-0005-0000-0000-0000BC220000}"/>
    <cellStyle name="Note 2 3 4 6" xfId="6195" xr:uid="{00000000-0005-0000-0000-0000BD220000}"/>
    <cellStyle name="Note 2 3 4 6 2" xfId="23630" xr:uid="{00000000-0005-0000-0000-0000BE220000}"/>
    <cellStyle name="Note 2 3 4 6 3" xfId="38083" xr:uid="{00000000-0005-0000-0000-0000BF220000}"/>
    <cellStyle name="Note 2 3 4 7" xfId="8636" xr:uid="{00000000-0005-0000-0000-0000C0220000}"/>
    <cellStyle name="Note 2 3 4 7 2" xfId="26071" xr:uid="{00000000-0005-0000-0000-0000C1220000}"/>
    <cellStyle name="Note 2 3 4 7 3" xfId="40524" xr:uid="{00000000-0005-0000-0000-0000C2220000}"/>
    <cellStyle name="Note 2 3 4 8" xfId="11056" xr:uid="{00000000-0005-0000-0000-0000C3220000}"/>
    <cellStyle name="Note 2 3 4 8 2" xfId="28491" xr:uid="{00000000-0005-0000-0000-0000C4220000}"/>
    <cellStyle name="Note 2 3 4 8 3" xfId="42944" xr:uid="{00000000-0005-0000-0000-0000C5220000}"/>
    <cellStyle name="Note 2 3 4 9" xfId="18063" xr:uid="{00000000-0005-0000-0000-0000C6220000}"/>
    <cellStyle name="Note 2 3 5" xfId="1226" xr:uid="{00000000-0005-0000-0000-0000C7220000}"/>
    <cellStyle name="Note 2 3 5 2" xfId="1227" xr:uid="{00000000-0005-0000-0000-0000C8220000}"/>
    <cellStyle name="Note 2 3 5 2 2" xfId="3738" xr:uid="{00000000-0005-0000-0000-0000C9220000}"/>
    <cellStyle name="Note 2 3 5 2 2 2" xfId="13429" xr:uid="{00000000-0005-0000-0000-0000CA220000}"/>
    <cellStyle name="Note 2 3 5 2 2 2 2" xfId="30864" xr:uid="{00000000-0005-0000-0000-0000CB220000}"/>
    <cellStyle name="Note 2 3 5 2 2 2 3" xfId="45317" xr:uid="{00000000-0005-0000-0000-0000CC220000}"/>
    <cellStyle name="Note 2 3 5 2 2 3" xfId="15890" xr:uid="{00000000-0005-0000-0000-0000CD220000}"/>
    <cellStyle name="Note 2 3 5 2 2 3 2" xfId="33325" xr:uid="{00000000-0005-0000-0000-0000CE220000}"/>
    <cellStyle name="Note 2 3 5 2 2 3 3" xfId="47778" xr:uid="{00000000-0005-0000-0000-0000CF220000}"/>
    <cellStyle name="Note 2 3 5 2 2 4" xfId="21174" xr:uid="{00000000-0005-0000-0000-0000D0220000}"/>
    <cellStyle name="Note 2 3 5 2 2 5" xfId="35627" xr:uid="{00000000-0005-0000-0000-0000D1220000}"/>
    <cellStyle name="Note 2 3 5 2 3" xfId="6200" xr:uid="{00000000-0005-0000-0000-0000D2220000}"/>
    <cellStyle name="Note 2 3 5 2 3 2" xfId="23635" xr:uid="{00000000-0005-0000-0000-0000D3220000}"/>
    <cellStyle name="Note 2 3 5 2 3 3" xfId="38088" xr:uid="{00000000-0005-0000-0000-0000D4220000}"/>
    <cellStyle name="Note 2 3 5 2 4" xfId="8641" xr:uid="{00000000-0005-0000-0000-0000D5220000}"/>
    <cellStyle name="Note 2 3 5 2 4 2" xfId="26076" xr:uid="{00000000-0005-0000-0000-0000D6220000}"/>
    <cellStyle name="Note 2 3 5 2 4 3" xfId="40529" xr:uid="{00000000-0005-0000-0000-0000D7220000}"/>
    <cellStyle name="Note 2 3 5 2 5" xfId="11061" xr:uid="{00000000-0005-0000-0000-0000D8220000}"/>
    <cellStyle name="Note 2 3 5 2 5 2" xfId="28496" xr:uid="{00000000-0005-0000-0000-0000D9220000}"/>
    <cellStyle name="Note 2 3 5 2 5 3" xfId="42949" xr:uid="{00000000-0005-0000-0000-0000DA220000}"/>
    <cellStyle name="Note 2 3 5 2 6" xfId="18068" xr:uid="{00000000-0005-0000-0000-0000DB220000}"/>
    <cellStyle name="Note 2 3 5 3" xfId="1228" xr:uid="{00000000-0005-0000-0000-0000DC220000}"/>
    <cellStyle name="Note 2 3 5 3 2" xfId="3739" xr:uid="{00000000-0005-0000-0000-0000DD220000}"/>
    <cellStyle name="Note 2 3 5 3 2 2" xfId="13430" xr:uid="{00000000-0005-0000-0000-0000DE220000}"/>
    <cellStyle name="Note 2 3 5 3 2 2 2" xfId="30865" xr:uid="{00000000-0005-0000-0000-0000DF220000}"/>
    <cellStyle name="Note 2 3 5 3 2 2 3" xfId="45318" xr:uid="{00000000-0005-0000-0000-0000E0220000}"/>
    <cellStyle name="Note 2 3 5 3 2 3" xfId="15891" xr:uid="{00000000-0005-0000-0000-0000E1220000}"/>
    <cellStyle name="Note 2 3 5 3 2 3 2" xfId="33326" xr:uid="{00000000-0005-0000-0000-0000E2220000}"/>
    <cellStyle name="Note 2 3 5 3 2 3 3" xfId="47779" xr:uid="{00000000-0005-0000-0000-0000E3220000}"/>
    <cellStyle name="Note 2 3 5 3 2 4" xfId="21175" xr:uid="{00000000-0005-0000-0000-0000E4220000}"/>
    <cellStyle name="Note 2 3 5 3 2 5" xfId="35628" xr:uid="{00000000-0005-0000-0000-0000E5220000}"/>
    <cellStyle name="Note 2 3 5 3 3" xfId="6201" xr:uid="{00000000-0005-0000-0000-0000E6220000}"/>
    <cellStyle name="Note 2 3 5 3 3 2" xfId="23636" xr:uid="{00000000-0005-0000-0000-0000E7220000}"/>
    <cellStyle name="Note 2 3 5 3 3 3" xfId="38089" xr:uid="{00000000-0005-0000-0000-0000E8220000}"/>
    <cellStyle name="Note 2 3 5 3 4" xfId="8642" xr:uid="{00000000-0005-0000-0000-0000E9220000}"/>
    <cellStyle name="Note 2 3 5 3 4 2" xfId="26077" xr:uid="{00000000-0005-0000-0000-0000EA220000}"/>
    <cellStyle name="Note 2 3 5 3 4 3" xfId="40530" xr:uid="{00000000-0005-0000-0000-0000EB220000}"/>
    <cellStyle name="Note 2 3 5 3 5" xfId="11062" xr:uid="{00000000-0005-0000-0000-0000EC220000}"/>
    <cellStyle name="Note 2 3 5 3 5 2" xfId="28497" xr:uid="{00000000-0005-0000-0000-0000ED220000}"/>
    <cellStyle name="Note 2 3 5 3 5 3" xfId="42950" xr:uid="{00000000-0005-0000-0000-0000EE220000}"/>
    <cellStyle name="Note 2 3 5 3 6" xfId="18069" xr:uid="{00000000-0005-0000-0000-0000EF220000}"/>
    <cellStyle name="Note 2 3 5 4" xfId="1229" xr:uid="{00000000-0005-0000-0000-0000F0220000}"/>
    <cellStyle name="Note 2 3 5 4 2" xfId="3740" xr:uid="{00000000-0005-0000-0000-0000F1220000}"/>
    <cellStyle name="Note 2 3 5 4 2 2" xfId="21176" xr:uid="{00000000-0005-0000-0000-0000F2220000}"/>
    <cellStyle name="Note 2 3 5 4 2 3" xfId="35629" xr:uid="{00000000-0005-0000-0000-0000F3220000}"/>
    <cellStyle name="Note 2 3 5 4 3" xfId="6202" xr:uid="{00000000-0005-0000-0000-0000F4220000}"/>
    <cellStyle name="Note 2 3 5 4 3 2" xfId="23637" xr:uid="{00000000-0005-0000-0000-0000F5220000}"/>
    <cellStyle name="Note 2 3 5 4 3 3" xfId="38090" xr:uid="{00000000-0005-0000-0000-0000F6220000}"/>
    <cellStyle name="Note 2 3 5 4 4" xfId="8643" xr:uid="{00000000-0005-0000-0000-0000F7220000}"/>
    <cellStyle name="Note 2 3 5 4 4 2" xfId="26078" xr:uid="{00000000-0005-0000-0000-0000F8220000}"/>
    <cellStyle name="Note 2 3 5 4 4 3" xfId="40531" xr:uid="{00000000-0005-0000-0000-0000F9220000}"/>
    <cellStyle name="Note 2 3 5 4 5" xfId="11063" xr:uid="{00000000-0005-0000-0000-0000FA220000}"/>
    <cellStyle name="Note 2 3 5 4 5 2" xfId="28498" xr:uid="{00000000-0005-0000-0000-0000FB220000}"/>
    <cellStyle name="Note 2 3 5 4 5 3" xfId="42951" xr:uid="{00000000-0005-0000-0000-0000FC220000}"/>
    <cellStyle name="Note 2 3 5 4 6" xfId="15077" xr:uid="{00000000-0005-0000-0000-0000FD220000}"/>
    <cellStyle name="Note 2 3 5 4 6 2" xfId="32512" xr:uid="{00000000-0005-0000-0000-0000FE220000}"/>
    <cellStyle name="Note 2 3 5 4 6 3" xfId="46965" xr:uid="{00000000-0005-0000-0000-0000FF220000}"/>
    <cellStyle name="Note 2 3 5 4 7" xfId="18070" xr:uid="{00000000-0005-0000-0000-000000230000}"/>
    <cellStyle name="Note 2 3 5 4 8" xfId="20239" xr:uid="{00000000-0005-0000-0000-000001230000}"/>
    <cellStyle name="Note 2 3 5 5" xfId="3737" xr:uid="{00000000-0005-0000-0000-000002230000}"/>
    <cellStyle name="Note 2 3 5 5 2" xfId="13428" xr:uid="{00000000-0005-0000-0000-000003230000}"/>
    <cellStyle name="Note 2 3 5 5 2 2" xfId="30863" xr:uid="{00000000-0005-0000-0000-000004230000}"/>
    <cellStyle name="Note 2 3 5 5 2 3" xfId="45316" xr:uid="{00000000-0005-0000-0000-000005230000}"/>
    <cellStyle name="Note 2 3 5 5 3" xfId="15889" xr:uid="{00000000-0005-0000-0000-000006230000}"/>
    <cellStyle name="Note 2 3 5 5 3 2" xfId="33324" xr:uid="{00000000-0005-0000-0000-000007230000}"/>
    <cellStyle name="Note 2 3 5 5 3 3" xfId="47777" xr:uid="{00000000-0005-0000-0000-000008230000}"/>
    <cellStyle name="Note 2 3 5 5 4" xfId="21173" xr:uid="{00000000-0005-0000-0000-000009230000}"/>
    <cellStyle name="Note 2 3 5 5 5" xfId="35626" xr:uid="{00000000-0005-0000-0000-00000A230000}"/>
    <cellStyle name="Note 2 3 5 6" xfId="6199" xr:uid="{00000000-0005-0000-0000-00000B230000}"/>
    <cellStyle name="Note 2 3 5 6 2" xfId="23634" xr:uid="{00000000-0005-0000-0000-00000C230000}"/>
    <cellStyle name="Note 2 3 5 6 3" xfId="38087" xr:uid="{00000000-0005-0000-0000-00000D230000}"/>
    <cellStyle name="Note 2 3 5 7" xfId="8640" xr:uid="{00000000-0005-0000-0000-00000E230000}"/>
    <cellStyle name="Note 2 3 5 7 2" xfId="26075" xr:uid="{00000000-0005-0000-0000-00000F230000}"/>
    <cellStyle name="Note 2 3 5 7 3" xfId="40528" xr:uid="{00000000-0005-0000-0000-000010230000}"/>
    <cellStyle name="Note 2 3 5 8" xfId="11060" xr:uid="{00000000-0005-0000-0000-000011230000}"/>
    <cellStyle name="Note 2 3 5 8 2" xfId="28495" xr:uid="{00000000-0005-0000-0000-000012230000}"/>
    <cellStyle name="Note 2 3 5 8 3" xfId="42948" xr:uid="{00000000-0005-0000-0000-000013230000}"/>
    <cellStyle name="Note 2 3 5 9" xfId="18067" xr:uid="{00000000-0005-0000-0000-000014230000}"/>
    <cellStyle name="Note 2 3 6" xfId="1230" xr:uid="{00000000-0005-0000-0000-000015230000}"/>
    <cellStyle name="Note 2 3 6 2" xfId="3741" xr:uid="{00000000-0005-0000-0000-000016230000}"/>
    <cellStyle name="Note 2 3 6 2 2" xfId="13431" xr:uid="{00000000-0005-0000-0000-000017230000}"/>
    <cellStyle name="Note 2 3 6 2 2 2" xfId="30866" xr:uid="{00000000-0005-0000-0000-000018230000}"/>
    <cellStyle name="Note 2 3 6 2 2 3" xfId="45319" xr:uid="{00000000-0005-0000-0000-000019230000}"/>
    <cellStyle name="Note 2 3 6 2 3" xfId="15892" xr:uid="{00000000-0005-0000-0000-00001A230000}"/>
    <cellStyle name="Note 2 3 6 2 3 2" xfId="33327" xr:uid="{00000000-0005-0000-0000-00001B230000}"/>
    <cellStyle name="Note 2 3 6 2 3 3" xfId="47780" xr:uid="{00000000-0005-0000-0000-00001C230000}"/>
    <cellStyle name="Note 2 3 6 2 4" xfId="21177" xr:uid="{00000000-0005-0000-0000-00001D230000}"/>
    <cellStyle name="Note 2 3 6 2 5" xfId="35630" xr:uid="{00000000-0005-0000-0000-00001E230000}"/>
    <cellStyle name="Note 2 3 6 3" xfId="6203" xr:uid="{00000000-0005-0000-0000-00001F230000}"/>
    <cellStyle name="Note 2 3 6 3 2" xfId="23638" xr:uid="{00000000-0005-0000-0000-000020230000}"/>
    <cellStyle name="Note 2 3 6 3 3" xfId="38091" xr:uid="{00000000-0005-0000-0000-000021230000}"/>
    <cellStyle name="Note 2 3 6 4" xfId="8644" xr:uid="{00000000-0005-0000-0000-000022230000}"/>
    <cellStyle name="Note 2 3 6 4 2" xfId="26079" xr:uid="{00000000-0005-0000-0000-000023230000}"/>
    <cellStyle name="Note 2 3 6 4 3" xfId="40532" xr:uid="{00000000-0005-0000-0000-000024230000}"/>
    <cellStyle name="Note 2 3 6 5" xfId="11064" xr:uid="{00000000-0005-0000-0000-000025230000}"/>
    <cellStyle name="Note 2 3 6 5 2" xfId="28499" xr:uid="{00000000-0005-0000-0000-000026230000}"/>
    <cellStyle name="Note 2 3 6 5 3" xfId="42952" xr:uid="{00000000-0005-0000-0000-000027230000}"/>
    <cellStyle name="Note 2 3 6 6" xfId="18071" xr:uid="{00000000-0005-0000-0000-000028230000}"/>
    <cellStyle name="Note 2 3 7" xfId="1231" xr:uid="{00000000-0005-0000-0000-000029230000}"/>
    <cellStyle name="Note 2 3 7 2" xfId="3742" xr:uid="{00000000-0005-0000-0000-00002A230000}"/>
    <cellStyle name="Note 2 3 7 2 2" xfId="13432" xr:uid="{00000000-0005-0000-0000-00002B230000}"/>
    <cellStyle name="Note 2 3 7 2 2 2" xfId="30867" xr:uid="{00000000-0005-0000-0000-00002C230000}"/>
    <cellStyle name="Note 2 3 7 2 2 3" xfId="45320" xr:uid="{00000000-0005-0000-0000-00002D230000}"/>
    <cellStyle name="Note 2 3 7 2 3" xfId="15893" xr:uid="{00000000-0005-0000-0000-00002E230000}"/>
    <cellStyle name="Note 2 3 7 2 3 2" xfId="33328" xr:uid="{00000000-0005-0000-0000-00002F230000}"/>
    <cellStyle name="Note 2 3 7 2 3 3" xfId="47781" xr:uid="{00000000-0005-0000-0000-000030230000}"/>
    <cellStyle name="Note 2 3 7 2 4" xfId="21178" xr:uid="{00000000-0005-0000-0000-000031230000}"/>
    <cellStyle name="Note 2 3 7 2 5" xfId="35631" xr:uid="{00000000-0005-0000-0000-000032230000}"/>
    <cellStyle name="Note 2 3 7 3" xfId="6204" xr:uid="{00000000-0005-0000-0000-000033230000}"/>
    <cellStyle name="Note 2 3 7 3 2" xfId="23639" xr:uid="{00000000-0005-0000-0000-000034230000}"/>
    <cellStyle name="Note 2 3 7 3 3" xfId="38092" xr:uid="{00000000-0005-0000-0000-000035230000}"/>
    <cellStyle name="Note 2 3 7 4" xfId="8645" xr:uid="{00000000-0005-0000-0000-000036230000}"/>
    <cellStyle name="Note 2 3 7 4 2" xfId="26080" xr:uid="{00000000-0005-0000-0000-000037230000}"/>
    <cellStyle name="Note 2 3 7 4 3" xfId="40533" xr:uid="{00000000-0005-0000-0000-000038230000}"/>
    <cellStyle name="Note 2 3 7 5" xfId="11065" xr:uid="{00000000-0005-0000-0000-000039230000}"/>
    <cellStyle name="Note 2 3 7 5 2" xfId="28500" xr:uid="{00000000-0005-0000-0000-00003A230000}"/>
    <cellStyle name="Note 2 3 7 5 3" xfId="42953" xr:uid="{00000000-0005-0000-0000-00003B230000}"/>
    <cellStyle name="Note 2 3 7 6" xfId="18072" xr:uid="{00000000-0005-0000-0000-00003C230000}"/>
    <cellStyle name="Note 2 3 8" xfId="1232" xr:uid="{00000000-0005-0000-0000-00003D230000}"/>
    <cellStyle name="Note 2 3 8 2" xfId="3743" xr:uid="{00000000-0005-0000-0000-00003E230000}"/>
    <cellStyle name="Note 2 3 8 2 2" xfId="21179" xr:uid="{00000000-0005-0000-0000-00003F230000}"/>
    <cellStyle name="Note 2 3 8 2 3" xfId="35632" xr:uid="{00000000-0005-0000-0000-000040230000}"/>
    <cellStyle name="Note 2 3 8 3" xfId="6205" xr:uid="{00000000-0005-0000-0000-000041230000}"/>
    <cellStyle name="Note 2 3 8 3 2" xfId="23640" xr:uid="{00000000-0005-0000-0000-000042230000}"/>
    <cellStyle name="Note 2 3 8 3 3" xfId="38093" xr:uid="{00000000-0005-0000-0000-000043230000}"/>
    <cellStyle name="Note 2 3 8 4" xfId="8646" xr:uid="{00000000-0005-0000-0000-000044230000}"/>
    <cellStyle name="Note 2 3 8 4 2" xfId="26081" xr:uid="{00000000-0005-0000-0000-000045230000}"/>
    <cellStyle name="Note 2 3 8 4 3" xfId="40534" xr:uid="{00000000-0005-0000-0000-000046230000}"/>
    <cellStyle name="Note 2 3 8 5" xfId="11066" xr:uid="{00000000-0005-0000-0000-000047230000}"/>
    <cellStyle name="Note 2 3 8 5 2" xfId="28501" xr:uid="{00000000-0005-0000-0000-000048230000}"/>
    <cellStyle name="Note 2 3 8 5 3" xfId="42954" xr:uid="{00000000-0005-0000-0000-000049230000}"/>
    <cellStyle name="Note 2 3 8 6" xfId="15078" xr:uid="{00000000-0005-0000-0000-00004A230000}"/>
    <cellStyle name="Note 2 3 8 6 2" xfId="32513" xr:uid="{00000000-0005-0000-0000-00004B230000}"/>
    <cellStyle name="Note 2 3 8 6 3" xfId="46966" xr:uid="{00000000-0005-0000-0000-00004C230000}"/>
    <cellStyle name="Note 2 3 8 7" xfId="18073" xr:uid="{00000000-0005-0000-0000-00004D230000}"/>
    <cellStyle name="Note 2 3 8 8" xfId="20240" xr:uid="{00000000-0005-0000-0000-00004E230000}"/>
    <cellStyle name="Note 2 3 9" xfId="3724" xr:uid="{00000000-0005-0000-0000-00004F230000}"/>
    <cellStyle name="Note 2 3 9 2" xfId="13418" xr:uid="{00000000-0005-0000-0000-000050230000}"/>
    <cellStyle name="Note 2 3 9 2 2" xfId="30853" xr:uid="{00000000-0005-0000-0000-000051230000}"/>
    <cellStyle name="Note 2 3 9 2 3" xfId="45306" xr:uid="{00000000-0005-0000-0000-000052230000}"/>
    <cellStyle name="Note 2 3 9 3" xfId="15879" xr:uid="{00000000-0005-0000-0000-000053230000}"/>
    <cellStyle name="Note 2 3 9 3 2" xfId="33314" xr:uid="{00000000-0005-0000-0000-000054230000}"/>
    <cellStyle name="Note 2 3 9 3 3" xfId="47767" xr:uid="{00000000-0005-0000-0000-000055230000}"/>
    <cellStyle name="Note 2 3 9 4" xfId="21160" xr:uid="{00000000-0005-0000-0000-000056230000}"/>
    <cellStyle name="Note 2 3 9 5" xfId="35613" xr:uid="{00000000-0005-0000-0000-000057230000}"/>
    <cellStyle name="Note 2 30" xfId="5865" xr:uid="{00000000-0005-0000-0000-000058230000}"/>
    <cellStyle name="Note 2 30 2" xfId="23300" xr:uid="{00000000-0005-0000-0000-000059230000}"/>
    <cellStyle name="Note 2 30 3" xfId="35192" xr:uid="{00000000-0005-0000-0000-00005A230000}"/>
    <cellStyle name="Note 2 30 4" xfId="37753" xr:uid="{00000000-0005-0000-0000-00005B230000}"/>
    <cellStyle name="Note 2 31" xfId="8306" xr:uid="{00000000-0005-0000-0000-00005C230000}"/>
    <cellStyle name="Note 2 31 2" xfId="25741" xr:uid="{00000000-0005-0000-0000-00005D230000}"/>
    <cellStyle name="Note 2 31 3" xfId="40194" xr:uid="{00000000-0005-0000-0000-00005E230000}"/>
    <cellStyle name="Note 2 32" xfId="10726" xr:uid="{00000000-0005-0000-0000-00005F230000}"/>
    <cellStyle name="Note 2 32 2" xfId="28161" xr:uid="{00000000-0005-0000-0000-000060230000}"/>
    <cellStyle name="Note 2 32 3" xfId="42614" xr:uid="{00000000-0005-0000-0000-000061230000}"/>
    <cellStyle name="Note 2 33" xfId="17733" xr:uid="{00000000-0005-0000-0000-000062230000}"/>
    <cellStyle name="Note 2 4" xfId="1233" xr:uid="{00000000-0005-0000-0000-000063230000}"/>
    <cellStyle name="Note 2 4 10" xfId="6206" xr:uid="{00000000-0005-0000-0000-000064230000}"/>
    <cellStyle name="Note 2 4 10 2" xfId="23641" xr:uid="{00000000-0005-0000-0000-000065230000}"/>
    <cellStyle name="Note 2 4 10 3" xfId="38094" xr:uid="{00000000-0005-0000-0000-000066230000}"/>
    <cellStyle name="Note 2 4 11" xfId="8647" xr:uid="{00000000-0005-0000-0000-000067230000}"/>
    <cellStyle name="Note 2 4 11 2" xfId="26082" xr:uid="{00000000-0005-0000-0000-000068230000}"/>
    <cellStyle name="Note 2 4 11 3" xfId="40535" xr:uid="{00000000-0005-0000-0000-000069230000}"/>
    <cellStyle name="Note 2 4 12" xfId="11067" xr:uid="{00000000-0005-0000-0000-00006A230000}"/>
    <cellStyle name="Note 2 4 12 2" xfId="28502" xr:uid="{00000000-0005-0000-0000-00006B230000}"/>
    <cellStyle name="Note 2 4 12 3" xfId="42955" xr:uid="{00000000-0005-0000-0000-00006C230000}"/>
    <cellStyle name="Note 2 4 13" xfId="18074" xr:uid="{00000000-0005-0000-0000-00006D230000}"/>
    <cellStyle name="Note 2 4 2" xfId="1234" xr:uid="{00000000-0005-0000-0000-00006E230000}"/>
    <cellStyle name="Note 2 4 2 2" xfId="1235" xr:uid="{00000000-0005-0000-0000-00006F230000}"/>
    <cellStyle name="Note 2 4 2 2 2" xfId="3746" xr:uid="{00000000-0005-0000-0000-000070230000}"/>
    <cellStyle name="Note 2 4 2 2 2 2" xfId="13435" xr:uid="{00000000-0005-0000-0000-000071230000}"/>
    <cellStyle name="Note 2 4 2 2 2 2 2" xfId="30870" xr:uid="{00000000-0005-0000-0000-000072230000}"/>
    <cellStyle name="Note 2 4 2 2 2 2 3" xfId="45323" xr:uid="{00000000-0005-0000-0000-000073230000}"/>
    <cellStyle name="Note 2 4 2 2 2 3" xfId="15896" xr:uid="{00000000-0005-0000-0000-000074230000}"/>
    <cellStyle name="Note 2 4 2 2 2 3 2" xfId="33331" xr:uid="{00000000-0005-0000-0000-000075230000}"/>
    <cellStyle name="Note 2 4 2 2 2 3 3" xfId="47784" xr:uid="{00000000-0005-0000-0000-000076230000}"/>
    <cellStyle name="Note 2 4 2 2 2 4" xfId="21182" xr:uid="{00000000-0005-0000-0000-000077230000}"/>
    <cellStyle name="Note 2 4 2 2 2 5" xfId="35635" xr:uid="{00000000-0005-0000-0000-000078230000}"/>
    <cellStyle name="Note 2 4 2 2 3" xfId="6208" xr:uid="{00000000-0005-0000-0000-000079230000}"/>
    <cellStyle name="Note 2 4 2 2 3 2" xfId="23643" xr:uid="{00000000-0005-0000-0000-00007A230000}"/>
    <cellStyle name="Note 2 4 2 2 3 3" xfId="38096" xr:uid="{00000000-0005-0000-0000-00007B230000}"/>
    <cellStyle name="Note 2 4 2 2 4" xfId="8649" xr:uid="{00000000-0005-0000-0000-00007C230000}"/>
    <cellStyle name="Note 2 4 2 2 4 2" xfId="26084" xr:uid="{00000000-0005-0000-0000-00007D230000}"/>
    <cellStyle name="Note 2 4 2 2 4 3" xfId="40537" xr:uid="{00000000-0005-0000-0000-00007E230000}"/>
    <cellStyle name="Note 2 4 2 2 5" xfId="11069" xr:uid="{00000000-0005-0000-0000-00007F230000}"/>
    <cellStyle name="Note 2 4 2 2 5 2" xfId="28504" xr:uid="{00000000-0005-0000-0000-000080230000}"/>
    <cellStyle name="Note 2 4 2 2 5 3" xfId="42957" xr:uid="{00000000-0005-0000-0000-000081230000}"/>
    <cellStyle name="Note 2 4 2 2 6" xfId="18076" xr:uid="{00000000-0005-0000-0000-000082230000}"/>
    <cellStyle name="Note 2 4 2 3" xfId="1236" xr:uid="{00000000-0005-0000-0000-000083230000}"/>
    <cellStyle name="Note 2 4 2 3 2" xfId="3747" xr:uid="{00000000-0005-0000-0000-000084230000}"/>
    <cellStyle name="Note 2 4 2 3 2 2" xfId="13436" xr:uid="{00000000-0005-0000-0000-000085230000}"/>
    <cellStyle name="Note 2 4 2 3 2 2 2" xfId="30871" xr:uid="{00000000-0005-0000-0000-000086230000}"/>
    <cellStyle name="Note 2 4 2 3 2 2 3" xfId="45324" xr:uid="{00000000-0005-0000-0000-000087230000}"/>
    <cellStyle name="Note 2 4 2 3 2 3" xfId="15897" xr:uid="{00000000-0005-0000-0000-000088230000}"/>
    <cellStyle name="Note 2 4 2 3 2 3 2" xfId="33332" xr:uid="{00000000-0005-0000-0000-000089230000}"/>
    <cellStyle name="Note 2 4 2 3 2 3 3" xfId="47785" xr:uid="{00000000-0005-0000-0000-00008A230000}"/>
    <cellStyle name="Note 2 4 2 3 2 4" xfId="21183" xr:uid="{00000000-0005-0000-0000-00008B230000}"/>
    <cellStyle name="Note 2 4 2 3 2 5" xfId="35636" xr:uid="{00000000-0005-0000-0000-00008C230000}"/>
    <cellStyle name="Note 2 4 2 3 3" xfId="6209" xr:uid="{00000000-0005-0000-0000-00008D230000}"/>
    <cellStyle name="Note 2 4 2 3 3 2" xfId="23644" xr:uid="{00000000-0005-0000-0000-00008E230000}"/>
    <cellStyle name="Note 2 4 2 3 3 3" xfId="38097" xr:uid="{00000000-0005-0000-0000-00008F230000}"/>
    <cellStyle name="Note 2 4 2 3 4" xfId="8650" xr:uid="{00000000-0005-0000-0000-000090230000}"/>
    <cellStyle name="Note 2 4 2 3 4 2" xfId="26085" xr:uid="{00000000-0005-0000-0000-000091230000}"/>
    <cellStyle name="Note 2 4 2 3 4 3" xfId="40538" xr:uid="{00000000-0005-0000-0000-000092230000}"/>
    <cellStyle name="Note 2 4 2 3 5" xfId="11070" xr:uid="{00000000-0005-0000-0000-000093230000}"/>
    <cellStyle name="Note 2 4 2 3 5 2" xfId="28505" xr:uid="{00000000-0005-0000-0000-000094230000}"/>
    <cellStyle name="Note 2 4 2 3 5 3" xfId="42958" xr:uid="{00000000-0005-0000-0000-000095230000}"/>
    <cellStyle name="Note 2 4 2 3 6" xfId="18077" xr:uid="{00000000-0005-0000-0000-000096230000}"/>
    <cellStyle name="Note 2 4 2 4" xfId="1237" xr:uid="{00000000-0005-0000-0000-000097230000}"/>
    <cellStyle name="Note 2 4 2 4 2" xfId="3748" xr:uid="{00000000-0005-0000-0000-000098230000}"/>
    <cellStyle name="Note 2 4 2 4 2 2" xfId="21184" xr:uid="{00000000-0005-0000-0000-000099230000}"/>
    <cellStyle name="Note 2 4 2 4 2 3" xfId="35637" xr:uid="{00000000-0005-0000-0000-00009A230000}"/>
    <cellStyle name="Note 2 4 2 4 3" xfId="6210" xr:uid="{00000000-0005-0000-0000-00009B230000}"/>
    <cellStyle name="Note 2 4 2 4 3 2" xfId="23645" xr:uid="{00000000-0005-0000-0000-00009C230000}"/>
    <cellStyle name="Note 2 4 2 4 3 3" xfId="38098" xr:uid="{00000000-0005-0000-0000-00009D230000}"/>
    <cellStyle name="Note 2 4 2 4 4" xfId="8651" xr:uid="{00000000-0005-0000-0000-00009E230000}"/>
    <cellStyle name="Note 2 4 2 4 4 2" xfId="26086" xr:uid="{00000000-0005-0000-0000-00009F230000}"/>
    <cellStyle name="Note 2 4 2 4 4 3" xfId="40539" xr:uid="{00000000-0005-0000-0000-0000A0230000}"/>
    <cellStyle name="Note 2 4 2 4 5" xfId="11071" xr:uid="{00000000-0005-0000-0000-0000A1230000}"/>
    <cellStyle name="Note 2 4 2 4 5 2" xfId="28506" xr:uid="{00000000-0005-0000-0000-0000A2230000}"/>
    <cellStyle name="Note 2 4 2 4 5 3" xfId="42959" xr:uid="{00000000-0005-0000-0000-0000A3230000}"/>
    <cellStyle name="Note 2 4 2 4 6" xfId="15079" xr:uid="{00000000-0005-0000-0000-0000A4230000}"/>
    <cellStyle name="Note 2 4 2 4 6 2" xfId="32514" xr:uid="{00000000-0005-0000-0000-0000A5230000}"/>
    <cellStyle name="Note 2 4 2 4 6 3" xfId="46967" xr:uid="{00000000-0005-0000-0000-0000A6230000}"/>
    <cellStyle name="Note 2 4 2 4 7" xfId="18078" xr:uid="{00000000-0005-0000-0000-0000A7230000}"/>
    <cellStyle name="Note 2 4 2 4 8" xfId="20241" xr:uid="{00000000-0005-0000-0000-0000A8230000}"/>
    <cellStyle name="Note 2 4 2 5" xfId="3745" xr:uid="{00000000-0005-0000-0000-0000A9230000}"/>
    <cellStyle name="Note 2 4 2 5 2" xfId="13434" xr:uid="{00000000-0005-0000-0000-0000AA230000}"/>
    <cellStyle name="Note 2 4 2 5 2 2" xfId="30869" xr:uid="{00000000-0005-0000-0000-0000AB230000}"/>
    <cellStyle name="Note 2 4 2 5 2 3" xfId="45322" xr:uid="{00000000-0005-0000-0000-0000AC230000}"/>
    <cellStyle name="Note 2 4 2 5 3" xfId="15895" xr:uid="{00000000-0005-0000-0000-0000AD230000}"/>
    <cellStyle name="Note 2 4 2 5 3 2" xfId="33330" xr:uid="{00000000-0005-0000-0000-0000AE230000}"/>
    <cellStyle name="Note 2 4 2 5 3 3" xfId="47783" xr:uid="{00000000-0005-0000-0000-0000AF230000}"/>
    <cellStyle name="Note 2 4 2 5 4" xfId="21181" xr:uid="{00000000-0005-0000-0000-0000B0230000}"/>
    <cellStyle name="Note 2 4 2 5 5" xfId="35634" xr:uid="{00000000-0005-0000-0000-0000B1230000}"/>
    <cellStyle name="Note 2 4 2 6" xfId="6207" xr:uid="{00000000-0005-0000-0000-0000B2230000}"/>
    <cellStyle name="Note 2 4 2 6 2" xfId="23642" xr:uid="{00000000-0005-0000-0000-0000B3230000}"/>
    <cellStyle name="Note 2 4 2 6 3" xfId="38095" xr:uid="{00000000-0005-0000-0000-0000B4230000}"/>
    <cellStyle name="Note 2 4 2 7" xfId="8648" xr:uid="{00000000-0005-0000-0000-0000B5230000}"/>
    <cellStyle name="Note 2 4 2 7 2" xfId="26083" xr:uid="{00000000-0005-0000-0000-0000B6230000}"/>
    <cellStyle name="Note 2 4 2 7 3" xfId="40536" xr:uid="{00000000-0005-0000-0000-0000B7230000}"/>
    <cellStyle name="Note 2 4 2 8" xfId="11068" xr:uid="{00000000-0005-0000-0000-0000B8230000}"/>
    <cellStyle name="Note 2 4 2 8 2" xfId="28503" xr:uid="{00000000-0005-0000-0000-0000B9230000}"/>
    <cellStyle name="Note 2 4 2 8 3" xfId="42956" xr:uid="{00000000-0005-0000-0000-0000BA230000}"/>
    <cellStyle name="Note 2 4 2 9" xfId="18075" xr:uid="{00000000-0005-0000-0000-0000BB230000}"/>
    <cellStyle name="Note 2 4 3" xfId="1238" xr:uid="{00000000-0005-0000-0000-0000BC230000}"/>
    <cellStyle name="Note 2 4 3 2" xfId="1239" xr:uid="{00000000-0005-0000-0000-0000BD230000}"/>
    <cellStyle name="Note 2 4 3 2 2" xfId="3750" xr:uid="{00000000-0005-0000-0000-0000BE230000}"/>
    <cellStyle name="Note 2 4 3 2 2 2" xfId="13438" xr:uid="{00000000-0005-0000-0000-0000BF230000}"/>
    <cellStyle name="Note 2 4 3 2 2 2 2" xfId="30873" xr:uid="{00000000-0005-0000-0000-0000C0230000}"/>
    <cellStyle name="Note 2 4 3 2 2 2 3" xfId="45326" xr:uid="{00000000-0005-0000-0000-0000C1230000}"/>
    <cellStyle name="Note 2 4 3 2 2 3" xfId="15899" xr:uid="{00000000-0005-0000-0000-0000C2230000}"/>
    <cellStyle name="Note 2 4 3 2 2 3 2" xfId="33334" xr:uid="{00000000-0005-0000-0000-0000C3230000}"/>
    <cellStyle name="Note 2 4 3 2 2 3 3" xfId="47787" xr:uid="{00000000-0005-0000-0000-0000C4230000}"/>
    <cellStyle name="Note 2 4 3 2 2 4" xfId="21186" xr:uid="{00000000-0005-0000-0000-0000C5230000}"/>
    <cellStyle name="Note 2 4 3 2 2 5" xfId="35639" xr:uid="{00000000-0005-0000-0000-0000C6230000}"/>
    <cellStyle name="Note 2 4 3 2 3" xfId="6212" xr:uid="{00000000-0005-0000-0000-0000C7230000}"/>
    <cellStyle name="Note 2 4 3 2 3 2" xfId="23647" xr:uid="{00000000-0005-0000-0000-0000C8230000}"/>
    <cellStyle name="Note 2 4 3 2 3 3" xfId="38100" xr:uid="{00000000-0005-0000-0000-0000C9230000}"/>
    <cellStyle name="Note 2 4 3 2 4" xfId="8653" xr:uid="{00000000-0005-0000-0000-0000CA230000}"/>
    <cellStyle name="Note 2 4 3 2 4 2" xfId="26088" xr:uid="{00000000-0005-0000-0000-0000CB230000}"/>
    <cellStyle name="Note 2 4 3 2 4 3" xfId="40541" xr:uid="{00000000-0005-0000-0000-0000CC230000}"/>
    <cellStyle name="Note 2 4 3 2 5" xfId="11073" xr:uid="{00000000-0005-0000-0000-0000CD230000}"/>
    <cellStyle name="Note 2 4 3 2 5 2" xfId="28508" xr:uid="{00000000-0005-0000-0000-0000CE230000}"/>
    <cellStyle name="Note 2 4 3 2 5 3" xfId="42961" xr:uid="{00000000-0005-0000-0000-0000CF230000}"/>
    <cellStyle name="Note 2 4 3 2 6" xfId="18080" xr:uid="{00000000-0005-0000-0000-0000D0230000}"/>
    <cellStyle name="Note 2 4 3 3" xfId="1240" xr:uid="{00000000-0005-0000-0000-0000D1230000}"/>
    <cellStyle name="Note 2 4 3 3 2" xfId="3751" xr:uid="{00000000-0005-0000-0000-0000D2230000}"/>
    <cellStyle name="Note 2 4 3 3 2 2" xfId="13439" xr:uid="{00000000-0005-0000-0000-0000D3230000}"/>
    <cellStyle name="Note 2 4 3 3 2 2 2" xfId="30874" xr:uid="{00000000-0005-0000-0000-0000D4230000}"/>
    <cellStyle name="Note 2 4 3 3 2 2 3" xfId="45327" xr:uid="{00000000-0005-0000-0000-0000D5230000}"/>
    <cellStyle name="Note 2 4 3 3 2 3" xfId="15900" xr:uid="{00000000-0005-0000-0000-0000D6230000}"/>
    <cellStyle name="Note 2 4 3 3 2 3 2" xfId="33335" xr:uid="{00000000-0005-0000-0000-0000D7230000}"/>
    <cellStyle name="Note 2 4 3 3 2 3 3" xfId="47788" xr:uid="{00000000-0005-0000-0000-0000D8230000}"/>
    <cellStyle name="Note 2 4 3 3 2 4" xfId="21187" xr:uid="{00000000-0005-0000-0000-0000D9230000}"/>
    <cellStyle name="Note 2 4 3 3 2 5" xfId="35640" xr:uid="{00000000-0005-0000-0000-0000DA230000}"/>
    <cellStyle name="Note 2 4 3 3 3" xfId="6213" xr:uid="{00000000-0005-0000-0000-0000DB230000}"/>
    <cellStyle name="Note 2 4 3 3 3 2" xfId="23648" xr:uid="{00000000-0005-0000-0000-0000DC230000}"/>
    <cellStyle name="Note 2 4 3 3 3 3" xfId="38101" xr:uid="{00000000-0005-0000-0000-0000DD230000}"/>
    <cellStyle name="Note 2 4 3 3 4" xfId="8654" xr:uid="{00000000-0005-0000-0000-0000DE230000}"/>
    <cellStyle name="Note 2 4 3 3 4 2" xfId="26089" xr:uid="{00000000-0005-0000-0000-0000DF230000}"/>
    <cellStyle name="Note 2 4 3 3 4 3" xfId="40542" xr:uid="{00000000-0005-0000-0000-0000E0230000}"/>
    <cellStyle name="Note 2 4 3 3 5" xfId="11074" xr:uid="{00000000-0005-0000-0000-0000E1230000}"/>
    <cellStyle name="Note 2 4 3 3 5 2" xfId="28509" xr:uid="{00000000-0005-0000-0000-0000E2230000}"/>
    <cellStyle name="Note 2 4 3 3 5 3" xfId="42962" xr:uid="{00000000-0005-0000-0000-0000E3230000}"/>
    <cellStyle name="Note 2 4 3 3 6" xfId="18081" xr:uid="{00000000-0005-0000-0000-0000E4230000}"/>
    <cellStyle name="Note 2 4 3 4" xfId="1241" xr:uid="{00000000-0005-0000-0000-0000E5230000}"/>
    <cellStyle name="Note 2 4 3 4 2" xfId="3752" xr:uid="{00000000-0005-0000-0000-0000E6230000}"/>
    <cellStyle name="Note 2 4 3 4 2 2" xfId="21188" xr:uid="{00000000-0005-0000-0000-0000E7230000}"/>
    <cellStyle name="Note 2 4 3 4 2 3" xfId="35641" xr:uid="{00000000-0005-0000-0000-0000E8230000}"/>
    <cellStyle name="Note 2 4 3 4 3" xfId="6214" xr:uid="{00000000-0005-0000-0000-0000E9230000}"/>
    <cellStyle name="Note 2 4 3 4 3 2" xfId="23649" xr:uid="{00000000-0005-0000-0000-0000EA230000}"/>
    <cellStyle name="Note 2 4 3 4 3 3" xfId="38102" xr:uid="{00000000-0005-0000-0000-0000EB230000}"/>
    <cellStyle name="Note 2 4 3 4 4" xfId="8655" xr:uid="{00000000-0005-0000-0000-0000EC230000}"/>
    <cellStyle name="Note 2 4 3 4 4 2" xfId="26090" xr:uid="{00000000-0005-0000-0000-0000ED230000}"/>
    <cellStyle name="Note 2 4 3 4 4 3" xfId="40543" xr:uid="{00000000-0005-0000-0000-0000EE230000}"/>
    <cellStyle name="Note 2 4 3 4 5" xfId="11075" xr:uid="{00000000-0005-0000-0000-0000EF230000}"/>
    <cellStyle name="Note 2 4 3 4 5 2" xfId="28510" xr:uid="{00000000-0005-0000-0000-0000F0230000}"/>
    <cellStyle name="Note 2 4 3 4 5 3" xfId="42963" xr:uid="{00000000-0005-0000-0000-0000F1230000}"/>
    <cellStyle name="Note 2 4 3 4 6" xfId="15080" xr:uid="{00000000-0005-0000-0000-0000F2230000}"/>
    <cellStyle name="Note 2 4 3 4 6 2" xfId="32515" xr:uid="{00000000-0005-0000-0000-0000F3230000}"/>
    <cellStyle name="Note 2 4 3 4 6 3" xfId="46968" xr:uid="{00000000-0005-0000-0000-0000F4230000}"/>
    <cellStyle name="Note 2 4 3 4 7" xfId="18082" xr:uid="{00000000-0005-0000-0000-0000F5230000}"/>
    <cellStyle name="Note 2 4 3 4 8" xfId="20242" xr:uid="{00000000-0005-0000-0000-0000F6230000}"/>
    <cellStyle name="Note 2 4 3 5" xfId="3749" xr:uid="{00000000-0005-0000-0000-0000F7230000}"/>
    <cellStyle name="Note 2 4 3 5 2" xfId="13437" xr:uid="{00000000-0005-0000-0000-0000F8230000}"/>
    <cellStyle name="Note 2 4 3 5 2 2" xfId="30872" xr:uid="{00000000-0005-0000-0000-0000F9230000}"/>
    <cellStyle name="Note 2 4 3 5 2 3" xfId="45325" xr:uid="{00000000-0005-0000-0000-0000FA230000}"/>
    <cellStyle name="Note 2 4 3 5 3" xfId="15898" xr:uid="{00000000-0005-0000-0000-0000FB230000}"/>
    <cellStyle name="Note 2 4 3 5 3 2" xfId="33333" xr:uid="{00000000-0005-0000-0000-0000FC230000}"/>
    <cellStyle name="Note 2 4 3 5 3 3" xfId="47786" xr:uid="{00000000-0005-0000-0000-0000FD230000}"/>
    <cellStyle name="Note 2 4 3 5 4" xfId="21185" xr:uid="{00000000-0005-0000-0000-0000FE230000}"/>
    <cellStyle name="Note 2 4 3 5 5" xfId="35638" xr:uid="{00000000-0005-0000-0000-0000FF230000}"/>
    <cellStyle name="Note 2 4 3 6" xfId="6211" xr:uid="{00000000-0005-0000-0000-000000240000}"/>
    <cellStyle name="Note 2 4 3 6 2" xfId="23646" xr:uid="{00000000-0005-0000-0000-000001240000}"/>
    <cellStyle name="Note 2 4 3 6 3" xfId="38099" xr:uid="{00000000-0005-0000-0000-000002240000}"/>
    <cellStyle name="Note 2 4 3 7" xfId="8652" xr:uid="{00000000-0005-0000-0000-000003240000}"/>
    <cellStyle name="Note 2 4 3 7 2" xfId="26087" xr:uid="{00000000-0005-0000-0000-000004240000}"/>
    <cellStyle name="Note 2 4 3 7 3" xfId="40540" xr:uid="{00000000-0005-0000-0000-000005240000}"/>
    <cellStyle name="Note 2 4 3 8" xfId="11072" xr:uid="{00000000-0005-0000-0000-000006240000}"/>
    <cellStyle name="Note 2 4 3 8 2" xfId="28507" xr:uid="{00000000-0005-0000-0000-000007240000}"/>
    <cellStyle name="Note 2 4 3 8 3" xfId="42960" xr:uid="{00000000-0005-0000-0000-000008240000}"/>
    <cellStyle name="Note 2 4 3 9" xfId="18079" xr:uid="{00000000-0005-0000-0000-000009240000}"/>
    <cellStyle name="Note 2 4 4" xfId="1242" xr:uid="{00000000-0005-0000-0000-00000A240000}"/>
    <cellStyle name="Note 2 4 4 2" xfId="1243" xr:uid="{00000000-0005-0000-0000-00000B240000}"/>
    <cellStyle name="Note 2 4 4 2 2" xfId="3754" xr:uid="{00000000-0005-0000-0000-00000C240000}"/>
    <cellStyle name="Note 2 4 4 2 2 2" xfId="13441" xr:uid="{00000000-0005-0000-0000-00000D240000}"/>
    <cellStyle name="Note 2 4 4 2 2 2 2" xfId="30876" xr:uid="{00000000-0005-0000-0000-00000E240000}"/>
    <cellStyle name="Note 2 4 4 2 2 2 3" xfId="45329" xr:uid="{00000000-0005-0000-0000-00000F240000}"/>
    <cellStyle name="Note 2 4 4 2 2 3" xfId="15902" xr:uid="{00000000-0005-0000-0000-000010240000}"/>
    <cellStyle name="Note 2 4 4 2 2 3 2" xfId="33337" xr:uid="{00000000-0005-0000-0000-000011240000}"/>
    <cellStyle name="Note 2 4 4 2 2 3 3" xfId="47790" xr:uid="{00000000-0005-0000-0000-000012240000}"/>
    <cellStyle name="Note 2 4 4 2 2 4" xfId="21190" xr:uid="{00000000-0005-0000-0000-000013240000}"/>
    <cellStyle name="Note 2 4 4 2 2 5" xfId="35643" xr:uid="{00000000-0005-0000-0000-000014240000}"/>
    <cellStyle name="Note 2 4 4 2 3" xfId="6216" xr:uid="{00000000-0005-0000-0000-000015240000}"/>
    <cellStyle name="Note 2 4 4 2 3 2" xfId="23651" xr:uid="{00000000-0005-0000-0000-000016240000}"/>
    <cellStyle name="Note 2 4 4 2 3 3" xfId="38104" xr:uid="{00000000-0005-0000-0000-000017240000}"/>
    <cellStyle name="Note 2 4 4 2 4" xfId="8657" xr:uid="{00000000-0005-0000-0000-000018240000}"/>
    <cellStyle name="Note 2 4 4 2 4 2" xfId="26092" xr:uid="{00000000-0005-0000-0000-000019240000}"/>
    <cellStyle name="Note 2 4 4 2 4 3" xfId="40545" xr:uid="{00000000-0005-0000-0000-00001A240000}"/>
    <cellStyle name="Note 2 4 4 2 5" xfId="11077" xr:uid="{00000000-0005-0000-0000-00001B240000}"/>
    <cellStyle name="Note 2 4 4 2 5 2" xfId="28512" xr:uid="{00000000-0005-0000-0000-00001C240000}"/>
    <cellStyle name="Note 2 4 4 2 5 3" xfId="42965" xr:uid="{00000000-0005-0000-0000-00001D240000}"/>
    <cellStyle name="Note 2 4 4 2 6" xfId="18084" xr:uid="{00000000-0005-0000-0000-00001E240000}"/>
    <cellStyle name="Note 2 4 4 3" xfId="1244" xr:uid="{00000000-0005-0000-0000-00001F240000}"/>
    <cellStyle name="Note 2 4 4 3 2" xfId="3755" xr:uid="{00000000-0005-0000-0000-000020240000}"/>
    <cellStyle name="Note 2 4 4 3 2 2" xfId="13442" xr:uid="{00000000-0005-0000-0000-000021240000}"/>
    <cellStyle name="Note 2 4 4 3 2 2 2" xfId="30877" xr:uid="{00000000-0005-0000-0000-000022240000}"/>
    <cellStyle name="Note 2 4 4 3 2 2 3" xfId="45330" xr:uid="{00000000-0005-0000-0000-000023240000}"/>
    <cellStyle name="Note 2 4 4 3 2 3" xfId="15903" xr:uid="{00000000-0005-0000-0000-000024240000}"/>
    <cellStyle name="Note 2 4 4 3 2 3 2" xfId="33338" xr:uid="{00000000-0005-0000-0000-000025240000}"/>
    <cellStyle name="Note 2 4 4 3 2 3 3" xfId="47791" xr:uid="{00000000-0005-0000-0000-000026240000}"/>
    <cellStyle name="Note 2 4 4 3 2 4" xfId="21191" xr:uid="{00000000-0005-0000-0000-000027240000}"/>
    <cellStyle name="Note 2 4 4 3 2 5" xfId="35644" xr:uid="{00000000-0005-0000-0000-000028240000}"/>
    <cellStyle name="Note 2 4 4 3 3" xfId="6217" xr:uid="{00000000-0005-0000-0000-000029240000}"/>
    <cellStyle name="Note 2 4 4 3 3 2" xfId="23652" xr:uid="{00000000-0005-0000-0000-00002A240000}"/>
    <cellStyle name="Note 2 4 4 3 3 3" xfId="38105" xr:uid="{00000000-0005-0000-0000-00002B240000}"/>
    <cellStyle name="Note 2 4 4 3 4" xfId="8658" xr:uid="{00000000-0005-0000-0000-00002C240000}"/>
    <cellStyle name="Note 2 4 4 3 4 2" xfId="26093" xr:uid="{00000000-0005-0000-0000-00002D240000}"/>
    <cellStyle name="Note 2 4 4 3 4 3" xfId="40546" xr:uid="{00000000-0005-0000-0000-00002E240000}"/>
    <cellStyle name="Note 2 4 4 3 5" xfId="11078" xr:uid="{00000000-0005-0000-0000-00002F240000}"/>
    <cellStyle name="Note 2 4 4 3 5 2" xfId="28513" xr:uid="{00000000-0005-0000-0000-000030240000}"/>
    <cellStyle name="Note 2 4 4 3 5 3" xfId="42966" xr:uid="{00000000-0005-0000-0000-000031240000}"/>
    <cellStyle name="Note 2 4 4 3 6" xfId="18085" xr:uid="{00000000-0005-0000-0000-000032240000}"/>
    <cellStyle name="Note 2 4 4 4" xfId="1245" xr:uid="{00000000-0005-0000-0000-000033240000}"/>
    <cellStyle name="Note 2 4 4 4 2" xfId="3756" xr:uid="{00000000-0005-0000-0000-000034240000}"/>
    <cellStyle name="Note 2 4 4 4 2 2" xfId="21192" xr:uid="{00000000-0005-0000-0000-000035240000}"/>
    <cellStyle name="Note 2 4 4 4 2 3" xfId="35645" xr:uid="{00000000-0005-0000-0000-000036240000}"/>
    <cellStyle name="Note 2 4 4 4 3" xfId="6218" xr:uid="{00000000-0005-0000-0000-000037240000}"/>
    <cellStyle name="Note 2 4 4 4 3 2" xfId="23653" xr:uid="{00000000-0005-0000-0000-000038240000}"/>
    <cellStyle name="Note 2 4 4 4 3 3" xfId="38106" xr:uid="{00000000-0005-0000-0000-000039240000}"/>
    <cellStyle name="Note 2 4 4 4 4" xfId="8659" xr:uid="{00000000-0005-0000-0000-00003A240000}"/>
    <cellStyle name="Note 2 4 4 4 4 2" xfId="26094" xr:uid="{00000000-0005-0000-0000-00003B240000}"/>
    <cellStyle name="Note 2 4 4 4 4 3" xfId="40547" xr:uid="{00000000-0005-0000-0000-00003C240000}"/>
    <cellStyle name="Note 2 4 4 4 5" xfId="11079" xr:uid="{00000000-0005-0000-0000-00003D240000}"/>
    <cellStyle name="Note 2 4 4 4 5 2" xfId="28514" xr:uid="{00000000-0005-0000-0000-00003E240000}"/>
    <cellStyle name="Note 2 4 4 4 5 3" xfId="42967" xr:uid="{00000000-0005-0000-0000-00003F240000}"/>
    <cellStyle name="Note 2 4 4 4 6" xfId="15081" xr:uid="{00000000-0005-0000-0000-000040240000}"/>
    <cellStyle name="Note 2 4 4 4 6 2" xfId="32516" xr:uid="{00000000-0005-0000-0000-000041240000}"/>
    <cellStyle name="Note 2 4 4 4 6 3" xfId="46969" xr:uid="{00000000-0005-0000-0000-000042240000}"/>
    <cellStyle name="Note 2 4 4 4 7" xfId="18086" xr:uid="{00000000-0005-0000-0000-000043240000}"/>
    <cellStyle name="Note 2 4 4 4 8" xfId="20243" xr:uid="{00000000-0005-0000-0000-000044240000}"/>
    <cellStyle name="Note 2 4 4 5" xfId="3753" xr:uid="{00000000-0005-0000-0000-000045240000}"/>
    <cellStyle name="Note 2 4 4 5 2" xfId="13440" xr:uid="{00000000-0005-0000-0000-000046240000}"/>
    <cellStyle name="Note 2 4 4 5 2 2" xfId="30875" xr:uid="{00000000-0005-0000-0000-000047240000}"/>
    <cellStyle name="Note 2 4 4 5 2 3" xfId="45328" xr:uid="{00000000-0005-0000-0000-000048240000}"/>
    <cellStyle name="Note 2 4 4 5 3" xfId="15901" xr:uid="{00000000-0005-0000-0000-000049240000}"/>
    <cellStyle name="Note 2 4 4 5 3 2" xfId="33336" xr:uid="{00000000-0005-0000-0000-00004A240000}"/>
    <cellStyle name="Note 2 4 4 5 3 3" xfId="47789" xr:uid="{00000000-0005-0000-0000-00004B240000}"/>
    <cellStyle name="Note 2 4 4 5 4" xfId="21189" xr:uid="{00000000-0005-0000-0000-00004C240000}"/>
    <cellStyle name="Note 2 4 4 5 5" xfId="35642" xr:uid="{00000000-0005-0000-0000-00004D240000}"/>
    <cellStyle name="Note 2 4 4 6" xfId="6215" xr:uid="{00000000-0005-0000-0000-00004E240000}"/>
    <cellStyle name="Note 2 4 4 6 2" xfId="23650" xr:uid="{00000000-0005-0000-0000-00004F240000}"/>
    <cellStyle name="Note 2 4 4 6 3" xfId="38103" xr:uid="{00000000-0005-0000-0000-000050240000}"/>
    <cellStyle name="Note 2 4 4 7" xfId="8656" xr:uid="{00000000-0005-0000-0000-000051240000}"/>
    <cellStyle name="Note 2 4 4 7 2" xfId="26091" xr:uid="{00000000-0005-0000-0000-000052240000}"/>
    <cellStyle name="Note 2 4 4 7 3" xfId="40544" xr:uid="{00000000-0005-0000-0000-000053240000}"/>
    <cellStyle name="Note 2 4 4 8" xfId="11076" xr:uid="{00000000-0005-0000-0000-000054240000}"/>
    <cellStyle name="Note 2 4 4 8 2" xfId="28511" xr:uid="{00000000-0005-0000-0000-000055240000}"/>
    <cellStyle name="Note 2 4 4 8 3" xfId="42964" xr:uid="{00000000-0005-0000-0000-000056240000}"/>
    <cellStyle name="Note 2 4 4 9" xfId="18083" xr:uid="{00000000-0005-0000-0000-000057240000}"/>
    <cellStyle name="Note 2 4 5" xfId="1246" xr:uid="{00000000-0005-0000-0000-000058240000}"/>
    <cellStyle name="Note 2 4 5 2" xfId="1247" xr:uid="{00000000-0005-0000-0000-000059240000}"/>
    <cellStyle name="Note 2 4 5 2 2" xfId="3758" xr:uid="{00000000-0005-0000-0000-00005A240000}"/>
    <cellStyle name="Note 2 4 5 2 2 2" xfId="13444" xr:uid="{00000000-0005-0000-0000-00005B240000}"/>
    <cellStyle name="Note 2 4 5 2 2 2 2" xfId="30879" xr:uid="{00000000-0005-0000-0000-00005C240000}"/>
    <cellStyle name="Note 2 4 5 2 2 2 3" xfId="45332" xr:uid="{00000000-0005-0000-0000-00005D240000}"/>
    <cellStyle name="Note 2 4 5 2 2 3" xfId="15905" xr:uid="{00000000-0005-0000-0000-00005E240000}"/>
    <cellStyle name="Note 2 4 5 2 2 3 2" xfId="33340" xr:uid="{00000000-0005-0000-0000-00005F240000}"/>
    <cellStyle name="Note 2 4 5 2 2 3 3" xfId="47793" xr:uid="{00000000-0005-0000-0000-000060240000}"/>
    <cellStyle name="Note 2 4 5 2 2 4" xfId="21194" xr:uid="{00000000-0005-0000-0000-000061240000}"/>
    <cellStyle name="Note 2 4 5 2 2 5" xfId="35647" xr:uid="{00000000-0005-0000-0000-000062240000}"/>
    <cellStyle name="Note 2 4 5 2 3" xfId="6220" xr:uid="{00000000-0005-0000-0000-000063240000}"/>
    <cellStyle name="Note 2 4 5 2 3 2" xfId="23655" xr:uid="{00000000-0005-0000-0000-000064240000}"/>
    <cellStyle name="Note 2 4 5 2 3 3" xfId="38108" xr:uid="{00000000-0005-0000-0000-000065240000}"/>
    <cellStyle name="Note 2 4 5 2 4" xfId="8661" xr:uid="{00000000-0005-0000-0000-000066240000}"/>
    <cellStyle name="Note 2 4 5 2 4 2" xfId="26096" xr:uid="{00000000-0005-0000-0000-000067240000}"/>
    <cellStyle name="Note 2 4 5 2 4 3" xfId="40549" xr:uid="{00000000-0005-0000-0000-000068240000}"/>
    <cellStyle name="Note 2 4 5 2 5" xfId="11081" xr:uid="{00000000-0005-0000-0000-000069240000}"/>
    <cellStyle name="Note 2 4 5 2 5 2" xfId="28516" xr:uid="{00000000-0005-0000-0000-00006A240000}"/>
    <cellStyle name="Note 2 4 5 2 5 3" xfId="42969" xr:uid="{00000000-0005-0000-0000-00006B240000}"/>
    <cellStyle name="Note 2 4 5 2 6" xfId="18088" xr:uid="{00000000-0005-0000-0000-00006C240000}"/>
    <cellStyle name="Note 2 4 5 3" xfId="1248" xr:uid="{00000000-0005-0000-0000-00006D240000}"/>
    <cellStyle name="Note 2 4 5 3 2" xfId="3759" xr:uid="{00000000-0005-0000-0000-00006E240000}"/>
    <cellStyle name="Note 2 4 5 3 2 2" xfId="13445" xr:uid="{00000000-0005-0000-0000-00006F240000}"/>
    <cellStyle name="Note 2 4 5 3 2 2 2" xfId="30880" xr:uid="{00000000-0005-0000-0000-000070240000}"/>
    <cellStyle name="Note 2 4 5 3 2 2 3" xfId="45333" xr:uid="{00000000-0005-0000-0000-000071240000}"/>
    <cellStyle name="Note 2 4 5 3 2 3" xfId="15906" xr:uid="{00000000-0005-0000-0000-000072240000}"/>
    <cellStyle name="Note 2 4 5 3 2 3 2" xfId="33341" xr:uid="{00000000-0005-0000-0000-000073240000}"/>
    <cellStyle name="Note 2 4 5 3 2 3 3" xfId="47794" xr:uid="{00000000-0005-0000-0000-000074240000}"/>
    <cellStyle name="Note 2 4 5 3 2 4" xfId="21195" xr:uid="{00000000-0005-0000-0000-000075240000}"/>
    <cellStyle name="Note 2 4 5 3 2 5" xfId="35648" xr:uid="{00000000-0005-0000-0000-000076240000}"/>
    <cellStyle name="Note 2 4 5 3 3" xfId="6221" xr:uid="{00000000-0005-0000-0000-000077240000}"/>
    <cellStyle name="Note 2 4 5 3 3 2" xfId="23656" xr:uid="{00000000-0005-0000-0000-000078240000}"/>
    <cellStyle name="Note 2 4 5 3 3 3" xfId="38109" xr:uid="{00000000-0005-0000-0000-000079240000}"/>
    <cellStyle name="Note 2 4 5 3 4" xfId="8662" xr:uid="{00000000-0005-0000-0000-00007A240000}"/>
    <cellStyle name="Note 2 4 5 3 4 2" xfId="26097" xr:uid="{00000000-0005-0000-0000-00007B240000}"/>
    <cellStyle name="Note 2 4 5 3 4 3" xfId="40550" xr:uid="{00000000-0005-0000-0000-00007C240000}"/>
    <cellStyle name="Note 2 4 5 3 5" xfId="11082" xr:uid="{00000000-0005-0000-0000-00007D240000}"/>
    <cellStyle name="Note 2 4 5 3 5 2" xfId="28517" xr:uid="{00000000-0005-0000-0000-00007E240000}"/>
    <cellStyle name="Note 2 4 5 3 5 3" xfId="42970" xr:uid="{00000000-0005-0000-0000-00007F240000}"/>
    <cellStyle name="Note 2 4 5 3 6" xfId="18089" xr:uid="{00000000-0005-0000-0000-000080240000}"/>
    <cellStyle name="Note 2 4 5 4" xfId="1249" xr:uid="{00000000-0005-0000-0000-000081240000}"/>
    <cellStyle name="Note 2 4 5 4 2" xfId="3760" xr:uid="{00000000-0005-0000-0000-000082240000}"/>
    <cellStyle name="Note 2 4 5 4 2 2" xfId="21196" xr:uid="{00000000-0005-0000-0000-000083240000}"/>
    <cellStyle name="Note 2 4 5 4 2 3" xfId="35649" xr:uid="{00000000-0005-0000-0000-000084240000}"/>
    <cellStyle name="Note 2 4 5 4 3" xfId="6222" xr:uid="{00000000-0005-0000-0000-000085240000}"/>
    <cellStyle name="Note 2 4 5 4 3 2" xfId="23657" xr:uid="{00000000-0005-0000-0000-000086240000}"/>
    <cellStyle name="Note 2 4 5 4 3 3" xfId="38110" xr:uid="{00000000-0005-0000-0000-000087240000}"/>
    <cellStyle name="Note 2 4 5 4 4" xfId="8663" xr:uid="{00000000-0005-0000-0000-000088240000}"/>
    <cellStyle name="Note 2 4 5 4 4 2" xfId="26098" xr:uid="{00000000-0005-0000-0000-000089240000}"/>
    <cellStyle name="Note 2 4 5 4 4 3" xfId="40551" xr:uid="{00000000-0005-0000-0000-00008A240000}"/>
    <cellStyle name="Note 2 4 5 4 5" xfId="11083" xr:uid="{00000000-0005-0000-0000-00008B240000}"/>
    <cellStyle name="Note 2 4 5 4 5 2" xfId="28518" xr:uid="{00000000-0005-0000-0000-00008C240000}"/>
    <cellStyle name="Note 2 4 5 4 5 3" xfId="42971" xr:uid="{00000000-0005-0000-0000-00008D240000}"/>
    <cellStyle name="Note 2 4 5 4 6" xfId="15082" xr:uid="{00000000-0005-0000-0000-00008E240000}"/>
    <cellStyle name="Note 2 4 5 4 6 2" xfId="32517" xr:uid="{00000000-0005-0000-0000-00008F240000}"/>
    <cellStyle name="Note 2 4 5 4 6 3" xfId="46970" xr:uid="{00000000-0005-0000-0000-000090240000}"/>
    <cellStyle name="Note 2 4 5 4 7" xfId="18090" xr:uid="{00000000-0005-0000-0000-000091240000}"/>
    <cellStyle name="Note 2 4 5 4 8" xfId="20244" xr:uid="{00000000-0005-0000-0000-000092240000}"/>
    <cellStyle name="Note 2 4 5 5" xfId="3757" xr:uid="{00000000-0005-0000-0000-000093240000}"/>
    <cellStyle name="Note 2 4 5 5 2" xfId="13443" xr:uid="{00000000-0005-0000-0000-000094240000}"/>
    <cellStyle name="Note 2 4 5 5 2 2" xfId="30878" xr:uid="{00000000-0005-0000-0000-000095240000}"/>
    <cellStyle name="Note 2 4 5 5 2 3" xfId="45331" xr:uid="{00000000-0005-0000-0000-000096240000}"/>
    <cellStyle name="Note 2 4 5 5 3" xfId="15904" xr:uid="{00000000-0005-0000-0000-000097240000}"/>
    <cellStyle name="Note 2 4 5 5 3 2" xfId="33339" xr:uid="{00000000-0005-0000-0000-000098240000}"/>
    <cellStyle name="Note 2 4 5 5 3 3" xfId="47792" xr:uid="{00000000-0005-0000-0000-000099240000}"/>
    <cellStyle name="Note 2 4 5 5 4" xfId="21193" xr:uid="{00000000-0005-0000-0000-00009A240000}"/>
    <cellStyle name="Note 2 4 5 5 5" xfId="35646" xr:uid="{00000000-0005-0000-0000-00009B240000}"/>
    <cellStyle name="Note 2 4 5 6" xfId="6219" xr:uid="{00000000-0005-0000-0000-00009C240000}"/>
    <cellStyle name="Note 2 4 5 6 2" xfId="23654" xr:uid="{00000000-0005-0000-0000-00009D240000}"/>
    <cellStyle name="Note 2 4 5 6 3" xfId="38107" xr:uid="{00000000-0005-0000-0000-00009E240000}"/>
    <cellStyle name="Note 2 4 5 7" xfId="8660" xr:uid="{00000000-0005-0000-0000-00009F240000}"/>
    <cellStyle name="Note 2 4 5 7 2" xfId="26095" xr:uid="{00000000-0005-0000-0000-0000A0240000}"/>
    <cellStyle name="Note 2 4 5 7 3" xfId="40548" xr:uid="{00000000-0005-0000-0000-0000A1240000}"/>
    <cellStyle name="Note 2 4 5 8" xfId="11080" xr:uid="{00000000-0005-0000-0000-0000A2240000}"/>
    <cellStyle name="Note 2 4 5 8 2" xfId="28515" xr:uid="{00000000-0005-0000-0000-0000A3240000}"/>
    <cellStyle name="Note 2 4 5 8 3" xfId="42968" xr:uid="{00000000-0005-0000-0000-0000A4240000}"/>
    <cellStyle name="Note 2 4 5 9" xfId="18087" xr:uid="{00000000-0005-0000-0000-0000A5240000}"/>
    <cellStyle name="Note 2 4 6" xfId="1250" xr:uid="{00000000-0005-0000-0000-0000A6240000}"/>
    <cellStyle name="Note 2 4 6 2" xfId="3761" xr:uid="{00000000-0005-0000-0000-0000A7240000}"/>
    <cellStyle name="Note 2 4 6 2 2" xfId="13446" xr:uid="{00000000-0005-0000-0000-0000A8240000}"/>
    <cellStyle name="Note 2 4 6 2 2 2" xfId="30881" xr:uid="{00000000-0005-0000-0000-0000A9240000}"/>
    <cellStyle name="Note 2 4 6 2 2 3" xfId="45334" xr:uid="{00000000-0005-0000-0000-0000AA240000}"/>
    <cellStyle name="Note 2 4 6 2 3" xfId="15907" xr:uid="{00000000-0005-0000-0000-0000AB240000}"/>
    <cellStyle name="Note 2 4 6 2 3 2" xfId="33342" xr:uid="{00000000-0005-0000-0000-0000AC240000}"/>
    <cellStyle name="Note 2 4 6 2 3 3" xfId="47795" xr:uid="{00000000-0005-0000-0000-0000AD240000}"/>
    <cellStyle name="Note 2 4 6 2 4" xfId="21197" xr:uid="{00000000-0005-0000-0000-0000AE240000}"/>
    <cellStyle name="Note 2 4 6 2 5" xfId="35650" xr:uid="{00000000-0005-0000-0000-0000AF240000}"/>
    <cellStyle name="Note 2 4 6 3" xfId="6223" xr:uid="{00000000-0005-0000-0000-0000B0240000}"/>
    <cellStyle name="Note 2 4 6 3 2" xfId="23658" xr:uid="{00000000-0005-0000-0000-0000B1240000}"/>
    <cellStyle name="Note 2 4 6 3 3" xfId="38111" xr:uid="{00000000-0005-0000-0000-0000B2240000}"/>
    <cellStyle name="Note 2 4 6 4" xfId="8664" xr:uid="{00000000-0005-0000-0000-0000B3240000}"/>
    <cellStyle name="Note 2 4 6 4 2" xfId="26099" xr:uid="{00000000-0005-0000-0000-0000B4240000}"/>
    <cellStyle name="Note 2 4 6 4 3" xfId="40552" xr:uid="{00000000-0005-0000-0000-0000B5240000}"/>
    <cellStyle name="Note 2 4 6 5" xfId="11084" xr:uid="{00000000-0005-0000-0000-0000B6240000}"/>
    <cellStyle name="Note 2 4 6 5 2" xfId="28519" xr:uid="{00000000-0005-0000-0000-0000B7240000}"/>
    <cellStyle name="Note 2 4 6 5 3" xfId="42972" xr:uid="{00000000-0005-0000-0000-0000B8240000}"/>
    <cellStyle name="Note 2 4 6 6" xfId="18091" xr:uid="{00000000-0005-0000-0000-0000B9240000}"/>
    <cellStyle name="Note 2 4 7" xfId="1251" xr:uid="{00000000-0005-0000-0000-0000BA240000}"/>
    <cellStyle name="Note 2 4 7 2" xfId="3762" xr:uid="{00000000-0005-0000-0000-0000BB240000}"/>
    <cellStyle name="Note 2 4 7 2 2" xfId="13447" xr:uid="{00000000-0005-0000-0000-0000BC240000}"/>
    <cellStyle name="Note 2 4 7 2 2 2" xfId="30882" xr:uid="{00000000-0005-0000-0000-0000BD240000}"/>
    <cellStyle name="Note 2 4 7 2 2 3" xfId="45335" xr:uid="{00000000-0005-0000-0000-0000BE240000}"/>
    <cellStyle name="Note 2 4 7 2 3" xfId="15908" xr:uid="{00000000-0005-0000-0000-0000BF240000}"/>
    <cellStyle name="Note 2 4 7 2 3 2" xfId="33343" xr:uid="{00000000-0005-0000-0000-0000C0240000}"/>
    <cellStyle name="Note 2 4 7 2 3 3" xfId="47796" xr:uid="{00000000-0005-0000-0000-0000C1240000}"/>
    <cellStyle name="Note 2 4 7 2 4" xfId="21198" xr:uid="{00000000-0005-0000-0000-0000C2240000}"/>
    <cellStyle name="Note 2 4 7 2 5" xfId="35651" xr:uid="{00000000-0005-0000-0000-0000C3240000}"/>
    <cellStyle name="Note 2 4 7 3" xfId="6224" xr:uid="{00000000-0005-0000-0000-0000C4240000}"/>
    <cellStyle name="Note 2 4 7 3 2" xfId="23659" xr:uid="{00000000-0005-0000-0000-0000C5240000}"/>
    <cellStyle name="Note 2 4 7 3 3" xfId="38112" xr:uid="{00000000-0005-0000-0000-0000C6240000}"/>
    <cellStyle name="Note 2 4 7 4" xfId="8665" xr:uid="{00000000-0005-0000-0000-0000C7240000}"/>
    <cellStyle name="Note 2 4 7 4 2" xfId="26100" xr:uid="{00000000-0005-0000-0000-0000C8240000}"/>
    <cellStyle name="Note 2 4 7 4 3" xfId="40553" xr:uid="{00000000-0005-0000-0000-0000C9240000}"/>
    <cellStyle name="Note 2 4 7 5" xfId="11085" xr:uid="{00000000-0005-0000-0000-0000CA240000}"/>
    <cellStyle name="Note 2 4 7 5 2" xfId="28520" xr:uid="{00000000-0005-0000-0000-0000CB240000}"/>
    <cellStyle name="Note 2 4 7 5 3" xfId="42973" xr:uid="{00000000-0005-0000-0000-0000CC240000}"/>
    <cellStyle name="Note 2 4 7 6" xfId="18092" xr:uid="{00000000-0005-0000-0000-0000CD240000}"/>
    <cellStyle name="Note 2 4 8" xfId="1252" xr:uid="{00000000-0005-0000-0000-0000CE240000}"/>
    <cellStyle name="Note 2 4 8 2" xfId="3763" xr:uid="{00000000-0005-0000-0000-0000CF240000}"/>
    <cellStyle name="Note 2 4 8 2 2" xfId="21199" xr:uid="{00000000-0005-0000-0000-0000D0240000}"/>
    <cellStyle name="Note 2 4 8 2 3" xfId="35652" xr:uid="{00000000-0005-0000-0000-0000D1240000}"/>
    <cellStyle name="Note 2 4 8 3" xfId="6225" xr:uid="{00000000-0005-0000-0000-0000D2240000}"/>
    <cellStyle name="Note 2 4 8 3 2" xfId="23660" xr:uid="{00000000-0005-0000-0000-0000D3240000}"/>
    <cellStyle name="Note 2 4 8 3 3" xfId="38113" xr:uid="{00000000-0005-0000-0000-0000D4240000}"/>
    <cellStyle name="Note 2 4 8 4" xfId="8666" xr:uid="{00000000-0005-0000-0000-0000D5240000}"/>
    <cellStyle name="Note 2 4 8 4 2" xfId="26101" xr:uid="{00000000-0005-0000-0000-0000D6240000}"/>
    <cellStyle name="Note 2 4 8 4 3" xfId="40554" xr:uid="{00000000-0005-0000-0000-0000D7240000}"/>
    <cellStyle name="Note 2 4 8 5" xfId="11086" xr:uid="{00000000-0005-0000-0000-0000D8240000}"/>
    <cellStyle name="Note 2 4 8 5 2" xfId="28521" xr:uid="{00000000-0005-0000-0000-0000D9240000}"/>
    <cellStyle name="Note 2 4 8 5 3" xfId="42974" xr:uid="{00000000-0005-0000-0000-0000DA240000}"/>
    <cellStyle name="Note 2 4 8 6" xfId="15083" xr:uid="{00000000-0005-0000-0000-0000DB240000}"/>
    <cellStyle name="Note 2 4 8 6 2" xfId="32518" xr:uid="{00000000-0005-0000-0000-0000DC240000}"/>
    <cellStyle name="Note 2 4 8 6 3" xfId="46971" xr:uid="{00000000-0005-0000-0000-0000DD240000}"/>
    <cellStyle name="Note 2 4 8 7" xfId="18093" xr:uid="{00000000-0005-0000-0000-0000DE240000}"/>
    <cellStyle name="Note 2 4 8 8" xfId="20245" xr:uid="{00000000-0005-0000-0000-0000DF240000}"/>
    <cellStyle name="Note 2 4 9" xfId="3744" xr:uid="{00000000-0005-0000-0000-0000E0240000}"/>
    <cellStyle name="Note 2 4 9 2" xfId="13433" xr:uid="{00000000-0005-0000-0000-0000E1240000}"/>
    <cellStyle name="Note 2 4 9 2 2" xfId="30868" xr:uid="{00000000-0005-0000-0000-0000E2240000}"/>
    <cellStyle name="Note 2 4 9 2 3" xfId="45321" xr:uid="{00000000-0005-0000-0000-0000E3240000}"/>
    <cellStyle name="Note 2 4 9 3" xfId="15894" xr:uid="{00000000-0005-0000-0000-0000E4240000}"/>
    <cellStyle name="Note 2 4 9 3 2" xfId="33329" xr:uid="{00000000-0005-0000-0000-0000E5240000}"/>
    <cellStyle name="Note 2 4 9 3 3" xfId="47782" xr:uid="{00000000-0005-0000-0000-0000E6240000}"/>
    <cellStyle name="Note 2 4 9 4" xfId="21180" xr:uid="{00000000-0005-0000-0000-0000E7240000}"/>
    <cellStyle name="Note 2 4 9 5" xfId="35633" xr:uid="{00000000-0005-0000-0000-0000E8240000}"/>
    <cellStyle name="Note 2 5" xfId="1253" xr:uid="{00000000-0005-0000-0000-0000E9240000}"/>
    <cellStyle name="Note 2 5 10" xfId="6226" xr:uid="{00000000-0005-0000-0000-0000EA240000}"/>
    <cellStyle name="Note 2 5 10 2" xfId="23661" xr:uid="{00000000-0005-0000-0000-0000EB240000}"/>
    <cellStyle name="Note 2 5 10 3" xfId="38114" xr:uid="{00000000-0005-0000-0000-0000EC240000}"/>
    <cellStyle name="Note 2 5 11" xfId="8667" xr:uid="{00000000-0005-0000-0000-0000ED240000}"/>
    <cellStyle name="Note 2 5 11 2" xfId="26102" xr:uid="{00000000-0005-0000-0000-0000EE240000}"/>
    <cellStyle name="Note 2 5 11 3" xfId="40555" xr:uid="{00000000-0005-0000-0000-0000EF240000}"/>
    <cellStyle name="Note 2 5 12" xfId="11087" xr:uid="{00000000-0005-0000-0000-0000F0240000}"/>
    <cellStyle name="Note 2 5 12 2" xfId="28522" xr:uid="{00000000-0005-0000-0000-0000F1240000}"/>
    <cellStyle name="Note 2 5 12 3" xfId="42975" xr:uid="{00000000-0005-0000-0000-0000F2240000}"/>
    <cellStyle name="Note 2 5 13" xfId="18094" xr:uid="{00000000-0005-0000-0000-0000F3240000}"/>
    <cellStyle name="Note 2 5 2" xfId="1254" xr:uid="{00000000-0005-0000-0000-0000F4240000}"/>
    <cellStyle name="Note 2 5 2 2" xfId="1255" xr:uid="{00000000-0005-0000-0000-0000F5240000}"/>
    <cellStyle name="Note 2 5 2 2 2" xfId="3766" xr:uid="{00000000-0005-0000-0000-0000F6240000}"/>
    <cellStyle name="Note 2 5 2 2 2 2" xfId="13450" xr:uid="{00000000-0005-0000-0000-0000F7240000}"/>
    <cellStyle name="Note 2 5 2 2 2 2 2" xfId="30885" xr:uid="{00000000-0005-0000-0000-0000F8240000}"/>
    <cellStyle name="Note 2 5 2 2 2 2 3" xfId="45338" xr:uid="{00000000-0005-0000-0000-0000F9240000}"/>
    <cellStyle name="Note 2 5 2 2 2 3" xfId="15911" xr:uid="{00000000-0005-0000-0000-0000FA240000}"/>
    <cellStyle name="Note 2 5 2 2 2 3 2" xfId="33346" xr:uid="{00000000-0005-0000-0000-0000FB240000}"/>
    <cellStyle name="Note 2 5 2 2 2 3 3" xfId="47799" xr:uid="{00000000-0005-0000-0000-0000FC240000}"/>
    <cellStyle name="Note 2 5 2 2 2 4" xfId="21202" xr:uid="{00000000-0005-0000-0000-0000FD240000}"/>
    <cellStyle name="Note 2 5 2 2 2 5" xfId="35655" xr:uid="{00000000-0005-0000-0000-0000FE240000}"/>
    <cellStyle name="Note 2 5 2 2 3" xfId="6228" xr:uid="{00000000-0005-0000-0000-0000FF240000}"/>
    <cellStyle name="Note 2 5 2 2 3 2" xfId="23663" xr:uid="{00000000-0005-0000-0000-000000250000}"/>
    <cellStyle name="Note 2 5 2 2 3 3" xfId="38116" xr:uid="{00000000-0005-0000-0000-000001250000}"/>
    <cellStyle name="Note 2 5 2 2 4" xfId="8669" xr:uid="{00000000-0005-0000-0000-000002250000}"/>
    <cellStyle name="Note 2 5 2 2 4 2" xfId="26104" xr:uid="{00000000-0005-0000-0000-000003250000}"/>
    <cellStyle name="Note 2 5 2 2 4 3" xfId="40557" xr:uid="{00000000-0005-0000-0000-000004250000}"/>
    <cellStyle name="Note 2 5 2 2 5" xfId="11089" xr:uid="{00000000-0005-0000-0000-000005250000}"/>
    <cellStyle name="Note 2 5 2 2 5 2" xfId="28524" xr:uid="{00000000-0005-0000-0000-000006250000}"/>
    <cellStyle name="Note 2 5 2 2 5 3" xfId="42977" xr:uid="{00000000-0005-0000-0000-000007250000}"/>
    <cellStyle name="Note 2 5 2 2 6" xfId="18096" xr:uid="{00000000-0005-0000-0000-000008250000}"/>
    <cellStyle name="Note 2 5 2 3" xfId="1256" xr:uid="{00000000-0005-0000-0000-000009250000}"/>
    <cellStyle name="Note 2 5 2 3 2" xfId="3767" xr:uid="{00000000-0005-0000-0000-00000A250000}"/>
    <cellStyle name="Note 2 5 2 3 2 2" xfId="13451" xr:uid="{00000000-0005-0000-0000-00000B250000}"/>
    <cellStyle name="Note 2 5 2 3 2 2 2" xfId="30886" xr:uid="{00000000-0005-0000-0000-00000C250000}"/>
    <cellStyle name="Note 2 5 2 3 2 2 3" xfId="45339" xr:uid="{00000000-0005-0000-0000-00000D250000}"/>
    <cellStyle name="Note 2 5 2 3 2 3" xfId="15912" xr:uid="{00000000-0005-0000-0000-00000E250000}"/>
    <cellStyle name="Note 2 5 2 3 2 3 2" xfId="33347" xr:uid="{00000000-0005-0000-0000-00000F250000}"/>
    <cellStyle name="Note 2 5 2 3 2 3 3" xfId="47800" xr:uid="{00000000-0005-0000-0000-000010250000}"/>
    <cellStyle name="Note 2 5 2 3 2 4" xfId="21203" xr:uid="{00000000-0005-0000-0000-000011250000}"/>
    <cellStyle name="Note 2 5 2 3 2 5" xfId="35656" xr:uid="{00000000-0005-0000-0000-000012250000}"/>
    <cellStyle name="Note 2 5 2 3 3" xfId="6229" xr:uid="{00000000-0005-0000-0000-000013250000}"/>
    <cellStyle name="Note 2 5 2 3 3 2" xfId="23664" xr:uid="{00000000-0005-0000-0000-000014250000}"/>
    <cellStyle name="Note 2 5 2 3 3 3" xfId="38117" xr:uid="{00000000-0005-0000-0000-000015250000}"/>
    <cellStyle name="Note 2 5 2 3 4" xfId="8670" xr:uid="{00000000-0005-0000-0000-000016250000}"/>
    <cellStyle name="Note 2 5 2 3 4 2" xfId="26105" xr:uid="{00000000-0005-0000-0000-000017250000}"/>
    <cellStyle name="Note 2 5 2 3 4 3" xfId="40558" xr:uid="{00000000-0005-0000-0000-000018250000}"/>
    <cellStyle name="Note 2 5 2 3 5" xfId="11090" xr:uid="{00000000-0005-0000-0000-000019250000}"/>
    <cellStyle name="Note 2 5 2 3 5 2" xfId="28525" xr:uid="{00000000-0005-0000-0000-00001A250000}"/>
    <cellStyle name="Note 2 5 2 3 5 3" xfId="42978" xr:uid="{00000000-0005-0000-0000-00001B250000}"/>
    <cellStyle name="Note 2 5 2 3 6" xfId="18097" xr:uid="{00000000-0005-0000-0000-00001C250000}"/>
    <cellStyle name="Note 2 5 2 4" xfId="1257" xr:uid="{00000000-0005-0000-0000-00001D250000}"/>
    <cellStyle name="Note 2 5 2 4 2" xfId="3768" xr:uid="{00000000-0005-0000-0000-00001E250000}"/>
    <cellStyle name="Note 2 5 2 4 2 2" xfId="21204" xr:uid="{00000000-0005-0000-0000-00001F250000}"/>
    <cellStyle name="Note 2 5 2 4 2 3" xfId="35657" xr:uid="{00000000-0005-0000-0000-000020250000}"/>
    <cellStyle name="Note 2 5 2 4 3" xfId="6230" xr:uid="{00000000-0005-0000-0000-000021250000}"/>
    <cellStyle name="Note 2 5 2 4 3 2" xfId="23665" xr:uid="{00000000-0005-0000-0000-000022250000}"/>
    <cellStyle name="Note 2 5 2 4 3 3" xfId="38118" xr:uid="{00000000-0005-0000-0000-000023250000}"/>
    <cellStyle name="Note 2 5 2 4 4" xfId="8671" xr:uid="{00000000-0005-0000-0000-000024250000}"/>
    <cellStyle name="Note 2 5 2 4 4 2" xfId="26106" xr:uid="{00000000-0005-0000-0000-000025250000}"/>
    <cellStyle name="Note 2 5 2 4 4 3" xfId="40559" xr:uid="{00000000-0005-0000-0000-000026250000}"/>
    <cellStyle name="Note 2 5 2 4 5" xfId="11091" xr:uid="{00000000-0005-0000-0000-000027250000}"/>
    <cellStyle name="Note 2 5 2 4 5 2" xfId="28526" xr:uid="{00000000-0005-0000-0000-000028250000}"/>
    <cellStyle name="Note 2 5 2 4 5 3" xfId="42979" xr:uid="{00000000-0005-0000-0000-000029250000}"/>
    <cellStyle name="Note 2 5 2 4 6" xfId="15084" xr:uid="{00000000-0005-0000-0000-00002A250000}"/>
    <cellStyle name="Note 2 5 2 4 6 2" xfId="32519" xr:uid="{00000000-0005-0000-0000-00002B250000}"/>
    <cellStyle name="Note 2 5 2 4 6 3" xfId="46972" xr:uid="{00000000-0005-0000-0000-00002C250000}"/>
    <cellStyle name="Note 2 5 2 4 7" xfId="18098" xr:uid="{00000000-0005-0000-0000-00002D250000}"/>
    <cellStyle name="Note 2 5 2 4 8" xfId="20246" xr:uid="{00000000-0005-0000-0000-00002E250000}"/>
    <cellStyle name="Note 2 5 2 5" xfId="3765" xr:uid="{00000000-0005-0000-0000-00002F250000}"/>
    <cellStyle name="Note 2 5 2 5 2" xfId="13449" xr:uid="{00000000-0005-0000-0000-000030250000}"/>
    <cellStyle name="Note 2 5 2 5 2 2" xfId="30884" xr:uid="{00000000-0005-0000-0000-000031250000}"/>
    <cellStyle name="Note 2 5 2 5 2 3" xfId="45337" xr:uid="{00000000-0005-0000-0000-000032250000}"/>
    <cellStyle name="Note 2 5 2 5 3" xfId="15910" xr:uid="{00000000-0005-0000-0000-000033250000}"/>
    <cellStyle name="Note 2 5 2 5 3 2" xfId="33345" xr:uid="{00000000-0005-0000-0000-000034250000}"/>
    <cellStyle name="Note 2 5 2 5 3 3" xfId="47798" xr:uid="{00000000-0005-0000-0000-000035250000}"/>
    <cellStyle name="Note 2 5 2 5 4" xfId="21201" xr:uid="{00000000-0005-0000-0000-000036250000}"/>
    <cellStyle name="Note 2 5 2 5 5" xfId="35654" xr:uid="{00000000-0005-0000-0000-000037250000}"/>
    <cellStyle name="Note 2 5 2 6" xfId="6227" xr:uid="{00000000-0005-0000-0000-000038250000}"/>
    <cellStyle name="Note 2 5 2 6 2" xfId="23662" xr:uid="{00000000-0005-0000-0000-000039250000}"/>
    <cellStyle name="Note 2 5 2 6 3" xfId="38115" xr:uid="{00000000-0005-0000-0000-00003A250000}"/>
    <cellStyle name="Note 2 5 2 7" xfId="8668" xr:uid="{00000000-0005-0000-0000-00003B250000}"/>
    <cellStyle name="Note 2 5 2 7 2" xfId="26103" xr:uid="{00000000-0005-0000-0000-00003C250000}"/>
    <cellStyle name="Note 2 5 2 7 3" xfId="40556" xr:uid="{00000000-0005-0000-0000-00003D250000}"/>
    <cellStyle name="Note 2 5 2 8" xfId="11088" xr:uid="{00000000-0005-0000-0000-00003E250000}"/>
    <cellStyle name="Note 2 5 2 8 2" xfId="28523" xr:uid="{00000000-0005-0000-0000-00003F250000}"/>
    <cellStyle name="Note 2 5 2 8 3" xfId="42976" xr:uid="{00000000-0005-0000-0000-000040250000}"/>
    <cellStyle name="Note 2 5 2 9" xfId="18095" xr:uid="{00000000-0005-0000-0000-000041250000}"/>
    <cellStyle name="Note 2 5 3" xfId="1258" xr:uid="{00000000-0005-0000-0000-000042250000}"/>
    <cellStyle name="Note 2 5 3 2" xfId="1259" xr:uid="{00000000-0005-0000-0000-000043250000}"/>
    <cellStyle name="Note 2 5 3 2 2" xfId="3770" xr:uid="{00000000-0005-0000-0000-000044250000}"/>
    <cellStyle name="Note 2 5 3 2 2 2" xfId="13453" xr:uid="{00000000-0005-0000-0000-000045250000}"/>
    <cellStyle name="Note 2 5 3 2 2 2 2" xfId="30888" xr:uid="{00000000-0005-0000-0000-000046250000}"/>
    <cellStyle name="Note 2 5 3 2 2 2 3" xfId="45341" xr:uid="{00000000-0005-0000-0000-000047250000}"/>
    <cellStyle name="Note 2 5 3 2 2 3" xfId="15914" xr:uid="{00000000-0005-0000-0000-000048250000}"/>
    <cellStyle name="Note 2 5 3 2 2 3 2" xfId="33349" xr:uid="{00000000-0005-0000-0000-000049250000}"/>
    <cellStyle name="Note 2 5 3 2 2 3 3" xfId="47802" xr:uid="{00000000-0005-0000-0000-00004A250000}"/>
    <cellStyle name="Note 2 5 3 2 2 4" xfId="21206" xr:uid="{00000000-0005-0000-0000-00004B250000}"/>
    <cellStyle name="Note 2 5 3 2 2 5" xfId="35659" xr:uid="{00000000-0005-0000-0000-00004C250000}"/>
    <cellStyle name="Note 2 5 3 2 3" xfId="6232" xr:uid="{00000000-0005-0000-0000-00004D250000}"/>
    <cellStyle name="Note 2 5 3 2 3 2" xfId="23667" xr:uid="{00000000-0005-0000-0000-00004E250000}"/>
    <cellStyle name="Note 2 5 3 2 3 3" xfId="38120" xr:uid="{00000000-0005-0000-0000-00004F250000}"/>
    <cellStyle name="Note 2 5 3 2 4" xfId="8673" xr:uid="{00000000-0005-0000-0000-000050250000}"/>
    <cellStyle name="Note 2 5 3 2 4 2" xfId="26108" xr:uid="{00000000-0005-0000-0000-000051250000}"/>
    <cellStyle name="Note 2 5 3 2 4 3" xfId="40561" xr:uid="{00000000-0005-0000-0000-000052250000}"/>
    <cellStyle name="Note 2 5 3 2 5" xfId="11093" xr:uid="{00000000-0005-0000-0000-000053250000}"/>
    <cellStyle name="Note 2 5 3 2 5 2" xfId="28528" xr:uid="{00000000-0005-0000-0000-000054250000}"/>
    <cellStyle name="Note 2 5 3 2 5 3" xfId="42981" xr:uid="{00000000-0005-0000-0000-000055250000}"/>
    <cellStyle name="Note 2 5 3 2 6" xfId="18100" xr:uid="{00000000-0005-0000-0000-000056250000}"/>
    <cellStyle name="Note 2 5 3 3" xfId="1260" xr:uid="{00000000-0005-0000-0000-000057250000}"/>
    <cellStyle name="Note 2 5 3 3 2" xfId="3771" xr:uid="{00000000-0005-0000-0000-000058250000}"/>
    <cellStyle name="Note 2 5 3 3 2 2" xfId="13454" xr:uid="{00000000-0005-0000-0000-000059250000}"/>
    <cellStyle name="Note 2 5 3 3 2 2 2" xfId="30889" xr:uid="{00000000-0005-0000-0000-00005A250000}"/>
    <cellStyle name="Note 2 5 3 3 2 2 3" xfId="45342" xr:uid="{00000000-0005-0000-0000-00005B250000}"/>
    <cellStyle name="Note 2 5 3 3 2 3" xfId="15915" xr:uid="{00000000-0005-0000-0000-00005C250000}"/>
    <cellStyle name="Note 2 5 3 3 2 3 2" xfId="33350" xr:uid="{00000000-0005-0000-0000-00005D250000}"/>
    <cellStyle name="Note 2 5 3 3 2 3 3" xfId="47803" xr:uid="{00000000-0005-0000-0000-00005E250000}"/>
    <cellStyle name="Note 2 5 3 3 2 4" xfId="21207" xr:uid="{00000000-0005-0000-0000-00005F250000}"/>
    <cellStyle name="Note 2 5 3 3 2 5" xfId="35660" xr:uid="{00000000-0005-0000-0000-000060250000}"/>
    <cellStyle name="Note 2 5 3 3 3" xfId="6233" xr:uid="{00000000-0005-0000-0000-000061250000}"/>
    <cellStyle name="Note 2 5 3 3 3 2" xfId="23668" xr:uid="{00000000-0005-0000-0000-000062250000}"/>
    <cellStyle name="Note 2 5 3 3 3 3" xfId="38121" xr:uid="{00000000-0005-0000-0000-000063250000}"/>
    <cellStyle name="Note 2 5 3 3 4" xfId="8674" xr:uid="{00000000-0005-0000-0000-000064250000}"/>
    <cellStyle name="Note 2 5 3 3 4 2" xfId="26109" xr:uid="{00000000-0005-0000-0000-000065250000}"/>
    <cellStyle name="Note 2 5 3 3 4 3" xfId="40562" xr:uid="{00000000-0005-0000-0000-000066250000}"/>
    <cellStyle name="Note 2 5 3 3 5" xfId="11094" xr:uid="{00000000-0005-0000-0000-000067250000}"/>
    <cellStyle name="Note 2 5 3 3 5 2" xfId="28529" xr:uid="{00000000-0005-0000-0000-000068250000}"/>
    <cellStyle name="Note 2 5 3 3 5 3" xfId="42982" xr:uid="{00000000-0005-0000-0000-000069250000}"/>
    <cellStyle name="Note 2 5 3 3 6" xfId="18101" xr:uid="{00000000-0005-0000-0000-00006A250000}"/>
    <cellStyle name="Note 2 5 3 4" xfId="1261" xr:uid="{00000000-0005-0000-0000-00006B250000}"/>
    <cellStyle name="Note 2 5 3 4 2" xfId="3772" xr:uid="{00000000-0005-0000-0000-00006C250000}"/>
    <cellStyle name="Note 2 5 3 4 2 2" xfId="21208" xr:uid="{00000000-0005-0000-0000-00006D250000}"/>
    <cellStyle name="Note 2 5 3 4 2 3" xfId="35661" xr:uid="{00000000-0005-0000-0000-00006E250000}"/>
    <cellStyle name="Note 2 5 3 4 3" xfId="6234" xr:uid="{00000000-0005-0000-0000-00006F250000}"/>
    <cellStyle name="Note 2 5 3 4 3 2" xfId="23669" xr:uid="{00000000-0005-0000-0000-000070250000}"/>
    <cellStyle name="Note 2 5 3 4 3 3" xfId="38122" xr:uid="{00000000-0005-0000-0000-000071250000}"/>
    <cellStyle name="Note 2 5 3 4 4" xfId="8675" xr:uid="{00000000-0005-0000-0000-000072250000}"/>
    <cellStyle name="Note 2 5 3 4 4 2" xfId="26110" xr:uid="{00000000-0005-0000-0000-000073250000}"/>
    <cellStyle name="Note 2 5 3 4 4 3" xfId="40563" xr:uid="{00000000-0005-0000-0000-000074250000}"/>
    <cellStyle name="Note 2 5 3 4 5" xfId="11095" xr:uid="{00000000-0005-0000-0000-000075250000}"/>
    <cellStyle name="Note 2 5 3 4 5 2" xfId="28530" xr:uid="{00000000-0005-0000-0000-000076250000}"/>
    <cellStyle name="Note 2 5 3 4 5 3" xfId="42983" xr:uid="{00000000-0005-0000-0000-000077250000}"/>
    <cellStyle name="Note 2 5 3 4 6" xfId="15085" xr:uid="{00000000-0005-0000-0000-000078250000}"/>
    <cellStyle name="Note 2 5 3 4 6 2" xfId="32520" xr:uid="{00000000-0005-0000-0000-000079250000}"/>
    <cellStyle name="Note 2 5 3 4 6 3" xfId="46973" xr:uid="{00000000-0005-0000-0000-00007A250000}"/>
    <cellStyle name="Note 2 5 3 4 7" xfId="18102" xr:uid="{00000000-0005-0000-0000-00007B250000}"/>
    <cellStyle name="Note 2 5 3 4 8" xfId="20247" xr:uid="{00000000-0005-0000-0000-00007C250000}"/>
    <cellStyle name="Note 2 5 3 5" xfId="3769" xr:uid="{00000000-0005-0000-0000-00007D250000}"/>
    <cellStyle name="Note 2 5 3 5 2" xfId="13452" xr:uid="{00000000-0005-0000-0000-00007E250000}"/>
    <cellStyle name="Note 2 5 3 5 2 2" xfId="30887" xr:uid="{00000000-0005-0000-0000-00007F250000}"/>
    <cellStyle name="Note 2 5 3 5 2 3" xfId="45340" xr:uid="{00000000-0005-0000-0000-000080250000}"/>
    <cellStyle name="Note 2 5 3 5 3" xfId="15913" xr:uid="{00000000-0005-0000-0000-000081250000}"/>
    <cellStyle name="Note 2 5 3 5 3 2" xfId="33348" xr:uid="{00000000-0005-0000-0000-000082250000}"/>
    <cellStyle name="Note 2 5 3 5 3 3" xfId="47801" xr:uid="{00000000-0005-0000-0000-000083250000}"/>
    <cellStyle name="Note 2 5 3 5 4" xfId="21205" xr:uid="{00000000-0005-0000-0000-000084250000}"/>
    <cellStyle name="Note 2 5 3 5 5" xfId="35658" xr:uid="{00000000-0005-0000-0000-000085250000}"/>
    <cellStyle name="Note 2 5 3 6" xfId="6231" xr:uid="{00000000-0005-0000-0000-000086250000}"/>
    <cellStyle name="Note 2 5 3 6 2" xfId="23666" xr:uid="{00000000-0005-0000-0000-000087250000}"/>
    <cellStyle name="Note 2 5 3 6 3" xfId="38119" xr:uid="{00000000-0005-0000-0000-000088250000}"/>
    <cellStyle name="Note 2 5 3 7" xfId="8672" xr:uid="{00000000-0005-0000-0000-000089250000}"/>
    <cellStyle name="Note 2 5 3 7 2" xfId="26107" xr:uid="{00000000-0005-0000-0000-00008A250000}"/>
    <cellStyle name="Note 2 5 3 7 3" xfId="40560" xr:uid="{00000000-0005-0000-0000-00008B250000}"/>
    <cellStyle name="Note 2 5 3 8" xfId="11092" xr:uid="{00000000-0005-0000-0000-00008C250000}"/>
    <cellStyle name="Note 2 5 3 8 2" xfId="28527" xr:uid="{00000000-0005-0000-0000-00008D250000}"/>
    <cellStyle name="Note 2 5 3 8 3" xfId="42980" xr:uid="{00000000-0005-0000-0000-00008E250000}"/>
    <cellStyle name="Note 2 5 3 9" xfId="18099" xr:uid="{00000000-0005-0000-0000-00008F250000}"/>
    <cellStyle name="Note 2 5 4" xfId="1262" xr:uid="{00000000-0005-0000-0000-000090250000}"/>
    <cellStyle name="Note 2 5 4 2" xfId="1263" xr:uid="{00000000-0005-0000-0000-000091250000}"/>
    <cellStyle name="Note 2 5 4 2 2" xfId="3774" xr:uid="{00000000-0005-0000-0000-000092250000}"/>
    <cellStyle name="Note 2 5 4 2 2 2" xfId="13456" xr:uid="{00000000-0005-0000-0000-000093250000}"/>
    <cellStyle name="Note 2 5 4 2 2 2 2" xfId="30891" xr:uid="{00000000-0005-0000-0000-000094250000}"/>
    <cellStyle name="Note 2 5 4 2 2 2 3" xfId="45344" xr:uid="{00000000-0005-0000-0000-000095250000}"/>
    <cellStyle name="Note 2 5 4 2 2 3" xfId="15917" xr:uid="{00000000-0005-0000-0000-000096250000}"/>
    <cellStyle name="Note 2 5 4 2 2 3 2" xfId="33352" xr:uid="{00000000-0005-0000-0000-000097250000}"/>
    <cellStyle name="Note 2 5 4 2 2 3 3" xfId="47805" xr:uid="{00000000-0005-0000-0000-000098250000}"/>
    <cellStyle name="Note 2 5 4 2 2 4" xfId="21210" xr:uid="{00000000-0005-0000-0000-000099250000}"/>
    <cellStyle name="Note 2 5 4 2 2 5" xfId="35663" xr:uid="{00000000-0005-0000-0000-00009A250000}"/>
    <cellStyle name="Note 2 5 4 2 3" xfId="6236" xr:uid="{00000000-0005-0000-0000-00009B250000}"/>
    <cellStyle name="Note 2 5 4 2 3 2" xfId="23671" xr:uid="{00000000-0005-0000-0000-00009C250000}"/>
    <cellStyle name="Note 2 5 4 2 3 3" xfId="38124" xr:uid="{00000000-0005-0000-0000-00009D250000}"/>
    <cellStyle name="Note 2 5 4 2 4" xfId="8677" xr:uid="{00000000-0005-0000-0000-00009E250000}"/>
    <cellStyle name="Note 2 5 4 2 4 2" xfId="26112" xr:uid="{00000000-0005-0000-0000-00009F250000}"/>
    <cellStyle name="Note 2 5 4 2 4 3" xfId="40565" xr:uid="{00000000-0005-0000-0000-0000A0250000}"/>
    <cellStyle name="Note 2 5 4 2 5" xfId="11097" xr:uid="{00000000-0005-0000-0000-0000A1250000}"/>
    <cellStyle name="Note 2 5 4 2 5 2" xfId="28532" xr:uid="{00000000-0005-0000-0000-0000A2250000}"/>
    <cellStyle name="Note 2 5 4 2 5 3" xfId="42985" xr:uid="{00000000-0005-0000-0000-0000A3250000}"/>
    <cellStyle name="Note 2 5 4 2 6" xfId="18104" xr:uid="{00000000-0005-0000-0000-0000A4250000}"/>
    <cellStyle name="Note 2 5 4 3" xfId="1264" xr:uid="{00000000-0005-0000-0000-0000A5250000}"/>
    <cellStyle name="Note 2 5 4 3 2" xfId="3775" xr:uid="{00000000-0005-0000-0000-0000A6250000}"/>
    <cellStyle name="Note 2 5 4 3 2 2" xfId="13457" xr:uid="{00000000-0005-0000-0000-0000A7250000}"/>
    <cellStyle name="Note 2 5 4 3 2 2 2" xfId="30892" xr:uid="{00000000-0005-0000-0000-0000A8250000}"/>
    <cellStyle name="Note 2 5 4 3 2 2 3" xfId="45345" xr:uid="{00000000-0005-0000-0000-0000A9250000}"/>
    <cellStyle name="Note 2 5 4 3 2 3" xfId="15918" xr:uid="{00000000-0005-0000-0000-0000AA250000}"/>
    <cellStyle name="Note 2 5 4 3 2 3 2" xfId="33353" xr:uid="{00000000-0005-0000-0000-0000AB250000}"/>
    <cellStyle name="Note 2 5 4 3 2 3 3" xfId="47806" xr:uid="{00000000-0005-0000-0000-0000AC250000}"/>
    <cellStyle name="Note 2 5 4 3 2 4" xfId="21211" xr:uid="{00000000-0005-0000-0000-0000AD250000}"/>
    <cellStyle name="Note 2 5 4 3 2 5" xfId="35664" xr:uid="{00000000-0005-0000-0000-0000AE250000}"/>
    <cellStyle name="Note 2 5 4 3 3" xfId="6237" xr:uid="{00000000-0005-0000-0000-0000AF250000}"/>
    <cellStyle name="Note 2 5 4 3 3 2" xfId="23672" xr:uid="{00000000-0005-0000-0000-0000B0250000}"/>
    <cellStyle name="Note 2 5 4 3 3 3" xfId="38125" xr:uid="{00000000-0005-0000-0000-0000B1250000}"/>
    <cellStyle name="Note 2 5 4 3 4" xfId="8678" xr:uid="{00000000-0005-0000-0000-0000B2250000}"/>
    <cellStyle name="Note 2 5 4 3 4 2" xfId="26113" xr:uid="{00000000-0005-0000-0000-0000B3250000}"/>
    <cellStyle name="Note 2 5 4 3 4 3" xfId="40566" xr:uid="{00000000-0005-0000-0000-0000B4250000}"/>
    <cellStyle name="Note 2 5 4 3 5" xfId="11098" xr:uid="{00000000-0005-0000-0000-0000B5250000}"/>
    <cellStyle name="Note 2 5 4 3 5 2" xfId="28533" xr:uid="{00000000-0005-0000-0000-0000B6250000}"/>
    <cellStyle name="Note 2 5 4 3 5 3" xfId="42986" xr:uid="{00000000-0005-0000-0000-0000B7250000}"/>
    <cellStyle name="Note 2 5 4 3 6" xfId="18105" xr:uid="{00000000-0005-0000-0000-0000B8250000}"/>
    <cellStyle name="Note 2 5 4 4" xfId="1265" xr:uid="{00000000-0005-0000-0000-0000B9250000}"/>
    <cellStyle name="Note 2 5 4 4 2" xfId="3776" xr:uid="{00000000-0005-0000-0000-0000BA250000}"/>
    <cellStyle name="Note 2 5 4 4 2 2" xfId="21212" xr:uid="{00000000-0005-0000-0000-0000BB250000}"/>
    <cellStyle name="Note 2 5 4 4 2 3" xfId="35665" xr:uid="{00000000-0005-0000-0000-0000BC250000}"/>
    <cellStyle name="Note 2 5 4 4 3" xfId="6238" xr:uid="{00000000-0005-0000-0000-0000BD250000}"/>
    <cellStyle name="Note 2 5 4 4 3 2" xfId="23673" xr:uid="{00000000-0005-0000-0000-0000BE250000}"/>
    <cellStyle name="Note 2 5 4 4 3 3" xfId="38126" xr:uid="{00000000-0005-0000-0000-0000BF250000}"/>
    <cellStyle name="Note 2 5 4 4 4" xfId="8679" xr:uid="{00000000-0005-0000-0000-0000C0250000}"/>
    <cellStyle name="Note 2 5 4 4 4 2" xfId="26114" xr:uid="{00000000-0005-0000-0000-0000C1250000}"/>
    <cellStyle name="Note 2 5 4 4 4 3" xfId="40567" xr:uid="{00000000-0005-0000-0000-0000C2250000}"/>
    <cellStyle name="Note 2 5 4 4 5" xfId="11099" xr:uid="{00000000-0005-0000-0000-0000C3250000}"/>
    <cellStyle name="Note 2 5 4 4 5 2" xfId="28534" xr:uid="{00000000-0005-0000-0000-0000C4250000}"/>
    <cellStyle name="Note 2 5 4 4 5 3" xfId="42987" xr:uid="{00000000-0005-0000-0000-0000C5250000}"/>
    <cellStyle name="Note 2 5 4 4 6" xfId="15086" xr:uid="{00000000-0005-0000-0000-0000C6250000}"/>
    <cellStyle name="Note 2 5 4 4 6 2" xfId="32521" xr:uid="{00000000-0005-0000-0000-0000C7250000}"/>
    <cellStyle name="Note 2 5 4 4 6 3" xfId="46974" xr:uid="{00000000-0005-0000-0000-0000C8250000}"/>
    <cellStyle name="Note 2 5 4 4 7" xfId="18106" xr:uid="{00000000-0005-0000-0000-0000C9250000}"/>
    <cellStyle name="Note 2 5 4 4 8" xfId="20248" xr:uid="{00000000-0005-0000-0000-0000CA250000}"/>
    <cellStyle name="Note 2 5 4 5" xfId="3773" xr:uid="{00000000-0005-0000-0000-0000CB250000}"/>
    <cellStyle name="Note 2 5 4 5 2" xfId="13455" xr:uid="{00000000-0005-0000-0000-0000CC250000}"/>
    <cellStyle name="Note 2 5 4 5 2 2" xfId="30890" xr:uid="{00000000-0005-0000-0000-0000CD250000}"/>
    <cellStyle name="Note 2 5 4 5 2 3" xfId="45343" xr:uid="{00000000-0005-0000-0000-0000CE250000}"/>
    <cellStyle name="Note 2 5 4 5 3" xfId="15916" xr:uid="{00000000-0005-0000-0000-0000CF250000}"/>
    <cellStyle name="Note 2 5 4 5 3 2" xfId="33351" xr:uid="{00000000-0005-0000-0000-0000D0250000}"/>
    <cellStyle name="Note 2 5 4 5 3 3" xfId="47804" xr:uid="{00000000-0005-0000-0000-0000D1250000}"/>
    <cellStyle name="Note 2 5 4 5 4" xfId="21209" xr:uid="{00000000-0005-0000-0000-0000D2250000}"/>
    <cellStyle name="Note 2 5 4 5 5" xfId="35662" xr:uid="{00000000-0005-0000-0000-0000D3250000}"/>
    <cellStyle name="Note 2 5 4 6" xfId="6235" xr:uid="{00000000-0005-0000-0000-0000D4250000}"/>
    <cellStyle name="Note 2 5 4 6 2" xfId="23670" xr:uid="{00000000-0005-0000-0000-0000D5250000}"/>
    <cellStyle name="Note 2 5 4 6 3" xfId="38123" xr:uid="{00000000-0005-0000-0000-0000D6250000}"/>
    <cellStyle name="Note 2 5 4 7" xfId="8676" xr:uid="{00000000-0005-0000-0000-0000D7250000}"/>
    <cellStyle name="Note 2 5 4 7 2" xfId="26111" xr:uid="{00000000-0005-0000-0000-0000D8250000}"/>
    <cellStyle name="Note 2 5 4 7 3" xfId="40564" xr:uid="{00000000-0005-0000-0000-0000D9250000}"/>
    <cellStyle name="Note 2 5 4 8" xfId="11096" xr:uid="{00000000-0005-0000-0000-0000DA250000}"/>
    <cellStyle name="Note 2 5 4 8 2" xfId="28531" xr:uid="{00000000-0005-0000-0000-0000DB250000}"/>
    <cellStyle name="Note 2 5 4 8 3" xfId="42984" xr:uid="{00000000-0005-0000-0000-0000DC250000}"/>
    <cellStyle name="Note 2 5 4 9" xfId="18103" xr:uid="{00000000-0005-0000-0000-0000DD250000}"/>
    <cellStyle name="Note 2 5 5" xfId="1266" xr:uid="{00000000-0005-0000-0000-0000DE250000}"/>
    <cellStyle name="Note 2 5 5 2" xfId="1267" xr:uid="{00000000-0005-0000-0000-0000DF250000}"/>
    <cellStyle name="Note 2 5 5 2 2" xfId="3778" xr:uid="{00000000-0005-0000-0000-0000E0250000}"/>
    <cellStyle name="Note 2 5 5 2 2 2" xfId="13459" xr:uid="{00000000-0005-0000-0000-0000E1250000}"/>
    <cellStyle name="Note 2 5 5 2 2 2 2" xfId="30894" xr:uid="{00000000-0005-0000-0000-0000E2250000}"/>
    <cellStyle name="Note 2 5 5 2 2 2 3" xfId="45347" xr:uid="{00000000-0005-0000-0000-0000E3250000}"/>
    <cellStyle name="Note 2 5 5 2 2 3" xfId="15920" xr:uid="{00000000-0005-0000-0000-0000E4250000}"/>
    <cellStyle name="Note 2 5 5 2 2 3 2" xfId="33355" xr:uid="{00000000-0005-0000-0000-0000E5250000}"/>
    <cellStyle name="Note 2 5 5 2 2 3 3" xfId="47808" xr:uid="{00000000-0005-0000-0000-0000E6250000}"/>
    <cellStyle name="Note 2 5 5 2 2 4" xfId="21214" xr:uid="{00000000-0005-0000-0000-0000E7250000}"/>
    <cellStyle name="Note 2 5 5 2 2 5" xfId="35667" xr:uid="{00000000-0005-0000-0000-0000E8250000}"/>
    <cellStyle name="Note 2 5 5 2 3" xfId="6240" xr:uid="{00000000-0005-0000-0000-0000E9250000}"/>
    <cellStyle name="Note 2 5 5 2 3 2" xfId="23675" xr:uid="{00000000-0005-0000-0000-0000EA250000}"/>
    <cellStyle name="Note 2 5 5 2 3 3" xfId="38128" xr:uid="{00000000-0005-0000-0000-0000EB250000}"/>
    <cellStyle name="Note 2 5 5 2 4" xfId="8681" xr:uid="{00000000-0005-0000-0000-0000EC250000}"/>
    <cellStyle name="Note 2 5 5 2 4 2" xfId="26116" xr:uid="{00000000-0005-0000-0000-0000ED250000}"/>
    <cellStyle name="Note 2 5 5 2 4 3" xfId="40569" xr:uid="{00000000-0005-0000-0000-0000EE250000}"/>
    <cellStyle name="Note 2 5 5 2 5" xfId="11101" xr:uid="{00000000-0005-0000-0000-0000EF250000}"/>
    <cellStyle name="Note 2 5 5 2 5 2" xfId="28536" xr:uid="{00000000-0005-0000-0000-0000F0250000}"/>
    <cellStyle name="Note 2 5 5 2 5 3" xfId="42989" xr:uid="{00000000-0005-0000-0000-0000F1250000}"/>
    <cellStyle name="Note 2 5 5 2 6" xfId="18108" xr:uid="{00000000-0005-0000-0000-0000F2250000}"/>
    <cellStyle name="Note 2 5 5 3" xfId="1268" xr:uid="{00000000-0005-0000-0000-0000F3250000}"/>
    <cellStyle name="Note 2 5 5 3 2" xfId="3779" xr:uid="{00000000-0005-0000-0000-0000F4250000}"/>
    <cellStyle name="Note 2 5 5 3 2 2" xfId="13460" xr:uid="{00000000-0005-0000-0000-0000F5250000}"/>
    <cellStyle name="Note 2 5 5 3 2 2 2" xfId="30895" xr:uid="{00000000-0005-0000-0000-0000F6250000}"/>
    <cellStyle name="Note 2 5 5 3 2 2 3" xfId="45348" xr:uid="{00000000-0005-0000-0000-0000F7250000}"/>
    <cellStyle name="Note 2 5 5 3 2 3" xfId="15921" xr:uid="{00000000-0005-0000-0000-0000F8250000}"/>
    <cellStyle name="Note 2 5 5 3 2 3 2" xfId="33356" xr:uid="{00000000-0005-0000-0000-0000F9250000}"/>
    <cellStyle name="Note 2 5 5 3 2 3 3" xfId="47809" xr:uid="{00000000-0005-0000-0000-0000FA250000}"/>
    <cellStyle name="Note 2 5 5 3 2 4" xfId="21215" xr:uid="{00000000-0005-0000-0000-0000FB250000}"/>
    <cellStyle name="Note 2 5 5 3 2 5" xfId="35668" xr:uid="{00000000-0005-0000-0000-0000FC250000}"/>
    <cellStyle name="Note 2 5 5 3 3" xfId="6241" xr:uid="{00000000-0005-0000-0000-0000FD250000}"/>
    <cellStyle name="Note 2 5 5 3 3 2" xfId="23676" xr:uid="{00000000-0005-0000-0000-0000FE250000}"/>
    <cellStyle name="Note 2 5 5 3 3 3" xfId="38129" xr:uid="{00000000-0005-0000-0000-0000FF250000}"/>
    <cellStyle name="Note 2 5 5 3 4" xfId="8682" xr:uid="{00000000-0005-0000-0000-000000260000}"/>
    <cellStyle name="Note 2 5 5 3 4 2" xfId="26117" xr:uid="{00000000-0005-0000-0000-000001260000}"/>
    <cellStyle name="Note 2 5 5 3 4 3" xfId="40570" xr:uid="{00000000-0005-0000-0000-000002260000}"/>
    <cellStyle name="Note 2 5 5 3 5" xfId="11102" xr:uid="{00000000-0005-0000-0000-000003260000}"/>
    <cellStyle name="Note 2 5 5 3 5 2" xfId="28537" xr:uid="{00000000-0005-0000-0000-000004260000}"/>
    <cellStyle name="Note 2 5 5 3 5 3" xfId="42990" xr:uid="{00000000-0005-0000-0000-000005260000}"/>
    <cellStyle name="Note 2 5 5 3 6" xfId="18109" xr:uid="{00000000-0005-0000-0000-000006260000}"/>
    <cellStyle name="Note 2 5 5 4" xfId="1269" xr:uid="{00000000-0005-0000-0000-000007260000}"/>
    <cellStyle name="Note 2 5 5 4 2" xfId="3780" xr:uid="{00000000-0005-0000-0000-000008260000}"/>
    <cellStyle name="Note 2 5 5 4 2 2" xfId="21216" xr:uid="{00000000-0005-0000-0000-000009260000}"/>
    <cellStyle name="Note 2 5 5 4 2 3" xfId="35669" xr:uid="{00000000-0005-0000-0000-00000A260000}"/>
    <cellStyle name="Note 2 5 5 4 3" xfId="6242" xr:uid="{00000000-0005-0000-0000-00000B260000}"/>
    <cellStyle name="Note 2 5 5 4 3 2" xfId="23677" xr:uid="{00000000-0005-0000-0000-00000C260000}"/>
    <cellStyle name="Note 2 5 5 4 3 3" xfId="38130" xr:uid="{00000000-0005-0000-0000-00000D260000}"/>
    <cellStyle name="Note 2 5 5 4 4" xfId="8683" xr:uid="{00000000-0005-0000-0000-00000E260000}"/>
    <cellStyle name="Note 2 5 5 4 4 2" xfId="26118" xr:uid="{00000000-0005-0000-0000-00000F260000}"/>
    <cellStyle name="Note 2 5 5 4 4 3" xfId="40571" xr:uid="{00000000-0005-0000-0000-000010260000}"/>
    <cellStyle name="Note 2 5 5 4 5" xfId="11103" xr:uid="{00000000-0005-0000-0000-000011260000}"/>
    <cellStyle name="Note 2 5 5 4 5 2" xfId="28538" xr:uid="{00000000-0005-0000-0000-000012260000}"/>
    <cellStyle name="Note 2 5 5 4 5 3" xfId="42991" xr:uid="{00000000-0005-0000-0000-000013260000}"/>
    <cellStyle name="Note 2 5 5 4 6" xfId="15087" xr:uid="{00000000-0005-0000-0000-000014260000}"/>
    <cellStyle name="Note 2 5 5 4 6 2" xfId="32522" xr:uid="{00000000-0005-0000-0000-000015260000}"/>
    <cellStyle name="Note 2 5 5 4 6 3" xfId="46975" xr:uid="{00000000-0005-0000-0000-000016260000}"/>
    <cellStyle name="Note 2 5 5 4 7" xfId="18110" xr:uid="{00000000-0005-0000-0000-000017260000}"/>
    <cellStyle name="Note 2 5 5 4 8" xfId="20249" xr:uid="{00000000-0005-0000-0000-000018260000}"/>
    <cellStyle name="Note 2 5 5 5" xfId="3777" xr:uid="{00000000-0005-0000-0000-000019260000}"/>
    <cellStyle name="Note 2 5 5 5 2" xfId="13458" xr:uid="{00000000-0005-0000-0000-00001A260000}"/>
    <cellStyle name="Note 2 5 5 5 2 2" xfId="30893" xr:uid="{00000000-0005-0000-0000-00001B260000}"/>
    <cellStyle name="Note 2 5 5 5 2 3" xfId="45346" xr:uid="{00000000-0005-0000-0000-00001C260000}"/>
    <cellStyle name="Note 2 5 5 5 3" xfId="15919" xr:uid="{00000000-0005-0000-0000-00001D260000}"/>
    <cellStyle name="Note 2 5 5 5 3 2" xfId="33354" xr:uid="{00000000-0005-0000-0000-00001E260000}"/>
    <cellStyle name="Note 2 5 5 5 3 3" xfId="47807" xr:uid="{00000000-0005-0000-0000-00001F260000}"/>
    <cellStyle name="Note 2 5 5 5 4" xfId="21213" xr:uid="{00000000-0005-0000-0000-000020260000}"/>
    <cellStyle name="Note 2 5 5 5 5" xfId="35666" xr:uid="{00000000-0005-0000-0000-000021260000}"/>
    <cellStyle name="Note 2 5 5 6" xfId="6239" xr:uid="{00000000-0005-0000-0000-000022260000}"/>
    <cellStyle name="Note 2 5 5 6 2" xfId="23674" xr:uid="{00000000-0005-0000-0000-000023260000}"/>
    <cellStyle name="Note 2 5 5 6 3" xfId="38127" xr:uid="{00000000-0005-0000-0000-000024260000}"/>
    <cellStyle name="Note 2 5 5 7" xfId="8680" xr:uid="{00000000-0005-0000-0000-000025260000}"/>
    <cellStyle name="Note 2 5 5 7 2" xfId="26115" xr:uid="{00000000-0005-0000-0000-000026260000}"/>
    <cellStyle name="Note 2 5 5 7 3" xfId="40568" xr:uid="{00000000-0005-0000-0000-000027260000}"/>
    <cellStyle name="Note 2 5 5 8" xfId="11100" xr:uid="{00000000-0005-0000-0000-000028260000}"/>
    <cellStyle name="Note 2 5 5 8 2" xfId="28535" xr:uid="{00000000-0005-0000-0000-000029260000}"/>
    <cellStyle name="Note 2 5 5 8 3" xfId="42988" xr:uid="{00000000-0005-0000-0000-00002A260000}"/>
    <cellStyle name="Note 2 5 5 9" xfId="18107" xr:uid="{00000000-0005-0000-0000-00002B260000}"/>
    <cellStyle name="Note 2 5 6" xfId="1270" xr:uid="{00000000-0005-0000-0000-00002C260000}"/>
    <cellStyle name="Note 2 5 6 2" xfId="3781" xr:uid="{00000000-0005-0000-0000-00002D260000}"/>
    <cellStyle name="Note 2 5 6 2 2" xfId="13461" xr:uid="{00000000-0005-0000-0000-00002E260000}"/>
    <cellStyle name="Note 2 5 6 2 2 2" xfId="30896" xr:uid="{00000000-0005-0000-0000-00002F260000}"/>
    <cellStyle name="Note 2 5 6 2 2 3" xfId="45349" xr:uid="{00000000-0005-0000-0000-000030260000}"/>
    <cellStyle name="Note 2 5 6 2 3" xfId="15922" xr:uid="{00000000-0005-0000-0000-000031260000}"/>
    <cellStyle name="Note 2 5 6 2 3 2" xfId="33357" xr:uid="{00000000-0005-0000-0000-000032260000}"/>
    <cellStyle name="Note 2 5 6 2 3 3" xfId="47810" xr:uid="{00000000-0005-0000-0000-000033260000}"/>
    <cellStyle name="Note 2 5 6 2 4" xfId="21217" xr:uid="{00000000-0005-0000-0000-000034260000}"/>
    <cellStyle name="Note 2 5 6 2 5" xfId="35670" xr:uid="{00000000-0005-0000-0000-000035260000}"/>
    <cellStyle name="Note 2 5 6 3" xfId="6243" xr:uid="{00000000-0005-0000-0000-000036260000}"/>
    <cellStyle name="Note 2 5 6 3 2" xfId="23678" xr:uid="{00000000-0005-0000-0000-000037260000}"/>
    <cellStyle name="Note 2 5 6 3 3" xfId="38131" xr:uid="{00000000-0005-0000-0000-000038260000}"/>
    <cellStyle name="Note 2 5 6 4" xfId="8684" xr:uid="{00000000-0005-0000-0000-000039260000}"/>
    <cellStyle name="Note 2 5 6 4 2" xfId="26119" xr:uid="{00000000-0005-0000-0000-00003A260000}"/>
    <cellStyle name="Note 2 5 6 4 3" xfId="40572" xr:uid="{00000000-0005-0000-0000-00003B260000}"/>
    <cellStyle name="Note 2 5 6 5" xfId="11104" xr:uid="{00000000-0005-0000-0000-00003C260000}"/>
    <cellStyle name="Note 2 5 6 5 2" xfId="28539" xr:uid="{00000000-0005-0000-0000-00003D260000}"/>
    <cellStyle name="Note 2 5 6 5 3" xfId="42992" xr:uid="{00000000-0005-0000-0000-00003E260000}"/>
    <cellStyle name="Note 2 5 6 6" xfId="18111" xr:uid="{00000000-0005-0000-0000-00003F260000}"/>
    <cellStyle name="Note 2 5 7" xfId="1271" xr:uid="{00000000-0005-0000-0000-000040260000}"/>
    <cellStyle name="Note 2 5 7 2" xfId="3782" xr:uid="{00000000-0005-0000-0000-000041260000}"/>
    <cellStyle name="Note 2 5 7 2 2" xfId="13462" xr:uid="{00000000-0005-0000-0000-000042260000}"/>
    <cellStyle name="Note 2 5 7 2 2 2" xfId="30897" xr:uid="{00000000-0005-0000-0000-000043260000}"/>
    <cellStyle name="Note 2 5 7 2 2 3" xfId="45350" xr:uid="{00000000-0005-0000-0000-000044260000}"/>
    <cellStyle name="Note 2 5 7 2 3" xfId="15923" xr:uid="{00000000-0005-0000-0000-000045260000}"/>
    <cellStyle name="Note 2 5 7 2 3 2" xfId="33358" xr:uid="{00000000-0005-0000-0000-000046260000}"/>
    <cellStyle name="Note 2 5 7 2 3 3" xfId="47811" xr:uid="{00000000-0005-0000-0000-000047260000}"/>
    <cellStyle name="Note 2 5 7 2 4" xfId="21218" xr:uid="{00000000-0005-0000-0000-000048260000}"/>
    <cellStyle name="Note 2 5 7 2 5" xfId="35671" xr:uid="{00000000-0005-0000-0000-000049260000}"/>
    <cellStyle name="Note 2 5 7 3" xfId="6244" xr:uid="{00000000-0005-0000-0000-00004A260000}"/>
    <cellStyle name="Note 2 5 7 3 2" xfId="23679" xr:uid="{00000000-0005-0000-0000-00004B260000}"/>
    <cellStyle name="Note 2 5 7 3 3" xfId="38132" xr:uid="{00000000-0005-0000-0000-00004C260000}"/>
    <cellStyle name="Note 2 5 7 4" xfId="8685" xr:uid="{00000000-0005-0000-0000-00004D260000}"/>
    <cellStyle name="Note 2 5 7 4 2" xfId="26120" xr:uid="{00000000-0005-0000-0000-00004E260000}"/>
    <cellStyle name="Note 2 5 7 4 3" xfId="40573" xr:uid="{00000000-0005-0000-0000-00004F260000}"/>
    <cellStyle name="Note 2 5 7 5" xfId="11105" xr:uid="{00000000-0005-0000-0000-000050260000}"/>
    <cellStyle name="Note 2 5 7 5 2" xfId="28540" xr:uid="{00000000-0005-0000-0000-000051260000}"/>
    <cellStyle name="Note 2 5 7 5 3" xfId="42993" xr:uid="{00000000-0005-0000-0000-000052260000}"/>
    <cellStyle name="Note 2 5 7 6" xfId="18112" xr:uid="{00000000-0005-0000-0000-000053260000}"/>
    <cellStyle name="Note 2 5 8" xfId="1272" xr:uid="{00000000-0005-0000-0000-000054260000}"/>
    <cellStyle name="Note 2 5 8 2" xfId="3783" xr:uid="{00000000-0005-0000-0000-000055260000}"/>
    <cellStyle name="Note 2 5 8 2 2" xfId="21219" xr:uid="{00000000-0005-0000-0000-000056260000}"/>
    <cellStyle name="Note 2 5 8 2 3" xfId="35672" xr:uid="{00000000-0005-0000-0000-000057260000}"/>
    <cellStyle name="Note 2 5 8 3" xfId="6245" xr:uid="{00000000-0005-0000-0000-000058260000}"/>
    <cellStyle name="Note 2 5 8 3 2" xfId="23680" xr:uid="{00000000-0005-0000-0000-000059260000}"/>
    <cellStyle name="Note 2 5 8 3 3" xfId="38133" xr:uid="{00000000-0005-0000-0000-00005A260000}"/>
    <cellStyle name="Note 2 5 8 4" xfId="8686" xr:uid="{00000000-0005-0000-0000-00005B260000}"/>
    <cellStyle name="Note 2 5 8 4 2" xfId="26121" xr:uid="{00000000-0005-0000-0000-00005C260000}"/>
    <cellStyle name="Note 2 5 8 4 3" xfId="40574" xr:uid="{00000000-0005-0000-0000-00005D260000}"/>
    <cellStyle name="Note 2 5 8 5" xfId="11106" xr:uid="{00000000-0005-0000-0000-00005E260000}"/>
    <cellStyle name="Note 2 5 8 5 2" xfId="28541" xr:uid="{00000000-0005-0000-0000-00005F260000}"/>
    <cellStyle name="Note 2 5 8 5 3" xfId="42994" xr:uid="{00000000-0005-0000-0000-000060260000}"/>
    <cellStyle name="Note 2 5 8 6" xfId="15088" xr:uid="{00000000-0005-0000-0000-000061260000}"/>
    <cellStyle name="Note 2 5 8 6 2" xfId="32523" xr:uid="{00000000-0005-0000-0000-000062260000}"/>
    <cellStyle name="Note 2 5 8 6 3" xfId="46976" xr:uid="{00000000-0005-0000-0000-000063260000}"/>
    <cellStyle name="Note 2 5 8 7" xfId="18113" xr:uid="{00000000-0005-0000-0000-000064260000}"/>
    <cellStyle name="Note 2 5 8 8" xfId="20250" xr:uid="{00000000-0005-0000-0000-000065260000}"/>
    <cellStyle name="Note 2 5 9" xfId="3764" xr:uid="{00000000-0005-0000-0000-000066260000}"/>
    <cellStyle name="Note 2 5 9 2" xfId="13448" xr:uid="{00000000-0005-0000-0000-000067260000}"/>
    <cellStyle name="Note 2 5 9 2 2" xfId="30883" xr:uid="{00000000-0005-0000-0000-000068260000}"/>
    <cellStyle name="Note 2 5 9 2 3" xfId="45336" xr:uid="{00000000-0005-0000-0000-000069260000}"/>
    <cellStyle name="Note 2 5 9 3" xfId="15909" xr:uid="{00000000-0005-0000-0000-00006A260000}"/>
    <cellStyle name="Note 2 5 9 3 2" xfId="33344" xr:uid="{00000000-0005-0000-0000-00006B260000}"/>
    <cellStyle name="Note 2 5 9 3 3" xfId="47797" xr:uid="{00000000-0005-0000-0000-00006C260000}"/>
    <cellStyle name="Note 2 5 9 4" xfId="21200" xr:uid="{00000000-0005-0000-0000-00006D260000}"/>
    <cellStyle name="Note 2 5 9 5" xfId="35653" xr:uid="{00000000-0005-0000-0000-00006E260000}"/>
    <cellStyle name="Note 2 6" xfId="1273" xr:uid="{00000000-0005-0000-0000-00006F260000}"/>
    <cellStyle name="Note 2 6 10" xfId="6246" xr:uid="{00000000-0005-0000-0000-000070260000}"/>
    <cellStyle name="Note 2 6 10 2" xfId="23681" xr:uid="{00000000-0005-0000-0000-000071260000}"/>
    <cellStyle name="Note 2 6 10 3" xfId="38134" xr:uid="{00000000-0005-0000-0000-000072260000}"/>
    <cellStyle name="Note 2 6 11" xfId="8687" xr:uid="{00000000-0005-0000-0000-000073260000}"/>
    <cellStyle name="Note 2 6 11 2" xfId="26122" xr:uid="{00000000-0005-0000-0000-000074260000}"/>
    <cellStyle name="Note 2 6 11 3" xfId="40575" xr:uid="{00000000-0005-0000-0000-000075260000}"/>
    <cellStyle name="Note 2 6 12" xfId="11107" xr:uid="{00000000-0005-0000-0000-000076260000}"/>
    <cellStyle name="Note 2 6 12 2" xfId="28542" xr:uid="{00000000-0005-0000-0000-000077260000}"/>
    <cellStyle name="Note 2 6 12 3" xfId="42995" xr:uid="{00000000-0005-0000-0000-000078260000}"/>
    <cellStyle name="Note 2 6 13" xfId="18114" xr:uid="{00000000-0005-0000-0000-000079260000}"/>
    <cellStyle name="Note 2 6 2" xfId="1274" xr:uid="{00000000-0005-0000-0000-00007A260000}"/>
    <cellStyle name="Note 2 6 2 2" xfId="1275" xr:uid="{00000000-0005-0000-0000-00007B260000}"/>
    <cellStyle name="Note 2 6 2 2 2" xfId="3786" xr:uid="{00000000-0005-0000-0000-00007C260000}"/>
    <cellStyle name="Note 2 6 2 2 2 2" xfId="13465" xr:uid="{00000000-0005-0000-0000-00007D260000}"/>
    <cellStyle name="Note 2 6 2 2 2 2 2" xfId="30900" xr:uid="{00000000-0005-0000-0000-00007E260000}"/>
    <cellStyle name="Note 2 6 2 2 2 2 3" xfId="45353" xr:uid="{00000000-0005-0000-0000-00007F260000}"/>
    <cellStyle name="Note 2 6 2 2 2 3" xfId="15926" xr:uid="{00000000-0005-0000-0000-000080260000}"/>
    <cellStyle name="Note 2 6 2 2 2 3 2" xfId="33361" xr:uid="{00000000-0005-0000-0000-000081260000}"/>
    <cellStyle name="Note 2 6 2 2 2 3 3" xfId="47814" xr:uid="{00000000-0005-0000-0000-000082260000}"/>
    <cellStyle name="Note 2 6 2 2 2 4" xfId="21222" xr:uid="{00000000-0005-0000-0000-000083260000}"/>
    <cellStyle name="Note 2 6 2 2 2 5" xfId="35675" xr:uid="{00000000-0005-0000-0000-000084260000}"/>
    <cellStyle name="Note 2 6 2 2 3" xfId="6248" xr:uid="{00000000-0005-0000-0000-000085260000}"/>
    <cellStyle name="Note 2 6 2 2 3 2" xfId="23683" xr:uid="{00000000-0005-0000-0000-000086260000}"/>
    <cellStyle name="Note 2 6 2 2 3 3" xfId="38136" xr:uid="{00000000-0005-0000-0000-000087260000}"/>
    <cellStyle name="Note 2 6 2 2 4" xfId="8689" xr:uid="{00000000-0005-0000-0000-000088260000}"/>
    <cellStyle name="Note 2 6 2 2 4 2" xfId="26124" xr:uid="{00000000-0005-0000-0000-000089260000}"/>
    <cellStyle name="Note 2 6 2 2 4 3" xfId="40577" xr:uid="{00000000-0005-0000-0000-00008A260000}"/>
    <cellStyle name="Note 2 6 2 2 5" xfId="11109" xr:uid="{00000000-0005-0000-0000-00008B260000}"/>
    <cellStyle name="Note 2 6 2 2 5 2" xfId="28544" xr:uid="{00000000-0005-0000-0000-00008C260000}"/>
    <cellStyle name="Note 2 6 2 2 5 3" xfId="42997" xr:uid="{00000000-0005-0000-0000-00008D260000}"/>
    <cellStyle name="Note 2 6 2 2 6" xfId="18116" xr:uid="{00000000-0005-0000-0000-00008E260000}"/>
    <cellStyle name="Note 2 6 2 3" xfId="1276" xr:uid="{00000000-0005-0000-0000-00008F260000}"/>
    <cellStyle name="Note 2 6 2 3 2" xfId="3787" xr:uid="{00000000-0005-0000-0000-000090260000}"/>
    <cellStyle name="Note 2 6 2 3 2 2" xfId="13466" xr:uid="{00000000-0005-0000-0000-000091260000}"/>
    <cellStyle name="Note 2 6 2 3 2 2 2" xfId="30901" xr:uid="{00000000-0005-0000-0000-000092260000}"/>
    <cellStyle name="Note 2 6 2 3 2 2 3" xfId="45354" xr:uid="{00000000-0005-0000-0000-000093260000}"/>
    <cellStyle name="Note 2 6 2 3 2 3" xfId="15927" xr:uid="{00000000-0005-0000-0000-000094260000}"/>
    <cellStyle name="Note 2 6 2 3 2 3 2" xfId="33362" xr:uid="{00000000-0005-0000-0000-000095260000}"/>
    <cellStyle name="Note 2 6 2 3 2 3 3" xfId="47815" xr:uid="{00000000-0005-0000-0000-000096260000}"/>
    <cellStyle name="Note 2 6 2 3 2 4" xfId="21223" xr:uid="{00000000-0005-0000-0000-000097260000}"/>
    <cellStyle name="Note 2 6 2 3 2 5" xfId="35676" xr:uid="{00000000-0005-0000-0000-000098260000}"/>
    <cellStyle name="Note 2 6 2 3 3" xfId="6249" xr:uid="{00000000-0005-0000-0000-000099260000}"/>
    <cellStyle name="Note 2 6 2 3 3 2" xfId="23684" xr:uid="{00000000-0005-0000-0000-00009A260000}"/>
    <cellStyle name="Note 2 6 2 3 3 3" xfId="38137" xr:uid="{00000000-0005-0000-0000-00009B260000}"/>
    <cellStyle name="Note 2 6 2 3 4" xfId="8690" xr:uid="{00000000-0005-0000-0000-00009C260000}"/>
    <cellStyle name="Note 2 6 2 3 4 2" xfId="26125" xr:uid="{00000000-0005-0000-0000-00009D260000}"/>
    <cellStyle name="Note 2 6 2 3 4 3" xfId="40578" xr:uid="{00000000-0005-0000-0000-00009E260000}"/>
    <cellStyle name="Note 2 6 2 3 5" xfId="11110" xr:uid="{00000000-0005-0000-0000-00009F260000}"/>
    <cellStyle name="Note 2 6 2 3 5 2" xfId="28545" xr:uid="{00000000-0005-0000-0000-0000A0260000}"/>
    <cellStyle name="Note 2 6 2 3 5 3" xfId="42998" xr:uid="{00000000-0005-0000-0000-0000A1260000}"/>
    <cellStyle name="Note 2 6 2 3 6" xfId="18117" xr:uid="{00000000-0005-0000-0000-0000A2260000}"/>
    <cellStyle name="Note 2 6 2 4" xfId="1277" xr:uid="{00000000-0005-0000-0000-0000A3260000}"/>
    <cellStyle name="Note 2 6 2 4 2" xfId="3788" xr:uid="{00000000-0005-0000-0000-0000A4260000}"/>
    <cellStyle name="Note 2 6 2 4 2 2" xfId="21224" xr:uid="{00000000-0005-0000-0000-0000A5260000}"/>
    <cellStyle name="Note 2 6 2 4 2 3" xfId="35677" xr:uid="{00000000-0005-0000-0000-0000A6260000}"/>
    <cellStyle name="Note 2 6 2 4 3" xfId="6250" xr:uid="{00000000-0005-0000-0000-0000A7260000}"/>
    <cellStyle name="Note 2 6 2 4 3 2" xfId="23685" xr:uid="{00000000-0005-0000-0000-0000A8260000}"/>
    <cellStyle name="Note 2 6 2 4 3 3" xfId="38138" xr:uid="{00000000-0005-0000-0000-0000A9260000}"/>
    <cellStyle name="Note 2 6 2 4 4" xfId="8691" xr:uid="{00000000-0005-0000-0000-0000AA260000}"/>
    <cellStyle name="Note 2 6 2 4 4 2" xfId="26126" xr:uid="{00000000-0005-0000-0000-0000AB260000}"/>
    <cellStyle name="Note 2 6 2 4 4 3" xfId="40579" xr:uid="{00000000-0005-0000-0000-0000AC260000}"/>
    <cellStyle name="Note 2 6 2 4 5" xfId="11111" xr:uid="{00000000-0005-0000-0000-0000AD260000}"/>
    <cellStyle name="Note 2 6 2 4 5 2" xfId="28546" xr:uid="{00000000-0005-0000-0000-0000AE260000}"/>
    <cellStyle name="Note 2 6 2 4 5 3" xfId="42999" xr:uid="{00000000-0005-0000-0000-0000AF260000}"/>
    <cellStyle name="Note 2 6 2 4 6" xfId="15089" xr:uid="{00000000-0005-0000-0000-0000B0260000}"/>
    <cellStyle name="Note 2 6 2 4 6 2" xfId="32524" xr:uid="{00000000-0005-0000-0000-0000B1260000}"/>
    <cellStyle name="Note 2 6 2 4 6 3" xfId="46977" xr:uid="{00000000-0005-0000-0000-0000B2260000}"/>
    <cellStyle name="Note 2 6 2 4 7" xfId="18118" xr:uid="{00000000-0005-0000-0000-0000B3260000}"/>
    <cellStyle name="Note 2 6 2 4 8" xfId="20251" xr:uid="{00000000-0005-0000-0000-0000B4260000}"/>
    <cellStyle name="Note 2 6 2 5" xfId="3785" xr:uid="{00000000-0005-0000-0000-0000B5260000}"/>
    <cellStyle name="Note 2 6 2 5 2" xfId="13464" xr:uid="{00000000-0005-0000-0000-0000B6260000}"/>
    <cellStyle name="Note 2 6 2 5 2 2" xfId="30899" xr:uid="{00000000-0005-0000-0000-0000B7260000}"/>
    <cellStyle name="Note 2 6 2 5 2 3" xfId="45352" xr:uid="{00000000-0005-0000-0000-0000B8260000}"/>
    <cellStyle name="Note 2 6 2 5 3" xfId="15925" xr:uid="{00000000-0005-0000-0000-0000B9260000}"/>
    <cellStyle name="Note 2 6 2 5 3 2" xfId="33360" xr:uid="{00000000-0005-0000-0000-0000BA260000}"/>
    <cellStyle name="Note 2 6 2 5 3 3" xfId="47813" xr:uid="{00000000-0005-0000-0000-0000BB260000}"/>
    <cellStyle name="Note 2 6 2 5 4" xfId="21221" xr:uid="{00000000-0005-0000-0000-0000BC260000}"/>
    <cellStyle name="Note 2 6 2 5 5" xfId="35674" xr:uid="{00000000-0005-0000-0000-0000BD260000}"/>
    <cellStyle name="Note 2 6 2 6" xfId="6247" xr:uid="{00000000-0005-0000-0000-0000BE260000}"/>
    <cellStyle name="Note 2 6 2 6 2" xfId="23682" xr:uid="{00000000-0005-0000-0000-0000BF260000}"/>
    <cellStyle name="Note 2 6 2 6 3" xfId="38135" xr:uid="{00000000-0005-0000-0000-0000C0260000}"/>
    <cellStyle name="Note 2 6 2 7" xfId="8688" xr:uid="{00000000-0005-0000-0000-0000C1260000}"/>
    <cellStyle name="Note 2 6 2 7 2" xfId="26123" xr:uid="{00000000-0005-0000-0000-0000C2260000}"/>
    <cellStyle name="Note 2 6 2 7 3" xfId="40576" xr:uid="{00000000-0005-0000-0000-0000C3260000}"/>
    <cellStyle name="Note 2 6 2 8" xfId="11108" xr:uid="{00000000-0005-0000-0000-0000C4260000}"/>
    <cellStyle name="Note 2 6 2 8 2" xfId="28543" xr:uid="{00000000-0005-0000-0000-0000C5260000}"/>
    <cellStyle name="Note 2 6 2 8 3" xfId="42996" xr:uid="{00000000-0005-0000-0000-0000C6260000}"/>
    <cellStyle name="Note 2 6 2 9" xfId="18115" xr:uid="{00000000-0005-0000-0000-0000C7260000}"/>
    <cellStyle name="Note 2 6 3" xfId="1278" xr:uid="{00000000-0005-0000-0000-0000C8260000}"/>
    <cellStyle name="Note 2 6 3 2" xfId="1279" xr:uid="{00000000-0005-0000-0000-0000C9260000}"/>
    <cellStyle name="Note 2 6 3 2 2" xfId="3790" xr:uid="{00000000-0005-0000-0000-0000CA260000}"/>
    <cellStyle name="Note 2 6 3 2 2 2" xfId="13468" xr:uid="{00000000-0005-0000-0000-0000CB260000}"/>
    <cellStyle name="Note 2 6 3 2 2 2 2" xfId="30903" xr:uid="{00000000-0005-0000-0000-0000CC260000}"/>
    <cellStyle name="Note 2 6 3 2 2 2 3" xfId="45356" xr:uid="{00000000-0005-0000-0000-0000CD260000}"/>
    <cellStyle name="Note 2 6 3 2 2 3" xfId="15929" xr:uid="{00000000-0005-0000-0000-0000CE260000}"/>
    <cellStyle name="Note 2 6 3 2 2 3 2" xfId="33364" xr:uid="{00000000-0005-0000-0000-0000CF260000}"/>
    <cellStyle name="Note 2 6 3 2 2 3 3" xfId="47817" xr:uid="{00000000-0005-0000-0000-0000D0260000}"/>
    <cellStyle name="Note 2 6 3 2 2 4" xfId="21226" xr:uid="{00000000-0005-0000-0000-0000D1260000}"/>
    <cellStyle name="Note 2 6 3 2 2 5" xfId="35679" xr:uid="{00000000-0005-0000-0000-0000D2260000}"/>
    <cellStyle name="Note 2 6 3 2 3" xfId="6252" xr:uid="{00000000-0005-0000-0000-0000D3260000}"/>
    <cellStyle name="Note 2 6 3 2 3 2" xfId="23687" xr:uid="{00000000-0005-0000-0000-0000D4260000}"/>
    <cellStyle name="Note 2 6 3 2 3 3" xfId="38140" xr:uid="{00000000-0005-0000-0000-0000D5260000}"/>
    <cellStyle name="Note 2 6 3 2 4" xfId="8693" xr:uid="{00000000-0005-0000-0000-0000D6260000}"/>
    <cellStyle name="Note 2 6 3 2 4 2" xfId="26128" xr:uid="{00000000-0005-0000-0000-0000D7260000}"/>
    <cellStyle name="Note 2 6 3 2 4 3" xfId="40581" xr:uid="{00000000-0005-0000-0000-0000D8260000}"/>
    <cellStyle name="Note 2 6 3 2 5" xfId="11113" xr:uid="{00000000-0005-0000-0000-0000D9260000}"/>
    <cellStyle name="Note 2 6 3 2 5 2" xfId="28548" xr:uid="{00000000-0005-0000-0000-0000DA260000}"/>
    <cellStyle name="Note 2 6 3 2 5 3" xfId="43001" xr:uid="{00000000-0005-0000-0000-0000DB260000}"/>
    <cellStyle name="Note 2 6 3 2 6" xfId="18120" xr:uid="{00000000-0005-0000-0000-0000DC260000}"/>
    <cellStyle name="Note 2 6 3 3" xfId="1280" xr:uid="{00000000-0005-0000-0000-0000DD260000}"/>
    <cellStyle name="Note 2 6 3 3 2" xfId="3791" xr:uid="{00000000-0005-0000-0000-0000DE260000}"/>
    <cellStyle name="Note 2 6 3 3 2 2" xfId="13469" xr:uid="{00000000-0005-0000-0000-0000DF260000}"/>
    <cellStyle name="Note 2 6 3 3 2 2 2" xfId="30904" xr:uid="{00000000-0005-0000-0000-0000E0260000}"/>
    <cellStyle name="Note 2 6 3 3 2 2 3" xfId="45357" xr:uid="{00000000-0005-0000-0000-0000E1260000}"/>
    <cellStyle name="Note 2 6 3 3 2 3" xfId="15930" xr:uid="{00000000-0005-0000-0000-0000E2260000}"/>
    <cellStyle name="Note 2 6 3 3 2 3 2" xfId="33365" xr:uid="{00000000-0005-0000-0000-0000E3260000}"/>
    <cellStyle name="Note 2 6 3 3 2 3 3" xfId="47818" xr:uid="{00000000-0005-0000-0000-0000E4260000}"/>
    <cellStyle name="Note 2 6 3 3 2 4" xfId="21227" xr:uid="{00000000-0005-0000-0000-0000E5260000}"/>
    <cellStyle name="Note 2 6 3 3 2 5" xfId="35680" xr:uid="{00000000-0005-0000-0000-0000E6260000}"/>
    <cellStyle name="Note 2 6 3 3 3" xfId="6253" xr:uid="{00000000-0005-0000-0000-0000E7260000}"/>
    <cellStyle name="Note 2 6 3 3 3 2" xfId="23688" xr:uid="{00000000-0005-0000-0000-0000E8260000}"/>
    <cellStyle name="Note 2 6 3 3 3 3" xfId="38141" xr:uid="{00000000-0005-0000-0000-0000E9260000}"/>
    <cellStyle name="Note 2 6 3 3 4" xfId="8694" xr:uid="{00000000-0005-0000-0000-0000EA260000}"/>
    <cellStyle name="Note 2 6 3 3 4 2" xfId="26129" xr:uid="{00000000-0005-0000-0000-0000EB260000}"/>
    <cellStyle name="Note 2 6 3 3 4 3" xfId="40582" xr:uid="{00000000-0005-0000-0000-0000EC260000}"/>
    <cellStyle name="Note 2 6 3 3 5" xfId="11114" xr:uid="{00000000-0005-0000-0000-0000ED260000}"/>
    <cellStyle name="Note 2 6 3 3 5 2" xfId="28549" xr:uid="{00000000-0005-0000-0000-0000EE260000}"/>
    <cellStyle name="Note 2 6 3 3 5 3" xfId="43002" xr:uid="{00000000-0005-0000-0000-0000EF260000}"/>
    <cellStyle name="Note 2 6 3 3 6" xfId="18121" xr:uid="{00000000-0005-0000-0000-0000F0260000}"/>
    <cellStyle name="Note 2 6 3 4" xfId="1281" xr:uid="{00000000-0005-0000-0000-0000F1260000}"/>
    <cellStyle name="Note 2 6 3 4 2" xfId="3792" xr:uid="{00000000-0005-0000-0000-0000F2260000}"/>
    <cellStyle name="Note 2 6 3 4 2 2" xfId="21228" xr:uid="{00000000-0005-0000-0000-0000F3260000}"/>
    <cellStyle name="Note 2 6 3 4 2 3" xfId="35681" xr:uid="{00000000-0005-0000-0000-0000F4260000}"/>
    <cellStyle name="Note 2 6 3 4 3" xfId="6254" xr:uid="{00000000-0005-0000-0000-0000F5260000}"/>
    <cellStyle name="Note 2 6 3 4 3 2" xfId="23689" xr:uid="{00000000-0005-0000-0000-0000F6260000}"/>
    <cellStyle name="Note 2 6 3 4 3 3" xfId="38142" xr:uid="{00000000-0005-0000-0000-0000F7260000}"/>
    <cellStyle name="Note 2 6 3 4 4" xfId="8695" xr:uid="{00000000-0005-0000-0000-0000F8260000}"/>
    <cellStyle name="Note 2 6 3 4 4 2" xfId="26130" xr:uid="{00000000-0005-0000-0000-0000F9260000}"/>
    <cellStyle name="Note 2 6 3 4 4 3" xfId="40583" xr:uid="{00000000-0005-0000-0000-0000FA260000}"/>
    <cellStyle name="Note 2 6 3 4 5" xfId="11115" xr:uid="{00000000-0005-0000-0000-0000FB260000}"/>
    <cellStyle name="Note 2 6 3 4 5 2" xfId="28550" xr:uid="{00000000-0005-0000-0000-0000FC260000}"/>
    <cellStyle name="Note 2 6 3 4 5 3" xfId="43003" xr:uid="{00000000-0005-0000-0000-0000FD260000}"/>
    <cellStyle name="Note 2 6 3 4 6" xfId="15090" xr:uid="{00000000-0005-0000-0000-0000FE260000}"/>
    <cellStyle name="Note 2 6 3 4 6 2" xfId="32525" xr:uid="{00000000-0005-0000-0000-0000FF260000}"/>
    <cellStyle name="Note 2 6 3 4 6 3" xfId="46978" xr:uid="{00000000-0005-0000-0000-000000270000}"/>
    <cellStyle name="Note 2 6 3 4 7" xfId="18122" xr:uid="{00000000-0005-0000-0000-000001270000}"/>
    <cellStyle name="Note 2 6 3 4 8" xfId="20252" xr:uid="{00000000-0005-0000-0000-000002270000}"/>
    <cellStyle name="Note 2 6 3 5" xfId="3789" xr:uid="{00000000-0005-0000-0000-000003270000}"/>
    <cellStyle name="Note 2 6 3 5 2" xfId="13467" xr:uid="{00000000-0005-0000-0000-000004270000}"/>
    <cellStyle name="Note 2 6 3 5 2 2" xfId="30902" xr:uid="{00000000-0005-0000-0000-000005270000}"/>
    <cellStyle name="Note 2 6 3 5 2 3" xfId="45355" xr:uid="{00000000-0005-0000-0000-000006270000}"/>
    <cellStyle name="Note 2 6 3 5 3" xfId="15928" xr:uid="{00000000-0005-0000-0000-000007270000}"/>
    <cellStyle name="Note 2 6 3 5 3 2" xfId="33363" xr:uid="{00000000-0005-0000-0000-000008270000}"/>
    <cellStyle name="Note 2 6 3 5 3 3" xfId="47816" xr:uid="{00000000-0005-0000-0000-000009270000}"/>
    <cellStyle name="Note 2 6 3 5 4" xfId="21225" xr:uid="{00000000-0005-0000-0000-00000A270000}"/>
    <cellStyle name="Note 2 6 3 5 5" xfId="35678" xr:uid="{00000000-0005-0000-0000-00000B270000}"/>
    <cellStyle name="Note 2 6 3 6" xfId="6251" xr:uid="{00000000-0005-0000-0000-00000C270000}"/>
    <cellStyle name="Note 2 6 3 6 2" xfId="23686" xr:uid="{00000000-0005-0000-0000-00000D270000}"/>
    <cellStyle name="Note 2 6 3 6 3" xfId="38139" xr:uid="{00000000-0005-0000-0000-00000E270000}"/>
    <cellStyle name="Note 2 6 3 7" xfId="8692" xr:uid="{00000000-0005-0000-0000-00000F270000}"/>
    <cellStyle name="Note 2 6 3 7 2" xfId="26127" xr:uid="{00000000-0005-0000-0000-000010270000}"/>
    <cellStyle name="Note 2 6 3 7 3" xfId="40580" xr:uid="{00000000-0005-0000-0000-000011270000}"/>
    <cellStyle name="Note 2 6 3 8" xfId="11112" xr:uid="{00000000-0005-0000-0000-000012270000}"/>
    <cellStyle name="Note 2 6 3 8 2" xfId="28547" xr:uid="{00000000-0005-0000-0000-000013270000}"/>
    <cellStyle name="Note 2 6 3 8 3" xfId="43000" xr:uid="{00000000-0005-0000-0000-000014270000}"/>
    <cellStyle name="Note 2 6 3 9" xfId="18119" xr:uid="{00000000-0005-0000-0000-000015270000}"/>
    <cellStyle name="Note 2 6 4" xfId="1282" xr:uid="{00000000-0005-0000-0000-000016270000}"/>
    <cellStyle name="Note 2 6 4 2" xfId="1283" xr:uid="{00000000-0005-0000-0000-000017270000}"/>
    <cellStyle name="Note 2 6 4 2 2" xfId="3794" xr:uid="{00000000-0005-0000-0000-000018270000}"/>
    <cellStyle name="Note 2 6 4 2 2 2" xfId="13471" xr:uid="{00000000-0005-0000-0000-000019270000}"/>
    <cellStyle name="Note 2 6 4 2 2 2 2" xfId="30906" xr:uid="{00000000-0005-0000-0000-00001A270000}"/>
    <cellStyle name="Note 2 6 4 2 2 2 3" xfId="45359" xr:uid="{00000000-0005-0000-0000-00001B270000}"/>
    <cellStyle name="Note 2 6 4 2 2 3" xfId="15932" xr:uid="{00000000-0005-0000-0000-00001C270000}"/>
    <cellStyle name="Note 2 6 4 2 2 3 2" xfId="33367" xr:uid="{00000000-0005-0000-0000-00001D270000}"/>
    <cellStyle name="Note 2 6 4 2 2 3 3" xfId="47820" xr:uid="{00000000-0005-0000-0000-00001E270000}"/>
    <cellStyle name="Note 2 6 4 2 2 4" xfId="21230" xr:uid="{00000000-0005-0000-0000-00001F270000}"/>
    <cellStyle name="Note 2 6 4 2 2 5" xfId="35683" xr:uid="{00000000-0005-0000-0000-000020270000}"/>
    <cellStyle name="Note 2 6 4 2 3" xfId="6256" xr:uid="{00000000-0005-0000-0000-000021270000}"/>
    <cellStyle name="Note 2 6 4 2 3 2" xfId="23691" xr:uid="{00000000-0005-0000-0000-000022270000}"/>
    <cellStyle name="Note 2 6 4 2 3 3" xfId="38144" xr:uid="{00000000-0005-0000-0000-000023270000}"/>
    <cellStyle name="Note 2 6 4 2 4" xfId="8697" xr:uid="{00000000-0005-0000-0000-000024270000}"/>
    <cellStyle name="Note 2 6 4 2 4 2" xfId="26132" xr:uid="{00000000-0005-0000-0000-000025270000}"/>
    <cellStyle name="Note 2 6 4 2 4 3" xfId="40585" xr:uid="{00000000-0005-0000-0000-000026270000}"/>
    <cellStyle name="Note 2 6 4 2 5" xfId="11117" xr:uid="{00000000-0005-0000-0000-000027270000}"/>
    <cellStyle name="Note 2 6 4 2 5 2" xfId="28552" xr:uid="{00000000-0005-0000-0000-000028270000}"/>
    <cellStyle name="Note 2 6 4 2 5 3" xfId="43005" xr:uid="{00000000-0005-0000-0000-000029270000}"/>
    <cellStyle name="Note 2 6 4 2 6" xfId="18124" xr:uid="{00000000-0005-0000-0000-00002A270000}"/>
    <cellStyle name="Note 2 6 4 3" xfId="1284" xr:uid="{00000000-0005-0000-0000-00002B270000}"/>
    <cellStyle name="Note 2 6 4 3 2" xfId="3795" xr:uid="{00000000-0005-0000-0000-00002C270000}"/>
    <cellStyle name="Note 2 6 4 3 2 2" xfId="13472" xr:uid="{00000000-0005-0000-0000-00002D270000}"/>
    <cellStyle name="Note 2 6 4 3 2 2 2" xfId="30907" xr:uid="{00000000-0005-0000-0000-00002E270000}"/>
    <cellStyle name="Note 2 6 4 3 2 2 3" xfId="45360" xr:uid="{00000000-0005-0000-0000-00002F270000}"/>
    <cellStyle name="Note 2 6 4 3 2 3" xfId="15933" xr:uid="{00000000-0005-0000-0000-000030270000}"/>
    <cellStyle name="Note 2 6 4 3 2 3 2" xfId="33368" xr:uid="{00000000-0005-0000-0000-000031270000}"/>
    <cellStyle name="Note 2 6 4 3 2 3 3" xfId="47821" xr:uid="{00000000-0005-0000-0000-000032270000}"/>
    <cellStyle name="Note 2 6 4 3 2 4" xfId="21231" xr:uid="{00000000-0005-0000-0000-000033270000}"/>
    <cellStyle name="Note 2 6 4 3 2 5" xfId="35684" xr:uid="{00000000-0005-0000-0000-000034270000}"/>
    <cellStyle name="Note 2 6 4 3 3" xfId="6257" xr:uid="{00000000-0005-0000-0000-000035270000}"/>
    <cellStyle name="Note 2 6 4 3 3 2" xfId="23692" xr:uid="{00000000-0005-0000-0000-000036270000}"/>
    <cellStyle name="Note 2 6 4 3 3 3" xfId="38145" xr:uid="{00000000-0005-0000-0000-000037270000}"/>
    <cellStyle name="Note 2 6 4 3 4" xfId="8698" xr:uid="{00000000-0005-0000-0000-000038270000}"/>
    <cellStyle name="Note 2 6 4 3 4 2" xfId="26133" xr:uid="{00000000-0005-0000-0000-000039270000}"/>
    <cellStyle name="Note 2 6 4 3 4 3" xfId="40586" xr:uid="{00000000-0005-0000-0000-00003A270000}"/>
    <cellStyle name="Note 2 6 4 3 5" xfId="11118" xr:uid="{00000000-0005-0000-0000-00003B270000}"/>
    <cellStyle name="Note 2 6 4 3 5 2" xfId="28553" xr:uid="{00000000-0005-0000-0000-00003C270000}"/>
    <cellStyle name="Note 2 6 4 3 5 3" xfId="43006" xr:uid="{00000000-0005-0000-0000-00003D270000}"/>
    <cellStyle name="Note 2 6 4 3 6" xfId="18125" xr:uid="{00000000-0005-0000-0000-00003E270000}"/>
    <cellStyle name="Note 2 6 4 4" xfId="1285" xr:uid="{00000000-0005-0000-0000-00003F270000}"/>
    <cellStyle name="Note 2 6 4 4 2" xfId="3796" xr:uid="{00000000-0005-0000-0000-000040270000}"/>
    <cellStyle name="Note 2 6 4 4 2 2" xfId="21232" xr:uid="{00000000-0005-0000-0000-000041270000}"/>
    <cellStyle name="Note 2 6 4 4 2 3" xfId="35685" xr:uid="{00000000-0005-0000-0000-000042270000}"/>
    <cellStyle name="Note 2 6 4 4 3" xfId="6258" xr:uid="{00000000-0005-0000-0000-000043270000}"/>
    <cellStyle name="Note 2 6 4 4 3 2" xfId="23693" xr:uid="{00000000-0005-0000-0000-000044270000}"/>
    <cellStyle name="Note 2 6 4 4 3 3" xfId="38146" xr:uid="{00000000-0005-0000-0000-000045270000}"/>
    <cellStyle name="Note 2 6 4 4 4" xfId="8699" xr:uid="{00000000-0005-0000-0000-000046270000}"/>
    <cellStyle name="Note 2 6 4 4 4 2" xfId="26134" xr:uid="{00000000-0005-0000-0000-000047270000}"/>
    <cellStyle name="Note 2 6 4 4 4 3" xfId="40587" xr:uid="{00000000-0005-0000-0000-000048270000}"/>
    <cellStyle name="Note 2 6 4 4 5" xfId="11119" xr:uid="{00000000-0005-0000-0000-000049270000}"/>
    <cellStyle name="Note 2 6 4 4 5 2" xfId="28554" xr:uid="{00000000-0005-0000-0000-00004A270000}"/>
    <cellStyle name="Note 2 6 4 4 5 3" xfId="43007" xr:uid="{00000000-0005-0000-0000-00004B270000}"/>
    <cellStyle name="Note 2 6 4 4 6" xfId="15091" xr:uid="{00000000-0005-0000-0000-00004C270000}"/>
    <cellStyle name="Note 2 6 4 4 6 2" xfId="32526" xr:uid="{00000000-0005-0000-0000-00004D270000}"/>
    <cellStyle name="Note 2 6 4 4 6 3" xfId="46979" xr:uid="{00000000-0005-0000-0000-00004E270000}"/>
    <cellStyle name="Note 2 6 4 4 7" xfId="18126" xr:uid="{00000000-0005-0000-0000-00004F270000}"/>
    <cellStyle name="Note 2 6 4 4 8" xfId="20253" xr:uid="{00000000-0005-0000-0000-000050270000}"/>
    <cellStyle name="Note 2 6 4 5" xfId="3793" xr:uid="{00000000-0005-0000-0000-000051270000}"/>
    <cellStyle name="Note 2 6 4 5 2" xfId="13470" xr:uid="{00000000-0005-0000-0000-000052270000}"/>
    <cellStyle name="Note 2 6 4 5 2 2" xfId="30905" xr:uid="{00000000-0005-0000-0000-000053270000}"/>
    <cellStyle name="Note 2 6 4 5 2 3" xfId="45358" xr:uid="{00000000-0005-0000-0000-000054270000}"/>
    <cellStyle name="Note 2 6 4 5 3" xfId="15931" xr:uid="{00000000-0005-0000-0000-000055270000}"/>
    <cellStyle name="Note 2 6 4 5 3 2" xfId="33366" xr:uid="{00000000-0005-0000-0000-000056270000}"/>
    <cellStyle name="Note 2 6 4 5 3 3" xfId="47819" xr:uid="{00000000-0005-0000-0000-000057270000}"/>
    <cellStyle name="Note 2 6 4 5 4" xfId="21229" xr:uid="{00000000-0005-0000-0000-000058270000}"/>
    <cellStyle name="Note 2 6 4 5 5" xfId="35682" xr:uid="{00000000-0005-0000-0000-000059270000}"/>
    <cellStyle name="Note 2 6 4 6" xfId="6255" xr:uid="{00000000-0005-0000-0000-00005A270000}"/>
    <cellStyle name="Note 2 6 4 6 2" xfId="23690" xr:uid="{00000000-0005-0000-0000-00005B270000}"/>
    <cellStyle name="Note 2 6 4 6 3" xfId="38143" xr:uid="{00000000-0005-0000-0000-00005C270000}"/>
    <cellStyle name="Note 2 6 4 7" xfId="8696" xr:uid="{00000000-0005-0000-0000-00005D270000}"/>
    <cellStyle name="Note 2 6 4 7 2" xfId="26131" xr:uid="{00000000-0005-0000-0000-00005E270000}"/>
    <cellStyle name="Note 2 6 4 7 3" xfId="40584" xr:uid="{00000000-0005-0000-0000-00005F270000}"/>
    <cellStyle name="Note 2 6 4 8" xfId="11116" xr:uid="{00000000-0005-0000-0000-000060270000}"/>
    <cellStyle name="Note 2 6 4 8 2" xfId="28551" xr:uid="{00000000-0005-0000-0000-000061270000}"/>
    <cellStyle name="Note 2 6 4 8 3" xfId="43004" xr:uid="{00000000-0005-0000-0000-000062270000}"/>
    <cellStyle name="Note 2 6 4 9" xfId="18123" xr:uid="{00000000-0005-0000-0000-000063270000}"/>
    <cellStyle name="Note 2 6 5" xfId="1286" xr:uid="{00000000-0005-0000-0000-000064270000}"/>
    <cellStyle name="Note 2 6 5 2" xfId="1287" xr:uid="{00000000-0005-0000-0000-000065270000}"/>
    <cellStyle name="Note 2 6 5 2 2" xfId="3798" xr:uid="{00000000-0005-0000-0000-000066270000}"/>
    <cellStyle name="Note 2 6 5 2 2 2" xfId="13474" xr:uid="{00000000-0005-0000-0000-000067270000}"/>
    <cellStyle name="Note 2 6 5 2 2 2 2" xfId="30909" xr:uid="{00000000-0005-0000-0000-000068270000}"/>
    <cellStyle name="Note 2 6 5 2 2 2 3" xfId="45362" xr:uid="{00000000-0005-0000-0000-000069270000}"/>
    <cellStyle name="Note 2 6 5 2 2 3" xfId="15935" xr:uid="{00000000-0005-0000-0000-00006A270000}"/>
    <cellStyle name="Note 2 6 5 2 2 3 2" xfId="33370" xr:uid="{00000000-0005-0000-0000-00006B270000}"/>
    <cellStyle name="Note 2 6 5 2 2 3 3" xfId="47823" xr:uid="{00000000-0005-0000-0000-00006C270000}"/>
    <cellStyle name="Note 2 6 5 2 2 4" xfId="21234" xr:uid="{00000000-0005-0000-0000-00006D270000}"/>
    <cellStyle name="Note 2 6 5 2 2 5" xfId="35687" xr:uid="{00000000-0005-0000-0000-00006E270000}"/>
    <cellStyle name="Note 2 6 5 2 3" xfId="6260" xr:uid="{00000000-0005-0000-0000-00006F270000}"/>
    <cellStyle name="Note 2 6 5 2 3 2" xfId="23695" xr:uid="{00000000-0005-0000-0000-000070270000}"/>
    <cellStyle name="Note 2 6 5 2 3 3" xfId="38148" xr:uid="{00000000-0005-0000-0000-000071270000}"/>
    <cellStyle name="Note 2 6 5 2 4" xfId="8701" xr:uid="{00000000-0005-0000-0000-000072270000}"/>
    <cellStyle name="Note 2 6 5 2 4 2" xfId="26136" xr:uid="{00000000-0005-0000-0000-000073270000}"/>
    <cellStyle name="Note 2 6 5 2 4 3" xfId="40589" xr:uid="{00000000-0005-0000-0000-000074270000}"/>
    <cellStyle name="Note 2 6 5 2 5" xfId="11121" xr:uid="{00000000-0005-0000-0000-000075270000}"/>
    <cellStyle name="Note 2 6 5 2 5 2" xfId="28556" xr:uid="{00000000-0005-0000-0000-000076270000}"/>
    <cellStyle name="Note 2 6 5 2 5 3" xfId="43009" xr:uid="{00000000-0005-0000-0000-000077270000}"/>
    <cellStyle name="Note 2 6 5 2 6" xfId="18128" xr:uid="{00000000-0005-0000-0000-000078270000}"/>
    <cellStyle name="Note 2 6 5 3" xfId="1288" xr:uid="{00000000-0005-0000-0000-000079270000}"/>
    <cellStyle name="Note 2 6 5 3 2" xfId="3799" xr:uid="{00000000-0005-0000-0000-00007A270000}"/>
    <cellStyle name="Note 2 6 5 3 2 2" xfId="13475" xr:uid="{00000000-0005-0000-0000-00007B270000}"/>
    <cellStyle name="Note 2 6 5 3 2 2 2" xfId="30910" xr:uid="{00000000-0005-0000-0000-00007C270000}"/>
    <cellStyle name="Note 2 6 5 3 2 2 3" xfId="45363" xr:uid="{00000000-0005-0000-0000-00007D270000}"/>
    <cellStyle name="Note 2 6 5 3 2 3" xfId="15936" xr:uid="{00000000-0005-0000-0000-00007E270000}"/>
    <cellStyle name="Note 2 6 5 3 2 3 2" xfId="33371" xr:uid="{00000000-0005-0000-0000-00007F270000}"/>
    <cellStyle name="Note 2 6 5 3 2 3 3" xfId="47824" xr:uid="{00000000-0005-0000-0000-000080270000}"/>
    <cellStyle name="Note 2 6 5 3 2 4" xfId="21235" xr:uid="{00000000-0005-0000-0000-000081270000}"/>
    <cellStyle name="Note 2 6 5 3 2 5" xfId="35688" xr:uid="{00000000-0005-0000-0000-000082270000}"/>
    <cellStyle name="Note 2 6 5 3 3" xfId="6261" xr:uid="{00000000-0005-0000-0000-000083270000}"/>
    <cellStyle name="Note 2 6 5 3 3 2" xfId="23696" xr:uid="{00000000-0005-0000-0000-000084270000}"/>
    <cellStyle name="Note 2 6 5 3 3 3" xfId="38149" xr:uid="{00000000-0005-0000-0000-000085270000}"/>
    <cellStyle name="Note 2 6 5 3 4" xfId="8702" xr:uid="{00000000-0005-0000-0000-000086270000}"/>
    <cellStyle name="Note 2 6 5 3 4 2" xfId="26137" xr:uid="{00000000-0005-0000-0000-000087270000}"/>
    <cellStyle name="Note 2 6 5 3 4 3" xfId="40590" xr:uid="{00000000-0005-0000-0000-000088270000}"/>
    <cellStyle name="Note 2 6 5 3 5" xfId="11122" xr:uid="{00000000-0005-0000-0000-000089270000}"/>
    <cellStyle name="Note 2 6 5 3 5 2" xfId="28557" xr:uid="{00000000-0005-0000-0000-00008A270000}"/>
    <cellStyle name="Note 2 6 5 3 5 3" xfId="43010" xr:uid="{00000000-0005-0000-0000-00008B270000}"/>
    <cellStyle name="Note 2 6 5 3 6" xfId="18129" xr:uid="{00000000-0005-0000-0000-00008C270000}"/>
    <cellStyle name="Note 2 6 5 4" xfId="1289" xr:uid="{00000000-0005-0000-0000-00008D270000}"/>
    <cellStyle name="Note 2 6 5 4 2" xfId="3800" xr:uid="{00000000-0005-0000-0000-00008E270000}"/>
    <cellStyle name="Note 2 6 5 4 2 2" xfId="21236" xr:uid="{00000000-0005-0000-0000-00008F270000}"/>
    <cellStyle name="Note 2 6 5 4 2 3" xfId="35689" xr:uid="{00000000-0005-0000-0000-000090270000}"/>
    <cellStyle name="Note 2 6 5 4 3" xfId="6262" xr:uid="{00000000-0005-0000-0000-000091270000}"/>
    <cellStyle name="Note 2 6 5 4 3 2" xfId="23697" xr:uid="{00000000-0005-0000-0000-000092270000}"/>
    <cellStyle name="Note 2 6 5 4 3 3" xfId="38150" xr:uid="{00000000-0005-0000-0000-000093270000}"/>
    <cellStyle name="Note 2 6 5 4 4" xfId="8703" xr:uid="{00000000-0005-0000-0000-000094270000}"/>
    <cellStyle name="Note 2 6 5 4 4 2" xfId="26138" xr:uid="{00000000-0005-0000-0000-000095270000}"/>
    <cellStyle name="Note 2 6 5 4 4 3" xfId="40591" xr:uid="{00000000-0005-0000-0000-000096270000}"/>
    <cellStyle name="Note 2 6 5 4 5" xfId="11123" xr:uid="{00000000-0005-0000-0000-000097270000}"/>
    <cellStyle name="Note 2 6 5 4 5 2" xfId="28558" xr:uid="{00000000-0005-0000-0000-000098270000}"/>
    <cellStyle name="Note 2 6 5 4 5 3" xfId="43011" xr:uid="{00000000-0005-0000-0000-000099270000}"/>
    <cellStyle name="Note 2 6 5 4 6" xfId="15092" xr:uid="{00000000-0005-0000-0000-00009A270000}"/>
    <cellStyle name="Note 2 6 5 4 6 2" xfId="32527" xr:uid="{00000000-0005-0000-0000-00009B270000}"/>
    <cellStyle name="Note 2 6 5 4 6 3" xfId="46980" xr:uid="{00000000-0005-0000-0000-00009C270000}"/>
    <cellStyle name="Note 2 6 5 4 7" xfId="18130" xr:uid="{00000000-0005-0000-0000-00009D270000}"/>
    <cellStyle name="Note 2 6 5 4 8" xfId="20254" xr:uid="{00000000-0005-0000-0000-00009E270000}"/>
    <cellStyle name="Note 2 6 5 5" xfId="3797" xr:uid="{00000000-0005-0000-0000-00009F270000}"/>
    <cellStyle name="Note 2 6 5 5 2" xfId="13473" xr:uid="{00000000-0005-0000-0000-0000A0270000}"/>
    <cellStyle name="Note 2 6 5 5 2 2" xfId="30908" xr:uid="{00000000-0005-0000-0000-0000A1270000}"/>
    <cellStyle name="Note 2 6 5 5 2 3" xfId="45361" xr:uid="{00000000-0005-0000-0000-0000A2270000}"/>
    <cellStyle name="Note 2 6 5 5 3" xfId="15934" xr:uid="{00000000-0005-0000-0000-0000A3270000}"/>
    <cellStyle name="Note 2 6 5 5 3 2" xfId="33369" xr:uid="{00000000-0005-0000-0000-0000A4270000}"/>
    <cellStyle name="Note 2 6 5 5 3 3" xfId="47822" xr:uid="{00000000-0005-0000-0000-0000A5270000}"/>
    <cellStyle name="Note 2 6 5 5 4" xfId="21233" xr:uid="{00000000-0005-0000-0000-0000A6270000}"/>
    <cellStyle name="Note 2 6 5 5 5" xfId="35686" xr:uid="{00000000-0005-0000-0000-0000A7270000}"/>
    <cellStyle name="Note 2 6 5 6" xfId="6259" xr:uid="{00000000-0005-0000-0000-0000A8270000}"/>
    <cellStyle name="Note 2 6 5 6 2" xfId="23694" xr:uid="{00000000-0005-0000-0000-0000A9270000}"/>
    <cellStyle name="Note 2 6 5 6 3" xfId="38147" xr:uid="{00000000-0005-0000-0000-0000AA270000}"/>
    <cellStyle name="Note 2 6 5 7" xfId="8700" xr:uid="{00000000-0005-0000-0000-0000AB270000}"/>
    <cellStyle name="Note 2 6 5 7 2" xfId="26135" xr:uid="{00000000-0005-0000-0000-0000AC270000}"/>
    <cellStyle name="Note 2 6 5 7 3" xfId="40588" xr:uid="{00000000-0005-0000-0000-0000AD270000}"/>
    <cellStyle name="Note 2 6 5 8" xfId="11120" xr:uid="{00000000-0005-0000-0000-0000AE270000}"/>
    <cellStyle name="Note 2 6 5 8 2" xfId="28555" xr:uid="{00000000-0005-0000-0000-0000AF270000}"/>
    <cellStyle name="Note 2 6 5 8 3" xfId="43008" xr:uid="{00000000-0005-0000-0000-0000B0270000}"/>
    <cellStyle name="Note 2 6 5 9" xfId="18127" xr:uid="{00000000-0005-0000-0000-0000B1270000}"/>
    <cellStyle name="Note 2 6 6" xfId="1290" xr:uid="{00000000-0005-0000-0000-0000B2270000}"/>
    <cellStyle name="Note 2 6 6 2" xfId="3801" xr:uid="{00000000-0005-0000-0000-0000B3270000}"/>
    <cellStyle name="Note 2 6 6 2 2" xfId="13476" xr:uid="{00000000-0005-0000-0000-0000B4270000}"/>
    <cellStyle name="Note 2 6 6 2 2 2" xfId="30911" xr:uid="{00000000-0005-0000-0000-0000B5270000}"/>
    <cellStyle name="Note 2 6 6 2 2 3" xfId="45364" xr:uid="{00000000-0005-0000-0000-0000B6270000}"/>
    <cellStyle name="Note 2 6 6 2 3" xfId="15937" xr:uid="{00000000-0005-0000-0000-0000B7270000}"/>
    <cellStyle name="Note 2 6 6 2 3 2" xfId="33372" xr:uid="{00000000-0005-0000-0000-0000B8270000}"/>
    <cellStyle name="Note 2 6 6 2 3 3" xfId="47825" xr:uid="{00000000-0005-0000-0000-0000B9270000}"/>
    <cellStyle name="Note 2 6 6 2 4" xfId="21237" xr:uid="{00000000-0005-0000-0000-0000BA270000}"/>
    <cellStyle name="Note 2 6 6 2 5" xfId="35690" xr:uid="{00000000-0005-0000-0000-0000BB270000}"/>
    <cellStyle name="Note 2 6 6 3" xfId="6263" xr:uid="{00000000-0005-0000-0000-0000BC270000}"/>
    <cellStyle name="Note 2 6 6 3 2" xfId="23698" xr:uid="{00000000-0005-0000-0000-0000BD270000}"/>
    <cellStyle name="Note 2 6 6 3 3" xfId="38151" xr:uid="{00000000-0005-0000-0000-0000BE270000}"/>
    <cellStyle name="Note 2 6 6 4" xfId="8704" xr:uid="{00000000-0005-0000-0000-0000BF270000}"/>
    <cellStyle name="Note 2 6 6 4 2" xfId="26139" xr:uid="{00000000-0005-0000-0000-0000C0270000}"/>
    <cellStyle name="Note 2 6 6 4 3" xfId="40592" xr:uid="{00000000-0005-0000-0000-0000C1270000}"/>
    <cellStyle name="Note 2 6 6 5" xfId="11124" xr:uid="{00000000-0005-0000-0000-0000C2270000}"/>
    <cellStyle name="Note 2 6 6 5 2" xfId="28559" xr:uid="{00000000-0005-0000-0000-0000C3270000}"/>
    <cellStyle name="Note 2 6 6 5 3" xfId="43012" xr:uid="{00000000-0005-0000-0000-0000C4270000}"/>
    <cellStyle name="Note 2 6 6 6" xfId="18131" xr:uid="{00000000-0005-0000-0000-0000C5270000}"/>
    <cellStyle name="Note 2 6 7" xfId="1291" xr:uid="{00000000-0005-0000-0000-0000C6270000}"/>
    <cellStyle name="Note 2 6 7 2" xfId="3802" xr:uid="{00000000-0005-0000-0000-0000C7270000}"/>
    <cellStyle name="Note 2 6 7 2 2" xfId="13477" xr:uid="{00000000-0005-0000-0000-0000C8270000}"/>
    <cellStyle name="Note 2 6 7 2 2 2" xfId="30912" xr:uid="{00000000-0005-0000-0000-0000C9270000}"/>
    <cellStyle name="Note 2 6 7 2 2 3" xfId="45365" xr:uid="{00000000-0005-0000-0000-0000CA270000}"/>
    <cellStyle name="Note 2 6 7 2 3" xfId="15938" xr:uid="{00000000-0005-0000-0000-0000CB270000}"/>
    <cellStyle name="Note 2 6 7 2 3 2" xfId="33373" xr:uid="{00000000-0005-0000-0000-0000CC270000}"/>
    <cellStyle name="Note 2 6 7 2 3 3" xfId="47826" xr:uid="{00000000-0005-0000-0000-0000CD270000}"/>
    <cellStyle name="Note 2 6 7 2 4" xfId="21238" xr:uid="{00000000-0005-0000-0000-0000CE270000}"/>
    <cellStyle name="Note 2 6 7 2 5" xfId="35691" xr:uid="{00000000-0005-0000-0000-0000CF270000}"/>
    <cellStyle name="Note 2 6 7 3" xfId="6264" xr:uid="{00000000-0005-0000-0000-0000D0270000}"/>
    <cellStyle name="Note 2 6 7 3 2" xfId="23699" xr:uid="{00000000-0005-0000-0000-0000D1270000}"/>
    <cellStyle name="Note 2 6 7 3 3" xfId="38152" xr:uid="{00000000-0005-0000-0000-0000D2270000}"/>
    <cellStyle name="Note 2 6 7 4" xfId="8705" xr:uid="{00000000-0005-0000-0000-0000D3270000}"/>
    <cellStyle name="Note 2 6 7 4 2" xfId="26140" xr:uid="{00000000-0005-0000-0000-0000D4270000}"/>
    <cellStyle name="Note 2 6 7 4 3" xfId="40593" xr:uid="{00000000-0005-0000-0000-0000D5270000}"/>
    <cellStyle name="Note 2 6 7 5" xfId="11125" xr:uid="{00000000-0005-0000-0000-0000D6270000}"/>
    <cellStyle name="Note 2 6 7 5 2" xfId="28560" xr:uid="{00000000-0005-0000-0000-0000D7270000}"/>
    <cellStyle name="Note 2 6 7 5 3" xfId="43013" xr:uid="{00000000-0005-0000-0000-0000D8270000}"/>
    <cellStyle name="Note 2 6 7 6" xfId="18132" xr:uid="{00000000-0005-0000-0000-0000D9270000}"/>
    <cellStyle name="Note 2 6 8" xfId="1292" xr:uid="{00000000-0005-0000-0000-0000DA270000}"/>
    <cellStyle name="Note 2 6 8 2" xfId="3803" xr:uid="{00000000-0005-0000-0000-0000DB270000}"/>
    <cellStyle name="Note 2 6 8 2 2" xfId="21239" xr:uid="{00000000-0005-0000-0000-0000DC270000}"/>
    <cellStyle name="Note 2 6 8 2 3" xfId="35692" xr:uid="{00000000-0005-0000-0000-0000DD270000}"/>
    <cellStyle name="Note 2 6 8 3" xfId="6265" xr:uid="{00000000-0005-0000-0000-0000DE270000}"/>
    <cellStyle name="Note 2 6 8 3 2" xfId="23700" xr:uid="{00000000-0005-0000-0000-0000DF270000}"/>
    <cellStyle name="Note 2 6 8 3 3" xfId="38153" xr:uid="{00000000-0005-0000-0000-0000E0270000}"/>
    <cellStyle name="Note 2 6 8 4" xfId="8706" xr:uid="{00000000-0005-0000-0000-0000E1270000}"/>
    <cellStyle name="Note 2 6 8 4 2" xfId="26141" xr:uid="{00000000-0005-0000-0000-0000E2270000}"/>
    <cellStyle name="Note 2 6 8 4 3" xfId="40594" xr:uid="{00000000-0005-0000-0000-0000E3270000}"/>
    <cellStyle name="Note 2 6 8 5" xfId="11126" xr:uid="{00000000-0005-0000-0000-0000E4270000}"/>
    <cellStyle name="Note 2 6 8 5 2" xfId="28561" xr:uid="{00000000-0005-0000-0000-0000E5270000}"/>
    <cellStyle name="Note 2 6 8 5 3" xfId="43014" xr:uid="{00000000-0005-0000-0000-0000E6270000}"/>
    <cellStyle name="Note 2 6 8 6" xfId="15093" xr:uid="{00000000-0005-0000-0000-0000E7270000}"/>
    <cellStyle name="Note 2 6 8 6 2" xfId="32528" xr:uid="{00000000-0005-0000-0000-0000E8270000}"/>
    <cellStyle name="Note 2 6 8 6 3" xfId="46981" xr:uid="{00000000-0005-0000-0000-0000E9270000}"/>
    <cellStyle name="Note 2 6 8 7" xfId="18133" xr:uid="{00000000-0005-0000-0000-0000EA270000}"/>
    <cellStyle name="Note 2 6 8 8" xfId="20255" xr:uid="{00000000-0005-0000-0000-0000EB270000}"/>
    <cellStyle name="Note 2 6 9" xfId="3784" xr:uid="{00000000-0005-0000-0000-0000EC270000}"/>
    <cellStyle name="Note 2 6 9 2" xfId="13463" xr:uid="{00000000-0005-0000-0000-0000ED270000}"/>
    <cellStyle name="Note 2 6 9 2 2" xfId="30898" xr:uid="{00000000-0005-0000-0000-0000EE270000}"/>
    <cellStyle name="Note 2 6 9 2 3" xfId="45351" xr:uid="{00000000-0005-0000-0000-0000EF270000}"/>
    <cellStyle name="Note 2 6 9 3" xfId="15924" xr:uid="{00000000-0005-0000-0000-0000F0270000}"/>
    <cellStyle name="Note 2 6 9 3 2" xfId="33359" xr:uid="{00000000-0005-0000-0000-0000F1270000}"/>
    <cellStyle name="Note 2 6 9 3 3" xfId="47812" xr:uid="{00000000-0005-0000-0000-0000F2270000}"/>
    <cellStyle name="Note 2 6 9 4" xfId="21220" xr:uid="{00000000-0005-0000-0000-0000F3270000}"/>
    <cellStyle name="Note 2 6 9 5" xfId="35673" xr:uid="{00000000-0005-0000-0000-0000F4270000}"/>
    <cellStyle name="Note 2 7" xfId="1293" xr:uid="{00000000-0005-0000-0000-0000F5270000}"/>
    <cellStyle name="Note 2 7 10" xfId="6266" xr:uid="{00000000-0005-0000-0000-0000F6270000}"/>
    <cellStyle name="Note 2 7 10 2" xfId="23701" xr:uid="{00000000-0005-0000-0000-0000F7270000}"/>
    <cellStyle name="Note 2 7 10 3" xfId="38154" xr:uid="{00000000-0005-0000-0000-0000F8270000}"/>
    <cellStyle name="Note 2 7 11" xfId="8707" xr:uid="{00000000-0005-0000-0000-0000F9270000}"/>
    <cellStyle name="Note 2 7 11 2" xfId="26142" xr:uid="{00000000-0005-0000-0000-0000FA270000}"/>
    <cellStyle name="Note 2 7 11 3" xfId="40595" xr:uid="{00000000-0005-0000-0000-0000FB270000}"/>
    <cellStyle name="Note 2 7 12" xfId="11127" xr:uid="{00000000-0005-0000-0000-0000FC270000}"/>
    <cellStyle name="Note 2 7 12 2" xfId="28562" xr:uid="{00000000-0005-0000-0000-0000FD270000}"/>
    <cellStyle name="Note 2 7 12 3" xfId="43015" xr:uid="{00000000-0005-0000-0000-0000FE270000}"/>
    <cellStyle name="Note 2 7 13" xfId="18134" xr:uid="{00000000-0005-0000-0000-0000FF270000}"/>
    <cellStyle name="Note 2 7 2" xfId="1294" xr:uid="{00000000-0005-0000-0000-000000280000}"/>
    <cellStyle name="Note 2 7 2 2" xfId="1295" xr:uid="{00000000-0005-0000-0000-000001280000}"/>
    <cellStyle name="Note 2 7 2 2 2" xfId="3806" xr:uid="{00000000-0005-0000-0000-000002280000}"/>
    <cellStyle name="Note 2 7 2 2 2 2" xfId="13480" xr:uid="{00000000-0005-0000-0000-000003280000}"/>
    <cellStyle name="Note 2 7 2 2 2 2 2" xfId="30915" xr:uid="{00000000-0005-0000-0000-000004280000}"/>
    <cellStyle name="Note 2 7 2 2 2 2 3" xfId="45368" xr:uid="{00000000-0005-0000-0000-000005280000}"/>
    <cellStyle name="Note 2 7 2 2 2 3" xfId="15941" xr:uid="{00000000-0005-0000-0000-000006280000}"/>
    <cellStyle name="Note 2 7 2 2 2 3 2" xfId="33376" xr:uid="{00000000-0005-0000-0000-000007280000}"/>
    <cellStyle name="Note 2 7 2 2 2 3 3" xfId="47829" xr:uid="{00000000-0005-0000-0000-000008280000}"/>
    <cellStyle name="Note 2 7 2 2 2 4" xfId="21242" xr:uid="{00000000-0005-0000-0000-000009280000}"/>
    <cellStyle name="Note 2 7 2 2 2 5" xfId="35695" xr:uid="{00000000-0005-0000-0000-00000A280000}"/>
    <cellStyle name="Note 2 7 2 2 3" xfId="6268" xr:uid="{00000000-0005-0000-0000-00000B280000}"/>
    <cellStyle name="Note 2 7 2 2 3 2" xfId="23703" xr:uid="{00000000-0005-0000-0000-00000C280000}"/>
    <cellStyle name="Note 2 7 2 2 3 3" xfId="38156" xr:uid="{00000000-0005-0000-0000-00000D280000}"/>
    <cellStyle name="Note 2 7 2 2 4" xfId="8709" xr:uid="{00000000-0005-0000-0000-00000E280000}"/>
    <cellStyle name="Note 2 7 2 2 4 2" xfId="26144" xr:uid="{00000000-0005-0000-0000-00000F280000}"/>
    <cellStyle name="Note 2 7 2 2 4 3" xfId="40597" xr:uid="{00000000-0005-0000-0000-000010280000}"/>
    <cellStyle name="Note 2 7 2 2 5" xfId="11129" xr:uid="{00000000-0005-0000-0000-000011280000}"/>
    <cellStyle name="Note 2 7 2 2 5 2" xfId="28564" xr:uid="{00000000-0005-0000-0000-000012280000}"/>
    <cellStyle name="Note 2 7 2 2 5 3" xfId="43017" xr:uid="{00000000-0005-0000-0000-000013280000}"/>
    <cellStyle name="Note 2 7 2 2 6" xfId="18136" xr:uid="{00000000-0005-0000-0000-000014280000}"/>
    <cellStyle name="Note 2 7 2 3" xfId="1296" xr:uid="{00000000-0005-0000-0000-000015280000}"/>
    <cellStyle name="Note 2 7 2 3 2" xfId="3807" xr:uid="{00000000-0005-0000-0000-000016280000}"/>
    <cellStyle name="Note 2 7 2 3 2 2" xfId="13481" xr:uid="{00000000-0005-0000-0000-000017280000}"/>
    <cellStyle name="Note 2 7 2 3 2 2 2" xfId="30916" xr:uid="{00000000-0005-0000-0000-000018280000}"/>
    <cellStyle name="Note 2 7 2 3 2 2 3" xfId="45369" xr:uid="{00000000-0005-0000-0000-000019280000}"/>
    <cellStyle name="Note 2 7 2 3 2 3" xfId="15942" xr:uid="{00000000-0005-0000-0000-00001A280000}"/>
    <cellStyle name="Note 2 7 2 3 2 3 2" xfId="33377" xr:uid="{00000000-0005-0000-0000-00001B280000}"/>
    <cellStyle name="Note 2 7 2 3 2 3 3" xfId="47830" xr:uid="{00000000-0005-0000-0000-00001C280000}"/>
    <cellStyle name="Note 2 7 2 3 2 4" xfId="21243" xr:uid="{00000000-0005-0000-0000-00001D280000}"/>
    <cellStyle name="Note 2 7 2 3 2 5" xfId="35696" xr:uid="{00000000-0005-0000-0000-00001E280000}"/>
    <cellStyle name="Note 2 7 2 3 3" xfId="6269" xr:uid="{00000000-0005-0000-0000-00001F280000}"/>
    <cellStyle name="Note 2 7 2 3 3 2" xfId="23704" xr:uid="{00000000-0005-0000-0000-000020280000}"/>
    <cellStyle name="Note 2 7 2 3 3 3" xfId="38157" xr:uid="{00000000-0005-0000-0000-000021280000}"/>
    <cellStyle name="Note 2 7 2 3 4" xfId="8710" xr:uid="{00000000-0005-0000-0000-000022280000}"/>
    <cellStyle name="Note 2 7 2 3 4 2" xfId="26145" xr:uid="{00000000-0005-0000-0000-000023280000}"/>
    <cellStyle name="Note 2 7 2 3 4 3" xfId="40598" xr:uid="{00000000-0005-0000-0000-000024280000}"/>
    <cellStyle name="Note 2 7 2 3 5" xfId="11130" xr:uid="{00000000-0005-0000-0000-000025280000}"/>
    <cellStyle name="Note 2 7 2 3 5 2" xfId="28565" xr:uid="{00000000-0005-0000-0000-000026280000}"/>
    <cellStyle name="Note 2 7 2 3 5 3" xfId="43018" xr:uid="{00000000-0005-0000-0000-000027280000}"/>
    <cellStyle name="Note 2 7 2 3 6" xfId="18137" xr:uid="{00000000-0005-0000-0000-000028280000}"/>
    <cellStyle name="Note 2 7 2 4" xfId="1297" xr:uid="{00000000-0005-0000-0000-000029280000}"/>
    <cellStyle name="Note 2 7 2 4 2" xfId="3808" xr:uid="{00000000-0005-0000-0000-00002A280000}"/>
    <cellStyle name="Note 2 7 2 4 2 2" xfId="21244" xr:uid="{00000000-0005-0000-0000-00002B280000}"/>
    <cellStyle name="Note 2 7 2 4 2 3" xfId="35697" xr:uid="{00000000-0005-0000-0000-00002C280000}"/>
    <cellStyle name="Note 2 7 2 4 3" xfId="6270" xr:uid="{00000000-0005-0000-0000-00002D280000}"/>
    <cellStyle name="Note 2 7 2 4 3 2" xfId="23705" xr:uid="{00000000-0005-0000-0000-00002E280000}"/>
    <cellStyle name="Note 2 7 2 4 3 3" xfId="38158" xr:uid="{00000000-0005-0000-0000-00002F280000}"/>
    <cellStyle name="Note 2 7 2 4 4" xfId="8711" xr:uid="{00000000-0005-0000-0000-000030280000}"/>
    <cellStyle name="Note 2 7 2 4 4 2" xfId="26146" xr:uid="{00000000-0005-0000-0000-000031280000}"/>
    <cellStyle name="Note 2 7 2 4 4 3" xfId="40599" xr:uid="{00000000-0005-0000-0000-000032280000}"/>
    <cellStyle name="Note 2 7 2 4 5" xfId="11131" xr:uid="{00000000-0005-0000-0000-000033280000}"/>
    <cellStyle name="Note 2 7 2 4 5 2" xfId="28566" xr:uid="{00000000-0005-0000-0000-000034280000}"/>
    <cellStyle name="Note 2 7 2 4 5 3" xfId="43019" xr:uid="{00000000-0005-0000-0000-000035280000}"/>
    <cellStyle name="Note 2 7 2 4 6" xfId="15094" xr:uid="{00000000-0005-0000-0000-000036280000}"/>
    <cellStyle name="Note 2 7 2 4 6 2" xfId="32529" xr:uid="{00000000-0005-0000-0000-000037280000}"/>
    <cellStyle name="Note 2 7 2 4 6 3" xfId="46982" xr:uid="{00000000-0005-0000-0000-000038280000}"/>
    <cellStyle name="Note 2 7 2 4 7" xfId="18138" xr:uid="{00000000-0005-0000-0000-000039280000}"/>
    <cellStyle name="Note 2 7 2 4 8" xfId="20256" xr:uid="{00000000-0005-0000-0000-00003A280000}"/>
    <cellStyle name="Note 2 7 2 5" xfId="3805" xr:uid="{00000000-0005-0000-0000-00003B280000}"/>
    <cellStyle name="Note 2 7 2 5 2" xfId="13479" xr:uid="{00000000-0005-0000-0000-00003C280000}"/>
    <cellStyle name="Note 2 7 2 5 2 2" xfId="30914" xr:uid="{00000000-0005-0000-0000-00003D280000}"/>
    <cellStyle name="Note 2 7 2 5 2 3" xfId="45367" xr:uid="{00000000-0005-0000-0000-00003E280000}"/>
    <cellStyle name="Note 2 7 2 5 3" xfId="15940" xr:uid="{00000000-0005-0000-0000-00003F280000}"/>
    <cellStyle name="Note 2 7 2 5 3 2" xfId="33375" xr:uid="{00000000-0005-0000-0000-000040280000}"/>
    <cellStyle name="Note 2 7 2 5 3 3" xfId="47828" xr:uid="{00000000-0005-0000-0000-000041280000}"/>
    <cellStyle name="Note 2 7 2 5 4" xfId="21241" xr:uid="{00000000-0005-0000-0000-000042280000}"/>
    <cellStyle name="Note 2 7 2 5 5" xfId="35694" xr:uid="{00000000-0005-0000-0000-000043280000}"/>
    <cellStyle name="Note 2 7 2 6" xfId="6267" xr:uid="{00000000-0005-0000-0000-000044280000}"/>
    <cellStyle name="Note 2 7 2 6 2" xfId="23702" xr:uid="{00000000-0005-0000-0000-000045280000}"/>
    <cellStyle name="Note 2 7 2 6 3" xfId="38155" xr:uid="{00000000-0005-0000-0000-000046280000}"/>
    <cellStyle name="Note 2 7 2 7" xfId="8708" xr:uid="{00000000-0005-0000-0000-000047280000}"/>
    <cellStyle name="Note 2 7 2 7 2" xfId="26143" xr:uid="{00000000-0005-0000-0000-000048280000}"/>
    <cellStyle name="Note 2 7 2 7 3" xfId="40596" xr:uid="{00000000-0005-0000-0000-000049280000}"/>
    <cellStyle name="Note 2 7 2 8" xfId="11128" xr:uid="{00000000-0005-0000-0000-00004A280000}"/>
    <cellStyle name="Note 2 7 2 8 2" xfId="28563" xr:uid="{00000000-0005-0000-0000-00004B280000}"/>
    <cellStyle name="Note 2 7 2 8 3" xfId="43016" xr:uid="{00000000-0005-0000-0000-00004C280000}"/>
    <cellStyle name="Note 2 7 2 9" xfId="18135" xr:uid="{00000000-0005-0000-0000-00004D280000}"/>
    <cellStyle name="Note 2 7 3" xfId="1298" xr:uid="{00000000-0005-0000-0000-00004E280000}"/>
    <cellStyle name="Note 2 7 3 2" xfId="1299" xr:uid="{00000000-0005-0000-0000-00004F280000}"/>
    <cellStyle name="Note 2 7 3 2 2" xfId="3810" xr:uid="{00000000-0005-0000-0000-000050280000}"/>
    <cellStyle name="Note 2 7 3 2 2 2" xfId="13483" xr:uid="{00000000-0005-0000-0000-000051280000}"/>
    <cellStyle name="Note 2 7 3 2 2 2 2" xfId="30918" xr:uid="{00000000-0005-0000-0000-000052280000}"/>
    <cellStyle name="Note 2 7 3 2 2 2 3" xfId="45371" xr:uid="{00000000-0005-0000-0000-000053280000}"/>
    <cellStyle name="Note 2 7 3 2 2 3" xfId="15944" xr:uid="{00000000-0005-0000-0000-000054280000}"/>
    <cellStyle name="Note 2 7 3 2 2 3 2" xfId="33379" xr:uid="{00000000-0005-0000-0000-000055280000}"/>
    <cellStyle name="Note 2 7 3 2 2 3 3" xfId="47832" xr:uid="{00000000-0005-0000-0000-000056280000}"/>
    <cellStyle name="Note 2 7 3 2 2 4" xfId="21246" xr:uid="{00000000-0005-0000-0000-000057280000}"/>
    <cellStyle name="Note 2 7 3 2 2 5" xfId="35699" xr:uid="{00000000-0005-0000-0000-000058280000}"/>
    <cellStyle name="Note 2 7 3 2 3" xfId="6272" xr:uid="{00000000-0005-0000-0000-000059280000}"/>
    <cellStyle name="Note 2 7 3 2 3 2" xfId="23707" xr:uid="{00000000-0005-0000-0000-00005A280000}"/>
    <cellStyle name="Note 2 7 3 2 3 3" xfId="38160" xr:uid="{00000000-0005-0000-0000-00005B280000}"/>
    <cellStyle name="Note 2 7 3 2 4" xfId="8713" xr:uid="{00000000-0005-0000-0000-00005C280000}"/>
    <cellStyle name="Note 2 7 3 2 4 2" xfId="26148" xr:uid="{00000000-0005-0000-0000-00005D280000}"/>
    <cellStyle name="Note 2 7 3 2 4 3" xfId="40601" xr:uid="{00000000-0005-0000-0000-00005E280000}"/>
    <cellStyle name="Note 2 7 3 2 5" xfId="11133" xr:uid="{00000000-0005-0000-0000-00005F280000}"/>
    <cellStyle name="Note 2 7 3 2 5 2" xfId="28568" xr:uid="{00000000-0005-0000-0000-000060280000}"/>
    <cellStyle name="Note 2 7 3 2 5 3" xfId="43021" xr:uid="{00000000-0005-0000-0000-000061280000}"/>
    <cellStyle name="Note 2 7 3 2 6" xfId="18140" xr:uid="{00000000-0005-0000-0000-000062280000}"/>
    <cellStyle name="Note 2 7 3 3" xfId="1300" xr:uid="{00000000-0005-0000-0000-000063280000}"/>
    <cellStyle name="Note 2 7 3 3 2" xfId="3811" xr:uid="{00000000-0005-0000-0000-000064280000}"/>
    <cellStyle name="Note 2 7 3 3 2 2" xfId="13484" xr:uid="{00000000-0005-0000-0000-000065280000}"/>
    <cellStyle name="Note 2 7 3 3 2 2 2" xfId="30919" xr:uid="{00000000-0005-0000-0000-000066280000}"/>
    <cellStyle name="Note 2 7 3 3 2 2 3" xfId="45372" xr:uid="{00000000-0005-0000-0000-000067280000}"/>
    <cellStyle name="Note 2 7 3 3 2 3" xfId="15945" xr:uid="{00000000-0005-0000-0000-000068280000}"/>
    <cellStyle name="Note 2 7 3 3 2 3 2" xfId="33380" xr:uid="{00000000-0005-0000-0000-000069280000}"/>
    <cellStyle name="Note 2 7 3 3 2 3 3" xfId="47833" xr:uid="{00000000-0005-0000-0000-00006A280000}"/>
    <cellStyle name="Note 2 7 3 3 2 4" xfId="21247" xr:uid="{00000000-0005-0000-0000-00006B280000}"/>
    <cellStyle name="Note 2 7 3 3 2 5" xfId="35700" xr:uid="{00000000-0005-0000-0000-00006C280000}"/>
    <cellStyle name="Note 2 7 3 3 3" xfId="6273" xr:uid="{00000000-0005-0000-0000-00006D280000}"/>
    <cellStyle name="Note 2 7 3 3 3 2" xfId="23708" xr:uid="{00000000-0005-0000-0000-00006E280000}"/>
    <cellStyle name="Note 2 7 3 3 3 3" xfId="38161" xr:uid="{00000000-0005-0000-0000-00006F280000}"/>
    <cellStyle name="Note 2 7 3 3 4" xfId="8714" xr:uid="{00000000-0005-0000-0000-000070280000}"/>
    <cellStyle name="Note 2 7 3 3 4 2" xfId="26149" xr:uid="{00000000-0005-0000-0000-000071280000}"/>
    <cellStyle name="Note 2 7 3 3 4 3" xfId="40602" xr:uid="{00000000-0005-0000-0000-000072280000}"/>
    <cellStyle name="Note 2 7 3 3 5" xfId="11134" xr:uid="{00000000-0005-0000-0000-000073280000}"/>
    <cellStyle name="Note 2 7 3 3 5 2" xfId="28569" xr:uid="{00000000-0005-0000-0000-000074280000}"/>
    <cellStyle name="Note 2 7 3 3 5 3" xfId="43022" xr:uid="{00000000-0005-0000-0000-000075280000}"/>
    <cellStyle name="Note 2 7 3 3 6" xfId="18141" xr:uid="{00000000-0005-0000-0000-000076280000}"/>
    <cellStyle name="Note 2 7 3 4" xfId="1301" xr:uid="{00000000-0005-0000-0000-000077280000}"/>
    <cellStyle name="Note 2 7 3 4 2" xfId="3812" xr:uid="{00000000-0005-0000-0000-000078280000}"/>
    <cellStyle name="Note 2 7 3 4 2 2" xfId="21248" xr:uid="{00000000-0005-0000-0000-000079280000}"/>
    <cellStyle name="Note 2 7 3 4 2 3" xfId="35701" xr:uid="{00000000-0005-0000-0000-00007A280000}"/>
    <cellStyle name="Note 2 7 3 4 3" xfId="6274" xr:uid="{00000000-0005-0000-0000-00007B280000}"/>
    <cellStyle name="Note 2 7 3 4 3 2" xfId="23709" xr:uid="{00000000-0005-0000-0000-00007C280000}"/>
    <cellStyle name="Note 2 7 3 4 3 3" xfId="38162" xr:uid="{00000000-0005-0000-0000-00007D280000}"/>
    <cellStyle name="Note 2 7 3 4 4" xfId="8715" xr:uid="{00000000-0005-0000-0000-00007E280000}"/>
    <cellStyle name="Note 2 7 3 4 4 2" xfId="26150" xr:uid="{00000000-0005-0000-0000-00007F280000}"/>
    <cellStyle name="Note 2 7 3 4 4 3" xfId="40603" xr:uid="{00000000-0005-0000-0000-000080280000}"/>
    <cellStyle name="Note 2 7 3 4 5" xfId="11135" xr:uid="{00000000-0005-0000-0000-000081280000}"/>
    <cellStyle name="Note 2 7 3 4 5 2" xfId="28570" xr:uid="{00000000-0005-0000-0000-000082280000}"/>
    <cellStyle name="Note 2 7 3 4 5 3" xfId="43023" xr:uid="{00000000-0005-0000-0000-000083280000}"/>
    <cellStyle name="Note 2 7 3 4 6" xfId="15095" xr:uid="{00000000-0005-0000-0000-000084280000}"/>
    <cellStyle name="Note 2 7 3 4 6 2" xfId="32530" xr:uid="{00000000-0005-0000-0000-000085280000}"/>
    <cellStyle name="Note 2 7 3 4 6 3" xfId="46983" xr:uid="{00000000-0005-0000-0000-000086280000}"/>
    <cellStyle name="Note 2 7 3 4 7" xfId="18142" xr:uid="{00000000-0005-0000-0000-000087280000}"/>
    <cellStyle name="Note 2 7 3 4 8" xfId="20257" xr:uid="{00000000-0005-0000-0000-000088280000}"/>
    <cellStyle name="Note 2 7 3 5" xfId="3809" xr:uid="{00000000-0005-0000-0000-000089280000}"/>
    <cellStyle name="Note 2 7 3 5 2" xfId="13482" xr:uid="{00000000-0005-0000-0000-00008A280000}"/>
    <cellStyle name="Note 2 7 3 5 2 2" xfId="30917" xr:uid="{00000000-0005-0000-0000-00008B280000}"/>
    <cellStyle name="Note 2 7 3 5 2 3" xfId="45370" xr:uid="{00000000-0005-0000-0000-00008C280000}"/>
    <cellStyle name="Note 2 7 3 5 3" xfId="15943" xr:uid="{00000000-0005-0000-0000-00008D280000}"/>
    <cellStyle name="Note 2 7 3 5 3 2" xfId="33378" xr:uid="{00000000-0005-0000-0000-00008E280000}"/>
    <cellStyle name="Note 2 7 3 5 3 3" xfId="47831" xr:uid="{00000000-0005-0000-0000-00008F280000}"/>
    <cellStyle name="Note 2 7 3 5 4" xfId="21245" xr:uid="{00000000-0005-0000-0000-000090280000}"/>
    <cellStyle name="Note 2 7 3 5 5" xfId="35698" xr:uid="{00000000-0005-0000-0000-000091280000}"/>
    <cellStyle name="Note 2 7 3 6" xfId="6271" xr:uid="{00000000-0005-0000-0000-000092280000}"/>
    <cellStyle name="Note 2 7 3 6 2" xfId="23706" xr:uid="{00000000-0005-0000-0000-000093280000}"/>
    <cellStyle name="Note 2 7 3 6 3" xfId="38159" xr:uid="{00000000-0005-0000-0000-000094280000}"/>
    <cellStyle name="Note 2 7 3 7" xfId="8712" xr:uid="{00000000-0005-0000-0000-000095280000}"/>
    <cellStyle name="Note 2 7 3 7 2" xfId="26147" xr:uid="{00000000-0005-0000-0000-000096280000}"/>
    <cellStyle name="Note 2 7 3 7 3" xfId="40600" xr:uid="{00000000-0005-0000-0000-000097280000}"/>
    <cellStyle name="Note 2 7 3 8" xfId="11132" xr:uid="{00000000-0005-0000-0000-000098280000}"/>
    <cellStyle name="Note 2 7 3 8 2" xfId="28567" xr:uid="{00000000-0005-0000-0000-000099280000}"/>
    <cellStyle name="Note 2 7 3 8 3" xfId="43020" xr:uid="{00000000-0005-0000-0000-00009A280000}"/>
    <cellStyle name="Note 2 7 3 9" xfId="18139" xr:uid="{00000000-0005-0000-0000-00009B280000}"/>
    <cellStyle name="Note 2 7 4" xfId="1302" xr:uid="{00000000-0005-0000-0000-00009C280000}"/>
    <cellStyle name="Note 2 7 4 2" xfId="1303" xr:uid="{00000000-0005-0000-0000-00009D280000}"/>
    <cellStyle name="Note 2 7 4 2 2" xfId="3814" xr:uid="{00000000-0005-0000-0000-00009E280000}"/>
    <cellStyle name="Note 2 7 4 2 2 2" xfId="13486" xr:uid="{00000000-0005-0000-0000-00009F280000}"/>
    <cellStyle name="Note 2 7 4 2 2 2 2" xfId="30921" xr:uid="{00000000-0005-0000-0000-0000A0280000}"/>
    <cellStyle name="Note 2 7 4 2 2 2 3" xfId="45374" xr:uid="{00000000-0005-0000-0000-0000A1280000}"/>
    <cellStyle name="Note 2 7 4 2 2 3" xfId="15947" xr:uid="{00000000-0005-0000-0000-0000A2280000}"/>
    <cellStyle name="Note 2 7 4 2 2 3 2" xfId="33382" xr:uid="{00000000-0005-0000-0000-0000A3280000}"/>
    <cellStyle name="Note 2 7 4 2 2 3 3" xfId="47835" xr:uid="{00000000-0005-0000-0000-0000A4280000}"/>
    <cellStyle name="Note 2 7 4 2 2 4" xfId="21250" xr:uid="{00000000-0005-0000-0000-0000A5280000}"/>
    <cellStyle name="Note 2 7 4 2 2 5" xfId="35703" xr:uid="{00000000-0005-0000-0000-0000A6280000}"/>
    <cellStyle name="Note 2 7 4 2 3" xfId="6276" xr:uid="{00000000-0005-0000-0000-0000A7280000}"/>
    <cellStyle name="Note 2 7 4 2 3 2" xfId="23711" xr:uid="{00000000-0005-0000-0000-0000A8280000}"/>
    <cellStyle name="Note 2 7 4 2 3 3" xfId="38164" xr:uid="{00000000-0005-0000-0000-0000A9280000}"/>
    <cellStyle name="Note 2 7 4 2 4" xfId="8717" xr:uid="{00000000-0005-0000-0000-0000AA280000}"/>
    <cellStyle name="Note 2 7 4 2 4 2" xfId="26152" xr:uid="{00000000-0005-0000-0000-0000AB280000}"/>
    <cellStyle name="Note 2 7 4 2 4 3" xfId="40605" xr:uid="{00000000-0005-0000-0000-0000AC280000}"/>
    <cellStyle name="Note 2 7 4 2 5" xfId="11137" xr:uid="{00000000-0005-0000-0000-0000AD280000}"/>
    <cellStyle name="Note 2 7 4 2 5 2" xfId="28572" xr:uid="{00000000-0005-0000-0000-0000AE280000}"/>
    <cellStyle name="Note 2 7 4 2 5 3" xfId="43025" xr:uid="{00000000-0005-0000-0000-0000AF280000}"/>
    <cellStyle name="Note 2 7 4 2 6" xfId="18144" xr:uid="{00000000-0005-0000-0000-0000B0280000}"/>
    <cellStyle name="Note 2 7 4 3" xfId="1304" xr:uid="{00000000-0005-0000-0000-0000B1280000}"/>
    <cellStyle name="Note 2 7 4 3 2" xfId="3815" xr:uid="{00000000-0005-0000-0000-0000B2280000}"/>
    <cellStyle name="Note 2 7 4 3 2 2" xfId="13487" xr:uid="{00000000-0005-0000-0000-0000B3280000}"/>
    <cellStyle name="Note 2 7 4 3 2 2 2" xfId="30922" xr:uid="{00000000-0005-0000-0000-0000B4280000}"/>
    <cellStyle name="Note 2 7 4 3 2 2 3" xfId="45375" xr:uid="{00000000-0005-0000-0000-0000B5280000}"/>
    <cellStyle name="Note 2 7 4 3 2 3" xfId="15948" xr:uid="{00000000-0005-0000-0000-0000B6280000}"/>
    <cellStyle name="Note 2 7 4 3 2 3 2" xfId="33383" xr:uid="{00000000-0005-0000-0000-0000B7280000}"/>
    <cellStyle name="Note 2 7 4 3 2 3 3" xfId="47836" xr:uid="{00000000-0005-0000-0000-0000B8280000}"/>
    <cellStyle name="Note 2 7 4 3 2 4" xfId="21251" xr:uid="{00000000-0005-0000-0000-0000B9280000}"/>
    <cellStyle name="Note 2 7 4 3 2 5" xfId="35704" xr:uid="{00000000-0005-0000-0000-0000BA280000}"/>
    <cellStyle name="Note 2 7 4 3 3" xfId="6277" xr:uid="{00000000-0005-0000-0000-0000BB280000}"/>
    <cellStyle name="Note 2 7 4 3 3 2" xfId="23712" xr:uid="{00000000-0005-0000-0000-0000BC280000}"/>
    <cellStyle name="Note 2 7 4 3 3 3" xfId="38165" xr:uid="{00000000-0005-0000-0000-0000BD280000}"/>
    <cellStyle name="Note 2 7 4 3 4" xfId="8718" xr:uid="{00000000-0005-0000-0000-0000BE280000}"/>
    <cellStyle name="Note 2 7 4 3 4 2" xfId="26153" xr:uid="{00000000-0005-0000-0000-0000BF280000}"/>
    <cellStyle name="Note 2 7 4 3 4 3" xfId="40606" xr:uid="{00000000-0005-0000-0000-0000C0280000}"/>
    <cellStyle name="Note 2 7 4 3 5" xfId="11138" xr:uid="{00000000-0005-0000-0000-0000C1280000}"/>
    <cellStyle name="Note 2 7 4 3 5 2" xfId="28573" xr:uid="{00000000-0005-0000-0000-0000C2280000}"/>
    <cellStyle name="Note 2 7 4 3 5 3" xfId="43026" xr:uid="{00000000-0005-0000-0000-0000C3280000}"/>
    <cellStyle name="Note 2 7 4 3 6" xfId="18145" xr:uid="{00000000-0005-0000-0000-0000C4280000}"/>
    <cellStyle name="Note 2 7 4 4" xfId="1305" xr:uid="{00000000-0005-0000-0000-0000C5280000}"/>
    <cellStyle name="Note 2 7 4 4 2" xfId="3816" xr:uid="{00000000-0005-0000-0000-0000C6280000}"/>
    <cellStyle name="Note 2 7 4 4 2 2" xfId="21252" xr:uid="{00000000-0005-0000-0000-0000C7280000}"/>
    <cellStyle name="Note 2 7 4 4 2 3" xfId="35705" xr:uid="{00000000-0005-0000-0000-0000C8280000}"/>
    <cellStyle name="Note 2 7 4 4 3" xfId="6278" xr:uid="{00000000-0005-0000-0000-0000C9280000}"/>
    <cellStyle name="Note 2 7 4 4 3 2" xfId="23713" xr:uid="{00000000-0005-0000-0000-0000CA280000}"/>
    <cellStyle name="Note 2 7 4 4 3 3" xfId="38166" xr:uid="{00000000-0005-0000-0000-0000CB280000}"/>
    <cellStyle name="Note 2 7 4 4 4" xfId="8719" xr:uid="{00000000-0005-0000-0000-0000CC280000}"/>
    <cellStyle name="Note 2 7 4 4 4 2" xfId="26154" xr:uid="{00000000-0005-0000-0000-0000CD280000}"/>
    <cellStyle name="Note 2 7 4 4 4 3" xfId="40607" xr:uid="{00000000-0005-0000-0000-0000CE280000}"/>
    <cellStyle name="Note 2 7 4 4 5" xfId="11139" xr:uid="{00000000-0005-0000-0000-0000CF280000}"/>
    <cellStyle name="Note 2 7 4 4 5 2" xfId="28574" xr:uid="{00000000-0005-0000-0000-0000D0280000}"/>
    <cellStyle name="Note 2 7 4 4 5 3" xfId="43027" xr:uid="{00000000-0005-0000-0000-0000D1280000}"/>
    <cellStyle name="Note 2 7 4 4 6" xfId="15096" xr:uid="{00000000-0005-0000-0000-0000D2280000}"/>
    <cellStyle name="Note 2 7 4 4 6 2" xfId="32531" xr:uid="{00000000-0005-0000-0000-0000D3280000}"/>
    <cellStyle name="Note 2 7 4 4 6 3" xfId="46984" xr:uid="{00000000-0005-0000-0000-0000D4280000}"/>
    <cellStyle name="Note 2 7 4 4 7" xfId="18146" xr:uid="{00000000-0005-0000-0000-0000D5280000}"/>
    <cellStyle name="Note 2 7 4 4 8" xfId="20258" xr:uid="{00000000-0005-0000-0000-0000D6280000}"/>
    <cellStyle name="Note 2 7 4 5" xfId="3813" xr:uid="{00000000-0005-0000-0000-0000D7280000}"/>
    <cellStyle name="Note 2 7 4 5 2" xfId="13485" xr:uid="{00000000-0005-0000-0000-0000D8280000}"/>
    <cellStyle name="Note 2 7 4 5 2 2" xfId="30920" xr:uid="{00000000-0005-0000-0000-0000D9280000}"/>
    <cellStyle name="Note 2 7 4 5 2 3" xfId="45373" xr:uid="{00000000-0005-0000-0000-0000DA280000}"/>
    <cellStyle name="Note 2 7 4 5 3" xfId="15946" xr:uid="{00000000-0005-0000-0000-0000DB280000}"/>
    <cellStyle name="Note 2 7 4 5 3 2" xfId="33381" xr:uid="{00000000-0005-0000-0000-0000DC280000}"/>
    <cellStyle name="Note 2 7 4 5 3 3" xfId="47834" xr:uid="{00000000-0005-0000-0000-0000DD280000}"/>
    <cellStyle name="Note 2 7 4 5 4" xfId="21249" xr:uid="{00000000-0005-0000-0000-0000DE280000}"/>
    <cellStyle name="Note 2 7 4 5 5" xfId="35702" xr:uid="{00000000-0005-0000-0000-0000DF280000}"/>
    <cellStyle name="Note 2 7 4 6" xfId="6275" xr:uid="{00000000-0005-0000-0000-0000E0280000}"/>
    <cellStyle name="Note 2 7 4 6 2" xfId="23710" xr:uid="{00000000-0005-0000-0000-0000E1280000}"/>
    <cellStyle name="Note 2 7 4 6 3" xfId="38163" xr:uid="{00000000-0005-0000-0000-0000E2280000}"/>
    <cellStyle name="Note 2 7 4 7" xfId="8716" xr:uid="{00000000-0005-0000-0000-0000E3280000}"/>
    <cellStyle name="Note 2 7 4 7 2" xfId="26151" xr:uid="{00000000-0005-0000-0000-0000E4280000}"/>
    <cellStyle name="Note 2 7 4 7 3" xfId="40604" xr:uid="{00000000-0005-0000-0000-0000E5280000}"/>
    <cellStyle name="Note 2 7 4 8" xfId="11136" xr:uid="{00000000-0005-0000-0000-0000E6280000}"/>
    <cellStyle name="Note 2 7 4 8 2" xfId="28571" xr:uid="{00000000-0005-0000-0000-0000E7280000}"/>
    <cellStyle name="Note 2 7 4 8 3" xfId="43024" xr:uid="{00000000-0005-0000-0000-0000E8280000}"/>
    <cellStyle name="Note 2 7 4 9" xfId="18143" xr:uid="{00000000-0005-0000-0000-0000E9280000}"/>
    <cellStyle name="Note 2 7 5" xfId="1306" xr:uid="{00000000-0005-0000-0000-0000EA280000}"/>
    <cellStyle name="Note 2 7 5 2" xfId="1307" xr:uid="{00000000-0005-0000-0000-0000EB280000}"/>
    <cellStyle name="Note 2 7 5 2 2" xfId="3818" xr:uid="{00000000-0005-0000-0000-0000EC280000}"/>
    <cellStyle name="Note 2 7 5 2 2 2" xfId="13489" xr:uid="{00000000-0005-0000-0000-0000ED280000}"/>
    <cellStyle name="Note 2 7 5 2 2 2 2" xfId="30924" xr:uid="{00000000-0005-0000-0000-0000EE280000}"/>
    <cellStyle name="Note 2 7 5 2 2 2 3" xfId="45377" xr:uid="{00000000-0005-0000-0000-0000EF280000}"/>
    <cellStyle name="Note 2 7 5 2 2 3" xfId="15950" xr:uid="{00000000-0005-0000-0000-0000F0280000}"/>
    <cellStyle name="Note 2 7 5 2 2 3 2" xfId="33385" xr:uid="{00000000-0005-0000-0000-0000F1280000}"/>
    <cellStyle name="Note 2 7 5 2 2 3 3" xfId="47838" xr:uid="{00000000-0005-0000-0000-0000F2280000}"/>
    <cellStyle name="Note 2 7 5 2 2 4" xfId="21254" xr:uid="{00000000-0005-0000-0000-0000F3280000}"/>
    <cellStyle name="Note 2 7 5 2 2 5" xfId="35707" xr:uid="{00000000-0005-0000-0000-0000F4280000}"/>
    <cellStyle name="Note 2 7 5 2 3" xfId="6280" xr:uid="{00000000-0005-0000-0000-0000F5280000}"/>
    <cellStyle name="Note 2 7 5 2 3 2" xfId="23715" xr:uid="{00000000-0005-0000-0000-0000F6280000}"/>
    <cellStyle name="Note 2 7 5 2 3 3" xfId="38168" xr:uid="{00000000-0005-0000-0000-0000F7280000}"/>
    <cellStyle name="Note 2 7 5 2 4" xfId="8721" xr:uid="{00000000-0005-0000-0000-0000F8280000}"/>
    <cellStyle name="Note 2 7 5 2 4 2" xfId="26156" xr:uid="{00000000-0005-0000-0000-0000F9280000}"/>
    <cellStyle name="Note 2 7 5 2 4 3" xfId="40609" xr:uid="{00000000-0005-0000-0000-0000FA280000}"/>
    <cellStyle name="Note 2 7 5 2 5" xfId="11141" xr:uid="{00000000-0005-0000-0000-0000FB280000}"/>
    <cellStyle name="Note 2 7 5 2 5 2" xfId="28576" xr:uid="{00000000-0005-0000-0000-0000FC280000}"/>
    <cellStyle name="Note 2 7 5 2 5 3" xfId="43029" xr:uid="{00000000-0005-0000-0000-0000FD280000}"/>
    <cellStyle name="Note 2 7 5 2 6" xfId="18148" xr:uid="{00000000-0005-0000-0000-0000FE280000}"/>
    <cellStyle name="Note 2 7 5 3" xfId="1308" xr:uid="{00000000-0005-0000-0000-0000FF280000}"/>
    <cellStyle name="Note 2 7 5 3 2" xfId="3819" xr:uid="{00000000-0005-0000-0000-000000290000}"/>
    <cellStyle name="Note 2 7 5 3 2 2" xfId="13490" xr:uid="{00000000-0005-0000-0000-000001290000}"/>
    <cellStyle name="Note 2 7 5 3 2 2 2" xfId="30925" xr:uid="{00000000-0005-0000-0000-000002290000}"/>
    <cellStyle name="Note 2 7 5 3 2 2 3" xfId="45378" xr:uid="{00000000-0005-0000-0000-000003290000}"/>
    <cellStyle name="Note 2 7 5 3 2 3" xfId="15951" xr:uid="{00000000-0005-0000-0000-000004290000}"/>
    <cellStyle name="Note 2 7 5 3 2 3 2" xfId="33386" xr:uid="{00000000-0005-0000-0000-000005290000}"/>
    <cellStyle name="Note 2 7 5 3 2 3 3" xfId="47839" xr:uid="{00000000-0005-0000-0000-000006290000}"/>
    <cellStyle name="Note 2 7 5 3 2 4" xfId="21255" xr:uid="{00000000-0005-0000-0000-000007290000}"/>
    <cellStyle name="Note 2 7 5 3 2 5" xfId="35708" xr:uid="{00000000-0005-0000-0000-000008290000}"/>
    <cellStyle name="Note 2 7 5 3 3" xfId="6281" xr:uid="{00000000-0005-0000-0000-000009290000}"/>
    <cellStyle name="Note 2 7 5 3 3 2" xfId="23716" xr:uid="{00000000-0005-0000-0000-00000A290000}"/>
    <cellStyle name="Note 2 7 5 3 3 3" xfId="38169" xr:uid="{00000000-0005-0000-0000-00000B290000}"/>
    <cellStyle name="Note 2 7 5 3 4" xfId="8722" xr:uid="{00000000-0005-0000-0000-00000C290000}"/>
    <cellStyle name="Note 2 7 5 3 4 2" xfId="26157" xr:uid="{00000000-0005-0000-0000-00000D290000}"/>
    <cellStyle name="Note 2 7 5 3 4 3" xfId="40610" xr:uid="{00000000-0005-0000-0000-00000E290000}"/>
    <cellStyle name="Note 2 7 5 3 5" xfId="11142" xr:uid="{00000000-0005-0000-0000-00000F290000}"/>
    <cellStyle name="Note 2 7 5 3 5 2" xfId="28577" xr:uid="{00000000-0005-0000-0000-000010290000}"/>
    <cellStyle name="Note 2 7 5 3 5 3" xfId="43030" xr:uid="{00000000-0005-0000-0000-000011290000}"/>
    <cellStyle name="Note 2 7 5 3 6" xfId="18149" xr:uid="{00000000-0005-0000-0000-000012290000}"/>
    <cellStyle name="Note 2 7 5 4" xfId="1309" xr:uid="{00000000-0005-0000-0000-000013290000}"/>
    <cellStyle name="Note 2 7 5 4 2" xfId="3820" xr:uid="{00000000-0005-0000-0000-000014290000}"/>
    <cellStyle name="Note 2 7 5 4 2 2" xfId="21256" xr:uid="{00000000-0005-0000-0000-000015290000}"/>
    <cellStyle name="Note 2 7 5 4 2 3" xfId="35709" xr:uid="{00000000-0005-0000-0000-000016290000}"/>
    <cellStyle name="Note 2 7 5 4 3" xfId="6282" xr:uid="{00000000-0005-0000-0000-000017290000}"/>
    <cellStyle name="Note 2 7 5 4 3 2" xfId="23717" xr:uid="{00000000-0005-0000-0000-000018290000}"/>
    <cellStyle name="Note 2 7 5 4 3 3" xfId="38170" xr:uid="{00000000-0005-0000-0000-000019290000}"/>
    <cellStyle name="Note 2 7 5 4 4" xfId="8723" xr:uid="{00000000-0005-0000-0000-00001A290000}"/>
    <cellStyle name="Note 2 7 5 4 4 2" xfId="26158" xr:uid="{00000000-0005-0000-0000-00001B290000}"/>
    <cellStyle name="Note 2 7 5 4 4 3" xfId="40611" xr:uid="{00000000-0005-0000-0000-00001C290000}"/>
    <cellStyle name="Note 2 7 5 4 5" xfId="11143" xr:uid="{00000000-0005-0000-0000-00001D290000}"/>
    <cellStyle name="Note 2 7 5 4 5 2" xfId="28578" xr:uid="{00000000-0005-0000-0000-00001E290000}"/>
    <cellStyle name="Note 2 7 5 4 5 3" xfId="43031" xr:uid="{00000000-0005-0000-0000-00001F290000}"/>
    <cellStyle name="Note 2 7 5 4 6" xfId="15097" xr:uid="{00000000-0005-0000-0000-000020290000}"/>
    <cellStyle name="Note 2 7 5 4 6 2" xfId="32532" xr:uid="{00000000-0005-0000-0000-000021290000}"/>
    <cellStyle name="Note 2 7 5 4 6 3" xfId="46985" xr:uid="{00000000-0005-0000-0000-000022290000}"/>
    <cellStyle name="Note 2 7 5 4 7" xfId="18150" xr:uid="{00000000-0005-0000-0000-000023290000}"/>
    <cellStyle name="Note 2 7 5 4 8" xfId="20259" xr:uid="{00000000-0005-0000-0000-000024290000}"/>
    <cellStyle name="Note 2 7 5 5" xfId="3817" xr:uid="{00000000-0005-0000-0000-000025290000}"/>
    <cellStyle name="Note 2 7 5 5 2" xfId="13488" xr:uid="{00000000-0005-0000-0000-000026290000}"/>
    <cellStyle name="Note 2 7 5 5 2 2" xfId="30923" xr:uid="{00000000-0005-0000-0000-000027290000}"/>
    <cellStyle name="Note 2 7 5 5 2 3" xfId="45376" xr:uid="{00000000-0005-0000-0000-000028290000}"/>
    <cellStyle name="Note 2 7 5 5 3" xfId="15949" xr:uid="{00000000-0005-0000-0000-000029290000}"/>
    <cellStyle name="Note 2 7 5 5 3 2" xfId="33384" xr:uid="{00000000-0005-0000-0000-00002A290000}"/>
    <cellStyle name="Note 2 7 5 5 3 3" xfId="47837" xr:uid="{00000000-0005-0000-0000-00002B290000}"/>
    <cellStyle name="Note 2 7 5 5 4" xfId="21253" xr:uid="{00000000-0005-0000-0000-00002C290000}"/>
    <cellStyle name="Note 2 7 5 5 5" xfId="35706" xr:uid="{00000000-0005-0000-0000-00002D290000}"/>
    <cellStyle name="Note 2 7 5 6" xfId="6279" xr:uid="{00000000-0005-0000-0000-00002E290000}"/>
    <cellStyle name="Note 2 7 5 6 2" xfId="23714" xr:uid="{00000000-0005-0000-0000-00002F290000}"/>
    <cellStyle name="Note 2 7 5 6 3" xfId="38167" xr:uid="{00000000-0005-0000-0000-000030290000}"/>
    <cellStyle name="Note 2 7 5 7" xfId="8720" xr:uid="{00000000-0005-0000-0000-000031290000}"/>
    <cellStyle name="Note 2 7 5 7 2" xfId="26155" xr:uid="{00000000-0005-0000-0000-000032290000}"/>
    <cellStyle name="Note 2 7 5 7 3" xfId="40608" xr:uid="{00000000-0005-0000-0000-000033290000}"/>
    <cellStyle name="Note 2 7 5 8" xfId="11140" xr:uid="{00000000-0005-0000-0000-000034290000}"/>
    <cellStyle name="Note 2 7 5 8 2" xfId="28575" xr:uid="{00000000-0005-0000-0000-000035290000}"/>
    <cellStyle name="Note 2 7 5 8 3" xfId="43028" xr:uid="{00000000-0005-0000-0000-000036290000}"/>
    <cellStyle name="Note 2 7 5 9" xfId="18147" xr:uid="{00000000-0005-0000-0000-000037290000}"/>
    <cellStyle name="Note 2 7 6" xfId="1310" xr:uid="{00000000-0005-0000-0000-000038290000}"/>
    <cellStyle name="Note 2 7 6 2" xfId="3821" xr:uid="{00000000-0005-0000-0000-000039290000}"/>
    <cellStyle name="Note 2 7 6 2 2" xfId="13491" xr:uid="{00000000-0005-0000-0000-00003A290000}"/>
    <cellStyle name="Note 2 7 6 2 2 2" xfId="30926" xr:uid="{00000000-0005-0000-0000-00003B290000}"/>
    <cellStyle name="Note 2 7 6 2 2 3" xfId="45379" xr:uid="{00000000-0005-0000-0000-00003C290000}"/>
    <cellStyle name="Note 2 7 6 2 3" xfId="15952" xr:uid="{00000000-0005-0000-0000-00003D290000}"/>
    <cellStyle name="Note 2 7 6 2 3 2" xfId="33387" xr:uid="{00000000-0005-0000-0000-00003E290000}"/>
    <cellStyle name="Note 2 7 6 2 3 3" xfId="47840" xr:uid="{00000000-0005-0000-0000-00003F290000}"/>
    <cellStyle name="Note 2 7 6 2 4" xfId="21257" xr:uid="{00000000-0005-0000-0000-000040290000}"/>
    <cellStyle name="Note 2 7 6 2 5" xfId="35710" xr:uid="{00000000-0005-0000-0000-000041290000}"/>
    <cellStyle name="Note 2 7 6 3" xfId="6283" xr:uid="{00000000-0005-0000-0000-000042290000}"/>
    <cellStyle name="Note 2 7 6 3 2" xfId="23718" xr:uid="{00000000-0005-0000-0000-000043290000}"/>
    <cellStyle name="Note 2 7 6 3 3" xfId="38171" xr:uid="{00000000-0005-0000-0000-000044290000}"/>
    <cellStyle name="Note 2 7 6 4" xfId="8724" xr:uid="{00000000-0005-0000-0000-000045290000}"/>
    <cellStyle name="Note 2 7 6 4 2" xfId="26159" xr:uid="{00000000-0005-0000-0000-000046290000}"/>
    <cellStyle name="Note 2 7 6 4 3" xfId="40612" xr:uid="{00000000-0005-0000-0000-000047290000}"/>
    <cellStyle name="Note 2 7 6 5" xfId="11144" xr:uid="{00000000-0005-0000-0000-000048290000}"/>
    <cellStyle name="Note 2 7 6 5 2" xfId="28579" xr:uid="{00000000-0005-0000-0000-000049290000}"/>
    <cellStyle name="Note 2 7 6 5 3" xfId="43032" xr:uid="{00000000-0005-0000-0000-00004A290000}"/>
    <cellStyle name="Note 2 7 6 6" xfId="18151" xr:uid="{00000000-0005-0000-0000-00004B290000}"/>
    <cellStyle name="Note 2 7 7" xfId="1311" xr:uid="{00000000-0005-0000-0000-00004C290000}"/>
    <cellStyle name="Note 2 7 7 2" xfId="3822" xr:uid="{00000000-0005-0000-0000-00004D290000}"/>
    <cellStyle name="Note 2 7 7 2 2" xfId="13492" xr:uid="{00000000-0005-0000-0000-00004E290000}"/>
    <cellStyle name="Note 2 7 7 2 2 2" xfId="30927" xr:uid="{00000000-0005-0000-0000-00004F290000}"/>
    <cellStyle name="Note 2 7 7 2 2 3" xfId="45380" xr:uid="{00000000-0005-0000-0000-000050290000}"/>
    <cellStyle name="Note 2 7 7 2 3" xfId="15953" xr:uid="{00000000-0005-0000-0000-000051290000}"/>
    <cellStyle name="Note 2 7 7 2 3 2" xfId="33388" xr:uid="{00000000-0005-0000-0000-000052290000}"/>
    <cellStyle name="Note 2 7 7 2 3 3" xfId="47841" xr:uid="{00000000-0005-0000-0000-000053290000}"/>
    <cellStyle name="Note 2 7 7 2 4" xfId="21258" xr:uid="{00000000-0005-0000-0000-000054290000}"/>
    <cellStyle name="Note 2 7 7 2 5" xfId="35711" xr:uid="{00000000-0005-0000-0000-000055290000}"/>
    <cellStyle name="Note 2 7 7 3" xfId="6284" xr:uid="{00000000-0005-0000-0000-000056290000}"/>
    <cellStyle name="Note 2 7 7 3 2" xfId="23719" xr:uid="{00000000-0005-0000-0000-000057290000}"/>
    <cellStyle name="Note 2 7 7 3 3" xfId="38172" xr:uid="{00000000-0005-0000-0000-000058290000}"/>
    <cellStyle name="Note 2 7 7 4" xfId="8725" xr:uid="{00000000-0005-0000-0000-000059290000}"/>
    <cellStyle name="Note 2 7 7 4 2" xfId="26160" xr:uid="{00000000-0005-0000-0000-00005A290000}"/>
    <cellStyle name="Note 2 7 7 4 3" xfId="40613" xr:uid="{00000000-0005-0000-0000-00005B290000}"/>
    <cellStyle name="Note 2 7 7 5" xfId="11145" xr:uid="{00000000-0005-0000-0000-00005C290000}"/>
    <cellStyle name="Note 2 7 7 5 2" xfId="28580" xr:uid="{00000000-0005-0000-0000-00005D290000}"/>
    <cellStyle name="Note 2 7 7 5 3" xfId="43033" xr:uid="{00000000-0005-0000-0000-00005E290000}"/>
    <cellStyle name="Note 2 7 7 6" xfId="18152" xr:uid="{00000000-0005-0000-0000-00005F290000}"/>
    <cellStyle name="Note 2 7 8" xfId="1312" xr:uid="{00000000-0005-0000-0000-000060290000}"/>
    <cellStyle name="Note 2 7 8 2" xfId="3823" xr:uid="{00000000-0005-0000-0000-000061290000}"/>
    <cellStyle name="Note 2 7 8 2 2" xfId="21259" xr:uid="{00000000-0005-0000-0000-000062290000}"/>
    <cellStyle name="Note 2 7 8 2 3" xfId="35712" xr:uid="{00000000-0005-0000-0000-000063290000}"/>
    <cellStyle name="Note 2 7 8 3" xfId="6285" xr:uid="{00000000-0005-0000-0000-000064290000}"/>
    <cellStyle name="Note 2 7 8 3 2" xfId="23720" xr:uid="{00000000-0005-0000-0000-000065290000}"/>
    <cellStyle name="Note 2 7 8 3 3" xfId="38173" xr:uid="{00000000-0005-0000-0000-000066290000}"/>
    <cellStyle name="Note 2 7 8 4" xfId="8726" xr:uid="{00000000-0005-0000-0000-000067290000}"/>
    <cellStyle name="Note 2 7 8 4 2" xfId="26161" xr:uid="{00000000-0005-0000-0000-000068290000}"/>
    <cellStyle name="Note 2 7 8 4 3" xfId="40614" xr:uid="{00000000-0005-0000-0000-000069290000}"/>
    <cellStyle name="Note 2 7 8 5" xfId="11146" xr:uid="{00000000-0005-0000-0000-00006A290000}"/>
    <cellStyle name="Note 2 7 8 5 2" xfId="28581" xr:uid="{00000000-0005-0000-0000-00006B290000}"/>
    <cellStyle name="Note 2 7 8 5 3" xfId="43034" xr:uid="{00000000-0005-0000-0000-00006C290000}"/>
    <cellStyle name="Note 2 7 8 6" xfId="15098" xr:uid="{00000000-0005-0000-0000-00006D290000}"/>
    <cellStyle name="Note 2 7 8 6 2" xfId="32533" xr:uid="{00000000-0005-0000-0000-00006E290000}"/>
    <cellStyle name="Note 2 7 8 6 3" xfId="46986" xr:uid="{00000000-0005-0000-0000-00006F290000}"/>
    <cellStyle name="Note 2 7 8 7" xfId="18153" xr:uid="{00000000-0005-0000-0000-000070290000}"/>
    <cellStyle name="Note 2 7 8 8" xfId="20260" xr:uid="{00000000-0005-0000-0000-000071290000}"/>
    <cellStyle name="Note 2 7 9" xfId="3804" xr:uid="{00000000-0005-0000-0000-000072290000}"/>
    <cellStyle name="Note 2 7 9 2" xfId="13478" xr:uid="{00000000-0005-0000-0000-000073290000}"/>
    <cellStyle name="Note 2 7 9 2 2" xfId="30913" xr:uid="{00000000-0005-0000-0000-000074290000}"/>
    <cellStyle name="Note 2 7 9 2 3" xfId="45366" xr:uid="{00000000-0005-0000-0000-000075290000}"/>
    <cellStyle name="Note 2 7 9 3" xfId="15939" xr:uid="{00000000-0005-0000-0000-000076290000}"/>
    <cellStyle name="Note 2 7 9 3 2" xfId="33374" xr:uid="{00000000-0005-0000-0000-000077290000}"/>
    <cellStyle name="Note 2 7 9 3 3" xfId="47827" xr:uid="{00000000-0005-0000-0000-000078290000}"/>
    <cellStyle name="Note 2 7 9 4" xfId="21240" xr:uid="{00000000-0005-0000-0000-000079290000}"/>
    <cellStyle name="Note 2 7 9 5" xfId="35693" xr:uid="{00000000-0005-0000-0000-00007A290000}"/>
    <cellStyle name="Note 2 8" xfId="1313" xr:uid="{00000000-0005-0000-0000-00007B290000}"/>
    <cellStyle name="Note 2 8 10" xfId="6286" xr:uid="{00000000-0005-0000-0000-00007C290000}"/>
    <cellStyle name="Note 2 8 10 2" xfId="23721" xr:uid="{00000000-0005-0000-0000-00007D290000}"/>
    <cellStyle name="Note 2 8 10 3" xfId="38174" xr:uid="{00000000-0005-0000-0000-00007E290000}"/>
    <cellStyle name="Note 2 8 11" xfId="8727" xr:uid="{00000000-0005-0000-0000-00007F290000}"/>
    <cellStyle name="Note 2 8 11 2" xfId="26162" xr:uid="{00000000-0005-0000-0000-000080290000}"/>
    <cellStyle name="Note 2 8 11 3" xfId="40615" xr:uid="{00000000-0005-0000-0000-000081290000}"/>
    <cellStyle name="Note 2 8 12" xfId="11147" xr:uid="{00000000-0005-0000-0000-000082290000}"/>
    <cellStyle name="Note 2 8 12 2" xfId="28582" xr:uid="{00000000-0005-0000-0000-000083290000}"/>
    <cellStyle name="Note 2 8 12 3" xfId="43035" xr:uid="{00000000-0005-0000-0000-000084290000}"/>
    <cellStyle name="Note 2 8 13" xfId="18154" xr:uid="{00000000-0005-0000-0000-000085290000}"/>
    <cellStyle name="Note 2 8 2" xfId="1314" xr:uid="{00000000-0005-0000-0000-000086290000}"/>
    <cellStyle name="Note 2 8 2 2" xfId="1315" xr:uid="{00000000-0005-0000-0000-000087290000}"/>
    <cellStyle name="Note 2 8 2 2 2" xfId="3826" xr:uid="{00000000-0005-0000-0000-000088290000}"/>
    <cellStyle name="Note 2 8 2 2 2 2" xfId="13495" xr:uid="{00000000-0005-0000-0000-000089290000}"/>
    <cellStyle name="Note 2 8 2 2 2 2 2" xfId="30930" xr:uid="{00000000-0005-0000-0000-00008A290000}"/>
    <cellStyle name="Note 2 8 2 2 2 2 3" xfId="45383" xr:uid="{00000000-0005-0000-0000-00008B290000}"/>
    <cellStyle name="Note 2 8 2 2 2 3" xfId="15956" xr:uid="{00000000-0005-0000-0000-00008C290000}"/>
    <cellStyle name="Note 2 8 2 2 2 3 2" xfId="33391" xr:uid="{00000000-0005-0000-0000-00008D290000}"/>
    <cellStyle name="Note 2 8 2 2 2 3 3" xfId="47844" xr:uid="{00000000-0005-0000-0000-00008E290000}"/>
    <cellStyle name="Note 2 8 2 2 2 4" xfId="21262" xr:uid="{00000000-0005-0000-0000-00008F290000}"/>
    <cellStyle name="Note 2 8 2 2 2 5" xfId="35715" xr:uid="{00000000-0005-0000-0000-000090290000}"/>
    <cellStyle name="Note 2 8 2 2 3" xfId="6288" xr:uid="{00000000-0005-0000-0000-000091290000}"/>
    <cellStyle name="Note 2 8 2 2 3 2" xfId="23723" xr:uid="{00000000-0005-0000-0000-000092290000}"/>
    <cellStyle name="Note 2 8 2 2 3 3" xfId="38176" xr:uid="{00000000-0005-0000-0000-000093290000}"/>
    <cellStyle name="Note 2 8 2 2 4" xfId="8729" xr:uid="{00000000-0005-0000-0000-000094290000}"/>
    <cellStyle name="Note 2 8 2 2 4 2" xfId="26164" xr:uid="{00000000-0005-0000-0000-000095290000}"/>
    <cellStyle name="Note 2 8 2 2 4 3" xfId="40617" xr:uid="{00000000-0005-0000-0000-000096290000}"/>
    <cellStyle name="Note 2 8 2 2 5" xfId="11149" xr:uid="{00000000-0005-0000-0000-000097290000}"/>
    <cellStyle name="Note 2 8 2 2 5 2" xfId="28584" xr:uid="{00000000-0005-0000-0000-000098290000}"/>
    <cellStyle name="Note 2 8 2 2 5 3" xfId="43037" xr:uid="{00000000-0005-0000-0000-000099290000}"/>
    <cellStyle name="Note 2 8 2 2 6" xfId="18156" xr:uid="{00000000-0005-0000-0000-00009A290000}"/>
    <cellStyle name="Note 2 8 2 3" xfId="1316" xr:uid="{00000000-0005-0000-0000-00009B290000}"/>
    <cellStyle name="Note 2 8 2 3 2" xfId="3827" xr:uid="{00000000-0005-0000-0000-00009C290000}"/>
    <cellStyle name="Note 2 8 2 3 2 2" xfId="13496" xr:uid="{00000000-0005-0000-0000-00009D290000}"/>
    <cellStyle name="Note 2 8 2 3 2 2 2" xfId="30931" xr:uid="{00000000-0005-0000-0000-00009E290000}"/>
    <cellStyle name="Note 2 8 2 3 2 2 3" xfId="45384" xr:uid="{00000000-0005-0000-0000-00009F290000}"/>
    <cellStyle name="Note 2 8 2 3 2 3" xfId="15957" xr:uid="{00000000-0005-0000-0000-0000A0290000}"/>
    <cellStyle name="Note 2 8 2 3 2 3 2" xfId="33392" xr:uid="{00000000-0005-0000-0000-0000A1290000}"/>
    <cellStyle name="Note 2 8 2 3 2 3 3" xfId="47845" xr:uid="{00000000-0005-0000-0000-0000A2290000}"/>
    <cellStyle name="Note 2 8 2 3 2 4" xfId="21263" xr:uid="{00000000-0005-0000-0000-0000A3290000}"/>
    <cellStyle name="Note 2 8 2 3 2 5" xfId="35716" xr:uid="{00000000-0005-0000-0000-0000A4290000}"/>
    <cellStyle name="Note 2 8 2 3 3" xfId="6289" xr:uid="{00000000-0005-0000-0000-0000A5290000}"/>
    <cellStyle name="Note 2 8 2 3 3 2" xfId="23724" xr:uid="{00000000-0005-0000-0000-0000A6290000}"/>
    <cellStyle name="Note 2 8 2 3 3 3" xfId="38177" xr:uid="{00000000-0005-0000-0000-0000A7290000}"/>
    <cellStyle name="Note 2 8 2 3 4" xfId="8730" xr:uid="{00000000-0005-0000-0000-0000A8290000}"/>
    <cellStyle name="Note 2 8 2 3 4 2" xfId="26165" xr:uid="{00000000-0005-0000-0000-0000A9290000}"/>
    <cellStyle name="Note 2 8 2 3 4 3" xfId="40618" xr:uid="{00000000-0005-0000-0000-0000AA290000}"/>
    <cellStyle name="Note 2 8 2 3 5" xfId="11150" xr:uid="{00000000-0005-0000-0000-0000AB290000}"/>
    <cellStyle name="Note 2 8 2 3 5 2" xfId="28585" xr:uid="{00000000-0005-0000-0000-0000AC290000}"/>
    <cellStyle name="Note 2 8 2 3 5 3" xfId="43038" xr:uid="{00000000-0005-0000-0000-0000AD290000}"/>
    <cellStyle name="Note 2 8 2 3 6" xfId="18157" xr:uid="{00000000-0005-0000-0000-0000AE290000}"/>
    <cellStyle name="Note 2 8 2 4" xfId="1317" xr:uid="{00000000-0005-0000-0000-0000AF290000}"/>
    <cellStyle name="Note 2 8 2 4 2" xfId="3828" xr:uid="{00000000-0005-0000-0000-0000B0290000}"/>
    <cellStyle name="Note 2 8 2 4 2 2" xfId="21264" xr:uid="{00000000-0005-0000-0000-0000B1290000}"/>
    <cellStyle name="Note 2 8 2 4 2 3" xfId="35717" xr:uid="{00000000-0005-0000-0000-0000B2290000}"/>
    <cellStyle name="Note 2 8 2 4 3" xfId="6290" xr:uid="{00000000-0005-0000-0000-0000B3290000}"/>
    <cellStyle name="Note 2 8 2 4 3 2" xfId="23725" xr:uid="{00000000-0005-0000-0000-0000B4290000}"/>
    <cellStyle name="Note 2 8 2 4 3 3" xfId="38178" xr:uid="{00000000-0005-0000-0000-0000B5290000}"/>
    <cellStyle name="Note 2 8 2 4 4" xfId="8731" xr:uid="{00000000-0005-0000-0000-0000B6290000}"/>
    <cellStyle name="Note 2 8 2 4 4 2" xfId="26166" xr:uid="{00000000-0005-0000-0000-0000B7290000}"/>
    <cellStyle name="Note 2 8 2 4 4 3" xfId="40619" xr:uid="{00000000-0005-0000-0000-0000B8290000}"/>
    <cellStyle name="Note 2 8 2 4 5" xfId="11151" xr:uid="{00000000-0005-0000-0000-0000B9290000}"/>
    <cellStyle name="Note 2 8 2 4 5 2" xfId="28586" xr:uid="{00000000-0005-0000-0000-0000BA290000}"/>
    <cellStyle name="Note 2 8 2 4 5 3" xfId="43039" xr:uid="{00000000-0005-0000-0000-0000BB290000}"/>
    <cellStyle name="Note 2 8 2 4 6" xfId="15099" xr:uid="{00000000-0005-0000-0000-0000BC290000}"/>
    <cellStyle name="Note 2 8 2 4 6 2" xfId="32534" xr:uid="{00000000-0005-0000-0000-0000BD290000}"/>
    <cellStyle name="Note 2 8 2 4 6 3" xfId="46987" xr:uid="{00000000-0005-0000-0000-0000BE290000}"/>
    <cellStyle name="Note 2 8 2 4 7" xfId="18158" xr:uid="{00000000-0005-0000-0000-0000BF290000}"/>
    <cellStyle name="Note 2 8 2 4 8" xfId="20261" xr:uid="{00000000-0005-0000-0000-0000C0290000}"/>
    <cellStyle name="Note 2 8 2 5" xfId="3825" xr:uid="{00000000-0005-0000-0000-0000C1290000}"/>
    <cellStyle name="Note 2 8 2 5 2" xfId="13494" xr:uid="{00000000-0005-0000-0000-0000C2290000}"/>
    <cellStyle name="Note 2 8 2 5 2 2" xfId="30929" xr:uid="{00000000-0005-0000-0000-0000C3290000}"/>
    <cellStyle name="Note 2 8 2 5 2 3" xfId="45382" xr:uid="{00000000-0005-0000-0000-0000C4290000}"/>
    <cellStyle name="Note 2 8 2 5 3" xfId="15955" xr:uid="{00000000-0005-0000-0000-0000C5290000}"/>
    <cellStyle name="Note 2 8 2 5 3 2" xfId="33390" xr:uid="{00000000-0005-0000-0000-0000C6290000}"/>
    <cellStyle name="Note 2 8 2 5 3 3" xfId="47843" xr:uid="{00000000-0005-0000-0000-0000C7290000}"/>
    <cellStyle name="Note 2 8 2 5 4" xfId="21261" xr:uid="{00000000-0005-0000-0000-0000C8290000}"/>
    <cellStyle name="Note 2 8 2 5 5" xfId="35714" xr:uid="{00000000-0005-0000-0000-0000C9290000}"/>
    <cellStyle name="Note 2 8 2 6" xfId="6287" xr:uid="{00000000-0005-0000-0000-0000CA290000}"/>
    <cellStyle name="Note 2 8 2 6 2" xfId="23722" xr:uid="{00000000-0005-0000-0000-0000CB290000}"/>
    <cellStyle name="Note 2 8 2 6 3" xfId="38175" xr:uid="{00000000-0005-0000-0000-0000CC290000}"/>
    <cellStyle name="Note 2 8 2 7" xfId="8728" xr:uid="{00000000-0005-0000-0000-0000CD290000}"/>
    <cellStyle name="Note 2 8 2 7 2" xfId="26163" xr:uid="{00000000-0005-0000-0000-0000CE290000}"/>
    <cellStyle name="Note 2 8 2 7 3" xfId="40616" xr:uid="{00000000-0005-0000-0000-0000CF290000}"/>
    <cellStyle name="Note 2 8 2 8" xfId="11148" xr:uid="{00000000-0005-0000-0000-0000D0290000}"/>
    <cellStyle name="Note 2 8 2 8 2" xfId="28583" xr:uid="{00000000-0005-0000-0000-0000D1290000}"/>
    <cellStyle name="Note 2 8 2 8 3" xfId="43036" xr:uid="{00000000-0005-0000-0000-0000D2290000}"/>
    <cellStyle name="Note 2 8 2 9" xfId="18155" xr:uid="{00000000-0005-0000-0000-0000D3290000}"/>
    <cellStyle name="Note 2 8 3" xfId="1318" xr:uid="{00000000-0005-0000-0000-0000D4290000}"/>
    <cellStyle name="Note 2 8 3 2" xfId="1319" xr:uid="{00000000-0005-0000-0000-0000D5290000}"/>
    <cellStyle name="Note 2 8 3 2 2" xfId="3830" xr:uid="{00000000-0005-0000-0000-0000D6290000}"/>
    <cellStyle name="Note 2 8 3 2 2 2" xfId="13498" xr:uid="{00000000-0005-0000-0000-0000D7290000}"/>
    <cellStyle name="Note 2 8 3 2 2 2 2" xfId="30933" xr:uid="{00000000-0005-0000-0000-0000D8290000}"/>
    <cellStyle name="Note 2 8 3 2 2 2 3" xfId="45386" xr:uid="{00000000-0005-0000-0000-0000D9290000}"/>
    <cellStyle name="Note 2 8 3 2 2 3" xfId="15959" xr:uid="{00000000-0005-0000-0000-0000DA290000}"/>
    <cellStyle name="Note 2 8 3 2 2 3 2" xfId="33394" xr:uid="{00000000-0005-0000-0000-0000DB290000}"/>
    <cellStyle name="Note 2 8 3 2 2 3 3" xfId="47847" xr:uid="{00000000-0005-0000-0000-0000DC290000}"/>
    <cellStyle name="Note 2 8 3 2 2 4" xfId="21266" xr:uid="{00000000-0005-0000-0000-0000DD290000}"/>
    <cellStyle name="Note 2 8 3 2 2 5" xfId="35719" xr:uid="{00000000-0005-0000-0000-0000DE290000}"/>
    <cellStyle name="Note 2 8 3 2 3" xfId="6292" xr:uid="{00000000-0005-0000-0000-0000DF290000}"/>
    <cellStyle name="Note 2 8 3 2 3 2" xfId="23727" xr:uid="{00000000-0005-0000-0000-0000E0290000}"/>
    <cellStyle name="Note 2 8 3 2 3 3" xfId="38180" xr:uid="{00000000-0005-0000-0000-0000E1290000}"/>
    <cellStyle name="Note 2 8 3 2 4" xfId="8733" xr:uid="{00000000-0005-0000-0000-0000E2290000}"/>
    <cellStyle name="Note 2 8 3 2 4 2" xfId="26168" xr:uid="{00000000-0005-0000-0000-0000E3290000}"/>
    <cellStyle name="Note 2 8 3 2 4 3" xfId="40621" xr:uid="{00000000-0005-0000-0000-0000E4290000}"/>
    <cellStyle name="Note 2 8 3 2 5" xfId="11153" xr:uid="{00000000-0005-0000-0000-0000E5290000}"/>
    <cellStyle name="Note 2 8 3 2 5 2" xfId="28588" xr:uid="{00000000-0005-0000-0000-0000E6290000}"/>
    <cellStyle name="Note 2 8 3 2 5 3" xfId="43041" xr:uid="{00000000-0005-0000-0000-0000E7290000}"/>
    <cellStyle name="Note 2 8 3 2 6" xfId="18160" xr:uid="{00000000-0005-0000-0000-0000E8290000}"/>
    <cellStyle name="Note 2 8 3 3" xfId="1320" xr:uid="{00000000-0005-0000-0000-0000E9290000}"/>
    <cellStyle name="Note 2 8 3 3 2" xfId="3831" xr:uid="{00000000-0005-0000-0000-0000EA290000}"/>
    <cellStyle name="Note 2 8 3 3 2 2" xfId="13499" xr:uid="{00000000-0005-0000-0000-0000EB290000}"/>
    <cellStyle name="Note 2 8 3 3 2 2 2" xfId="30934" xr:uid="{00000000-0005-0000-0000-0000EC290000}"/>
    <cellStyle name="Note 2 8 3 3 2 2 3" xfId="45387" xr:uid="{00000000-0005-0000-0000-0000ED290000}"/>
    <cellStyle name="Note 2 8 3 3 2 3" xfId="15960" xr:uid="{00000000-0005-0000-0000-0000EE290000}"/>
    <cellStyle name="Note 2 8 3 3 2 3 2" xfId="33395" xr:uid="{00000000-0005-0000-0000-0000EF290000}"/>
    <cellStyle name="Note 2 8 3 3 2 3 3" xfId="47848" xr:uid="{00000000-0005-0000-0000-0000F0290000}"/>
    <cellStyle name="Note 2 8 3 3 2 4" xfId="21267" xr:uid="{00000000-0005-0000-0000-0000F1290000}"/>
    <cellStyle name="Note 2 8 3 3 2 5" xfId="35720" xr:uid="{00000000-0005-0000-0000-0000F2290000}"/>
    <cellStyle name="Note 2 8 3 3 3" xfId="6293" xr:uid="{00000000-0005-0000-0000-0000F3290000}"/>
    <cellStyle name="Note 2 8 3 3 3 2" xfId="23728" xr:uid="{00000000-0005-0000-0000-0000F4290000}"/>
    <cellStyle name="Note 2 8 3 3 3 3" xfId="38181" xr:uid="{00000000-0005-0000-0000-0000F5290000}"/>
    <cellStyle name="Note 2 8 3 3 4" xfId="8734" xr:uid="{00000000-0005-0000-0000-0000F6290000}"/>
    <cellStyle name="Note 2 8 3 3 4 2" xfId="26169" xr:uid="{00000000-0005-0000-0000-0000F7290000}"/>
    <cellStyle name="Note 2 8 3 3 4 3" xfId="40622" xr:uid="{00000000-0005-0000-0000-0000F8290000}"/>
    <cellStyle name="Note 2 8 3 3 5" xfId="11154" xr:uid="{00000000-0005-0000-0000-0000F9290000}"/>
    <cellStyle name="Note 2 8 3 3 5 2" xfId="28589" xr:uid="{00000000-0005-0000-0000-0000FA290000}"/>
    <cellStyle name="Note 2 8 3 3 5 3" xfId="43042" xr:uid="{00000000-0005-0000-0000-0000FB290000}"/>
    <cellStyle name="Note 2 8 3 3 6" xfId="18161" xr:uid="{00000000-0005-0000-0000-0000FC290000}"/>
    <cellStyle name="Note 2 8 3 4" xfId="1321" xr:uid="{00000000-0005-0000-0000-0000FD290000}"/>
    <cellStyle name="Note 2 8 3 4 2" xfId="3832" xr:uid="{00000000-0005-0000-0000-0000FE290000}"/>
    <cellStyle name="Note 2 8 3 4 2 2" xfId="21268" xr:uid="{00000000-0005-0000-0000-0000FF290000}"/>
    <cellStyle name="Note 2 8 3 4 2 3" xfId="35721" xr:uid="{00000000-0005-0000-0000-0000002A0000}"/>
    <cellStyle name="Note 2 8 3 4 3" xfId="6294" xr:uid="{00000000-0005-0000-0000-0000012A0000}"/>
    <cellStyle name="Note 2 8 3 4 3 2" xfId="23729" xr:uid="{00000000-0005-0000-0000-0000022A0000}"/>
    <cellStyle name="Note 2 8 3 4 3 3" xfId="38182" xr:uid="{00000000-0005-0000-0000-0000032A0000}"/>
    <cellStyle name="Note 2 8 3 4 4" xfId="8735" xr:uid="{00000000-0005-0000-0000-0000042A0000}"/>
    <cellStyle name="Note 2 8 3 4 4 2" xfId="26170" xr:uid="{00000000-0005-0000-0000-0000052A0000}"/>
    <cellStyle name="Note 2 8 3 4 4 3" xfId="40623" xr:uid="{00000000-0005-0000-0000-0000062A0000}"/>
    <cellStyle name="Note 2 8 3 4 5" xfId="11155" xr:uid="{00000000-0005-0000-0000-0000072A0000}"/>
    <cellStyle name="Note 2 8 3 4 5 2" xfId="28590" xr:uid="{00000000-0005-0000-0000-0000082A0000}"/>
    <cellStyle name="Note 2 8 3 4 5 3" xfId="43043" xr:uid="{00000000-0005-0000-0000-0000092A0000}"/>
    <cellStyle name="Note 2 8 3 4 6" xfId="15100" xr:uid="{00000000-0005-0000-0000-00000A2A0000}"/>
    <cellStyle name="Note 2 8 3 4 6 2" xfId="32535" xr:uid="{00000000-0005-0000-0000-00000B2A0000}"/>
    <cellStyle name="Note 2 8 3 4 6 3" xfId="46988" xr:uid="{00000000-0005-0000-0000-00000C2A0000}"/>
    <cellStyle name="Note 2 8 3 4 7" xfId="18162" xr:uid="{00000000-0005-0000-0000-00000D2A0000}"/>
    <cellStyle name="Note 2 8 3 4 8" xfId="20262" xr:uid="{00000000-0005-0000-0000-00000E2A0000}"/>
    <cellStyle name="Note 2 8 3 5" xfId="3829" xr:uid="{00000000-0005-0000-0000-00000F2A0000}"/>
    <cellStyle name="Note 2 8 3 5 2" xfId="13497" xr:uid="{00000000-0005-0000-0000-0000102A0000}"/>
    <cellStyle name="Note 2 8 3 5 2 2" xfId="30932" xr:uid="{00000000-0005-0000-0000-0000112A0000}"/>
    <cellStyle name="Note 2 8 3 5 2 3" xfId="45385" xr:uid="{00000000-0005-0000-0000-0000122A0000}"/>
    <cellStyle name="Note 2 8 3 5 3" xfId="15958" xr:uid="{00000000-0005-0000-0000-0000132A0000}"/>
    <cellStyle name="Note 2 8 3 5 3 2" xfId="33393" xr:uid="{00000000-0005-0000-0000-0000142A0000}"/>
    <cellStyle name="Note 2 8 3 5 3 3" xfId="47846" xr:uid="{00000000-0005-0000-0000-0000152A0000}"/>
    <cellStyle name="Note 2 8 3 5 4" xfId="21265" xr:uid="{00000000-0005-0000-0000-0000162A0000}"/>
    <cellStyle name="Note 2 8 3 5 5" xfId="35718" xr:uid="{00000000-0005-0000-0000-0000172A0000}"/>
    <cellStyle name="Note 2 8 3 6" xfId="6291" xr:uid="{00000000-0005-0000-0000-0000182A0000}"/>
    <cellStyle name="Note 2 8 3 6 2" xfId="23726" xr:uid="{00000000-0005-0000-0000-0000192A0000}"/>
    <cellStyle name="Note 2 8 3 6 3" xfId="38179" xr:uid="{00000000-0005-0000-0000-00001A2A0000}"/>
    <cellStyle name="Note 2 8 3 7" xfId="8732" xr:uid="{00000000-0005-0000-0000-00001B2A0000}"/>
    <cellStyle name="Note 2 8 3 7 2" xfId="26167" xr:uid="{00000000-0005-0000-0000-00001C2A0000}"/>
    <cellStyle name="Note 2 8 3 7 3" xfId="40620" xr:uid="{00000000-0005-0000-0000-00001D2A0000}"/>
    <cellStyle name="Note 2 8 3 8" xfId="11152" xr:uid="{00000000-0005-0000-0000-00001E2A0000}"/>
    <cellStyle name="Note 2 8 3 8 2" xfId="28587" xr:uid="{00000000-0005-0000-0000-00001F2A0000}"/>
    <cellStyle name="Note 2 8 3 8 3" xfId="43040" xr:uid="{00000000-0005-0000-0000-0000202A0000}"/>
    <cellStyle name="Note 2 8 3 9" xfId="18159" xr:uid="{00000000-0005-0000-0000-0000212A0000}"/>
    <cellStyle name="Note 2 8 4" xfId="1322" xr:uid="{00000000-0005-0000-0000-0000222A0000}"/>
    <cellStyle name="Note 2 8 4 2" xfId="1323" xr:uid="{00000000-0005-0000-0000-0000232A0000}"/>
    <cellStyle name="Note 2 8 4 2 2" xfId="3834" xr:uid="{00000000-0005-0000-0000-0000242A0000}"/>
    <cellStyle name="Note 2 8 4 2 2 2" xfId="13501" xr:uid="{00000000-0005-0000-0000-0000252A0000}"/>
    <cellStyle name="Note 2 8 4 2 2 2 2" xfId="30936" xr:uid="{00000000-0005-0000-0000-0000262A0000}"/>
    <cellStyle name="Note 2 8 4 2 2 2 3" xfId="45389" xr:uid="{00000000-0005-0000-0000-0000272A0000}"/>
    <cellStyle name="Note 2 8 4 2 2 3" xfId="15962" xr:uid="{00000000-0005-0000-0000-0000282A0000}"/>
    <cellStyle name="Note 2 8 4 2 2 3 2" xfId="33397" xr:uid="{00000000-0005-0000-0000-0000292A0000}"/>
    <cellStyle name="Note 2 8 4 2 2 3 3" xfId="47850" xr:uid="{00000000-0005-0000-0000-00002A2A0000}"/>
    <cellStyle name="Note 2 8 4 2 2 4" xfId="21270" xr:uid="{00000000-0005-0000-0000-00002B2A0000}"/>
    <cellStyle name="Note 2 8 4 2 2 5" xfId="35723" xr:uid="{00000000-0005-0000-0000-00002C2A0000}"/>
    <cellStyle name="Note 2 8 4 2 3" xfId="6296" xr:uid="{00000000-0005-0000-0000-00002D2A0000}"/>
    <cellStyle name="Note 2 8 4 2 3 2" xfId="23731" xr:uid="{00000000-0005-0000-0000-00002E2A0000}"/>
    <cellStyle name="Note 2 8 4 2 3 3" xfId="38184" xr:uid="{00000000-0005-0000-0000-00002F2A0000}"/>
    <cellStyle name="Note 2 8 4 2 4" xfId="8737" xr:uid="{00000000-0005-0000-0000-0000302A0000}"/>
    <cellStyle name="Note 2 8 4 2 4 2" xfId="26172" xr:uid="{00000000-0005-0000-0000-0000312A0000}"/>
    <cellStyle name="Note 2 8 4 2 4 3" xfId="40625" xr:uid="{00000000-0005-0000-0000-0000322A0000}"/>
    <cellStyle name="Note 2 8 4 2 5" xfId="11157" xr:uid="{00000000-0005-0000-0000-0000332A0000}"/>
    <cellStyle name="Note 2 8 4 2 5 2" xfId="28592" xr:uid="{00000000-0005-0000-0000-0000342A0000}"/>
    <cellStyle name="Note 2 8 4 2 5 3" xfId="43045" xr:uid="{00000000-0005-0000-0000-0000352A0000}"/>
    <cellStyle name="Note 2 8 4 2 6" xfId="18164" xr:uid="{00000000-0005-0000-0000-0000362A0000}"/>
    <cellStyle name="Note 2 8 4 3" xfId="1324" xr:uid="{00000000-0005-0000-0000-0000372A0000}"/>
    <cellStyle name="Note 2 8 4 3 2" xfId="3835" xr:uid="{00000000-0005-0000-0000-0000382A0000}"/>
    <cellStyle name="Note 2 8 4 3 2 2" xfId="13502" xr:uid="{00000000-0005-0000-0000-0000392A0000}"/>
    <cellStyle name="Note 2 8 4 3 2 2 2" xfId="30937" xr:uid="{00000000-0005-0000-0000-00003A2A0000}"/>
    <cellStyle name="Note 2 8 4 3 2 2 3" xfId="45390" xr:uid="{00000000-0005-0000-0000-00003B2A0000}"/>
    <cellStyle name="Note 2 8 4 3 2 3" xfId="15963" xr:uid="{00000000-0005-0000-0000-00003C2A0000}"/>
    <cellStyle name="Note 2 8 4 3 2 3 2" xfId="33398" xr:uid="{00000000-0005-0000-0000-00003D2A0000}"/>
    <cellStyle name="Note 2 8 4 3 2 3 3" xfId="47851" xr:uid="{00000000-0005-0000-0000-00003E2A0000}"/>
    <cellStyle name="Note 2 8 4 3 2 4" xfId="21271" xr:uid="{00000000-0005-0000-0000-00003F2A0000}"/>
    <cellStyle name="Note 2 8 4 3 2 5" xfId="35724" xr:uid="{00000000-0005-0000-0000-0000402A0000}"/>
    <cellStyle name="Note 2 8 4 3 3" xfId="6297" xr:uid="{00000000-0005-0000-0000-0000412A0000}"/>
    <cellStyle name="Note 2 8 4 3 3 2" xfId="23732" xr:uid="{00000000-0005-0000-0000-0000422A0000}"/>
    <cellStyle name="Note 2 8 4 3 3 3" xfId="38185" xr:uid="{00000000-0005-0000-0000-0000432A0000}"/>
    <cellStyle name="Note 2 8 4 3 4" xfId="8738" xr:uid="{00000000-0005-0000-0000-0000442A0000}"/>
    <cellStyle name="Note 2 8 4 3 4 2" xfId="26173" xr:uid="{00000000-0005-0000-0000-0000452A0000}"/>
    <cellStyle name="Note 2 8 4 3 4 3" xfId="40626" xr:uid="{00000000-0005-0000-0000-0000462A0000}"/>
    <cellStyle name="Note 2 8 4 3 5" xfId="11158" xr:uid="{00000000-0005-0000-0000-0000472A0000}"/>
    <cellStyle name="Note 2 8 4 3 5 2" xfId="28593" xr:uid="{00000000-0005-0000-0000-0000482A0000}"/>
    <cellStyle name="Note 2 8 4 3 5 3" xfId="43046" xr:uid="{00000000-0005-0000-0000-0000492A0000}"/>
    <cellStyle name="Note 2 8 4 3 6" xfId="18165" xr:uid="{00000000-0005-0000-0000-00004A2A0000}"/>
    <cellStyle name="Note 2 8 4 4" xfId="1325" xr:uid="{00000000-0005-0000-0000-00004B2A0000}"/>
    <cellStyle name="Note 2 8 4 4 2" xfId="3836" xr:uid="{00000000-0005-0000-0000-00004C2A0000}"/>
    <cellStyle name="Note 2 8 4 4 2 2" xfId="21272" xr:uid="{00000000-0005-0000-0000-00004D2A0000}"/>
    <cellStyle name="Note 2 8 4 4 2 3" xfId="35725" xr:uid="{00000000-0005-0000-0000-00004E2A0000}"/>
    <cellStyle name="Note 2 8 4 4 3" xfId="6298" xr:uid="{00000000-0005-0000-0000-00004F2A0000}"/>
    <cellStyle name="Note 2 8 4 4 3 2" xfId="23733" xr:uid="{00000000-0005-0000-0000-0000502A0000}"/>
    <cellStyle name="Note 2 8 4 4 3 3" xfId="38186" xr:uid="{00000000-0005-0000-0000-0000512A0000}"/>
    <cellStyle name="Note 2 8 4 4 4" xfId="8739" xr:uid="{00000000-0005-0000-0000-0000522A0000}"/>
    <cellStyle name="Note 2 8 4 4 4 2" xfId="26174" xr:uid="{00000000-0005-0000-0000-0000532A0000}"/>
    <cellStyle name="Note 2 8 4 4 4 3" xfId="40627" xr:uid="{00000000-0005-0000-0000-0000542A0000}"/>
    <cellStyle name="Note 2 8 4 4 5" xfId="11159" xr:uid="{00000000-0005-0000-0000-0000552A0000}"/>
    <cellStyle name="Note 2 8 4 4 5 2" xfId="28594" xr:uid="{00000000-0005-0000-0000-0000562A0000}"/>
    <cellStyle name="Note 2 8 4 4 5 3" xfId="43047" xr:uid="{00000000-0005-0000-0000-0000572A0000}"/>
    <cellStyle name="Note 2 8 4 4 6" xfId="15101" xr:uid="{00000000-0005-0000-0000-0000582A0000}"/>
    <cellStyle name="Note 2 8 4 4 6 2" xfId="32536" xr:uid="{00000000-0005-0000-0000-0000592A0000}"/>
    <cellStyle name="Note 2 8 4 4 6 3" xfId="46989" xr:uid="{00000000-0005-0000-0000-00005A2A0000}"/>
    <cellStyle name="Note 2 8 4 4 7" xfId="18166" xr:uid="{00000000-0005-0000-0000-00005B2A0000}"/>
    <cellStyle name="Note 2 8 4 4 8" xfId="20263" xr:uid="{00000000-0005-0000-0000-00005C2A0000}"/>
    <cellStyle name="Note 2 8 4 5" xfId="3833" xr:uid="{00000000-0005-0000-0000-00005D2A0000}"/>
    <cellStyle name="Note 2 8 4 5 2" xfId="13500" xr:uid="{00000000-0005-0000-0000-00005E2A0000}"/>
    <cellStyle name="Note 2 8 4 5 2 2" xfId="30935" xr:uid="{00000000-0005-0000-0000-00005F2A0000}"/>
    <cellStyle name="Note 2 8 4 5 2 3" xfId="45388" xr:uid="{00000000-0005-0000-0000-0000602A0000}"/>
    <cellStyle name="Note 2 8 4 5 3" xfId="15961" xr:uid="{00000000-0005-0000-0000-0000612A0000}"/>
    <cellStyle name="Note 2 8 4 5 3 2" xfId="33396" xr:uid="{00000000-0005-0000-0000-0000622A0000}"/>
    <cellStyle name="Note 2 8 4 5 3 3" xfId="47849" xr:uid="{00000000-0005-0000-0000-0000632A0000}"/>
    <cellStyle name="Note 2 8 4 5 4" xfId="21269" xr:uid="{00000000-0005-0000-0000-0000642A0000}"/>
    <cellStyle name="Note 2 8 4 5 5" xfId="35722" xr:uid="{00000000-0005-0000-0000-0000652A0000}"/>
    <cellStyle name="Note 2 8 4 6" xfId="6295" xr:uid="{00000000-0005-0000-0000-0000662A0000}"/>
    <cellStyle name="Note 2 8 4 6 2" xfId="23730" xr:uid="{00000000-0005-0000-0000-0000672A0000}"/>
    <cellStyle name="Note 2 8 4 6 3" xfId="38183" xr:uid="{00000000-0005-0000-0000-0000682A0000}"/>
    <cellStyle name="Note 2 8 4 7" xfId="8736" xr:uid="{00000000-0005-0000-0000-0000692A0000}"/>
    <cellStyle name="Note 2 8 4 7 2" xfId="26171" xr:uid="{00000000-0005-0000-0000-00006A2A0000}"/>
    <cellStyle name="Note 2 8 4 7 3" xfId="40624" xr:uid="{00000000-0005-0000-0000-00006B2A0000}"/>
    <cellStyle name="Note 2 8 4 8" xfId="11156" xr:uid="{00000000-0005-0000-0000-00006C2A0000}"/>
    <cellStyle name="Note 2 8 4 8 2" xfId="28591" xr:uid="{00000000-0005-0000-0000-00006D2A0000}"/>
    <cellStyle name="Note 2 8 4 8 3" xfId="43044" xr:uid="{00000000-0005-0000-0000-00006E2A0000}"/>
    <cellStyle name="Note 2 8 4 9" xfId="18163" xr:uid="{00000000-0005-0000-0000-00006F2A0000}"/>
    <cellStyle name="Note 2 8 5" xfId="1326" xr:uid="{00000000-0005-0000-0000-0000702A0000}"/>
    <cellStyle name="Note 2 8 5 2" xfId="1327" xr:uid="{00000000-0005-0000-0000-0000712A0000}"/>
    <cellStyle name="Note 2 8 5 2 2" xfId="3838" xr:uid="{00000000-0005-0000-0000-0000722A0000}"/>
    <cellStyle name="Note 2 8 5 2 2 2" xfId="13504" xr:uid="{00000000-0005-0000-0000-0000732A0000}"/>
    <cellStyle name="Note 2 8 5 2 2 2 2" xfId="30939" xr:uid="{00000000-0005-0000-0000-0000742A0000}"/>
    <cellStyle name="Note 2 8 5 2 2 2 3" xfId="45392" xr:uid="{00000000-0005-0000-0000-0000752A0000}"/>
    <cellStyle name="Note 2 8 5 2 2 3" xfId="15965" xr:uid="{00000000-0005-0000-0000-0000762A0000}"/>
    <cellStyle name="Note 2 8 5 2 2 3 2" xfId="33400" xr:uid="{00000000-0005-0000-0000-0000772A0000}"/>
    <cellStyle name="Note 2 8 5 2 2 3 3" xfId="47853" xr:uid="{00000000-0005-0000-0000-0000782A0000}"/>
    <cellStyle name="Note 2 8 5 2 2 4" xfId="21274" xr:uid="{00000000-0005-0000-0000-0000792A0000}"/>
    <cellStyle name="Note 2 8 5 2 2 5" xfId="35727" xr:uid="{00000000-0005-0000-0000-00007A2A0000}"/>
    <cellStyle name="Note 2 8 5 2 3" xfId="6300" xr:uid="{00000000-0005-0000-0000-00007B2A0000}"/>
    <cellStyle name="Note 2 8 5 2 3 2" xfId="23735" xr:uid="{00000000-0005-0000-0000-00007C2A0000}"/>
    <cellStyle name="Note 2 8 5 2 3 3" xfId="38188" xr:uid="{00000000-0005-0000-0000-00007D2A0000}"/>
    <cellStyle name="Note 2 8 5 2 4" xfId="8741" xr:uid="{00000000-0005-0000-0000-00007E2A0000}"/>
    <cellStyle name="Note 2 8 5 2 4 2" xfId="26176" xr:uid="{00000000-0005-0000-0000-00007F2A0000}"/>
    <cellStyle name="Note 2 8 5 2 4 3" xfId="40629" xr:uid="{00000000-0005-0000-0000-0000802A0000}"/>
    <cellStyle name="Note 2 8 5 2 5" xfId="11161" xr:uid="{00000000-0005-0000-0000-0000812A0000}"/>
    <cellStyle name="Note 2 8 5 2 5 2" xfId="28596" xr:uid="{00000000-0005-0000-0000-0000822A0000}"/>
    <cellStyle name="Note 2 8 5 2 5 3" xfId="43049" xr:uid="{00000000-0005-0000-0000-0000832A0000}"/>
    <cellStyle name="Note 2 8 5 2 6" xfId="18168" xr:uid="{00000000-0005-0000-0000-0000842A0000}"/>
    <cellStyle name="Note 2 8 5 3" xfId="1328" xr:uid="{00000000-0005-0000-0000-0000852A0000}"/>
    <cellStyle name="Note 2 8 5 3 2" xfId="3839" xr:uid="{00000000-0005-0000-0000-0000862A0000}"/>
    <cellStyle name="Note 2 8 5 3 2 2" xfId="13505" xr:uid="{00000000-0005-0000-0000-0000872A0000}"/>
    <cellStyle name="Note 2 8 5 3 2 2 2" xfId="30940" xr:uid="{00000000-0005-0000-0000-0000882A0000}"/>
    <cellStyle name="Note 2 8 5 3 2 2 3" xfId="45393" xr:uid="{00000000-0005-0000-0000-0000892A0000}"/>
    <cellStyle name="Note 2 8 5 3 2 3" xfId="15966" xr:uid="{00000000-0005-0000-0000-00008A2A0000}"/>
    <cellStyle name="Note 2 8 5 3 2 3 2" xfId="33401" xr:uid="{00000000-0005-0000-0000-00008B2A0000}"/>
    <cellStyle name="Note 2 8 5 3 2 3 3" xfId="47854" xr:uid="{00000000-0005-0000-0000-00008C2A0000}"/>
    <cellStyle name="Note 2 8 5 3 2 4" xfId="21275" xr:uid="{00000000-0005-0000-0000-00008D2A0000}"/>
    <cellStyle name="Note 2 8 5 3 2 5" xfId="35728" xr:uid="{00000000-0005-0000-0000-00008E2A0000}"/>
    <cellStyle name="Note 2 8 5 3 3" xfId="6301" xr:uid="{00000000-0005-0000-0000-00008F2A0000}"/>
    <cellStyle name="Note 2 8 5 3 3 2" xfId="23736" xr:uid="{00000000-0005-0000-0000-0000902A0000}"/>
    <cellStyle name="Note 2 8 5 3 3 3" xfId="38189" xr:uid="{00000000-0005-0000-0000-0000912A0000}"/>
    <cellStyle name="Note 2 8 5 3 4" xfId="8742" xr:uid="{00000000-0005-0000-0000-0000922A0000}"/>
    <cellStyle name="Note 2 8 5 3 4 2" xfId="26177" xr:uid="{00000000-0005-0000-0000-0000932A0000}"/>
    <cellStyle name="Note 2 8 5 3 4 3" xfId="40630" xr:uid="{00000000-0005-0000-0000-0000942A0000}"/>
    <cellStyle name="Note 2 8 5 3 5" xfId="11162" xr:uid="{00000000-0005-0000-0000-0000952A0000}"/>
    <cellStyle name="Note 2 8 5 3 5 2" xfId="28597" xr:uid="{00000000-0005-0000-0000-0000962A0000}"/>
    <cellStyle name="Note 2 8 5 3 5 3" xfId="43050" xr:uid="{00000000-0005-0000-0000-0000972A0000}"/>
    <cellStyle name="Note 2 8 5 3 6" xfId="18169" xr:uid="{00000000-0005-0000-0000-0000982A0000}"/>
    <cellStyle name="Note 2 8 5 4" xfId="1329" xr:uid="{00000000-0005-0000-0000-0000992A0000}"/>
    <cellStyle name="Note 2 8 5 4 2" xfId="3840" xr:uid="{00000000-0005-0000-0000-00009A2A0000}"/>
    <cellStyle name="Note 2 8 5 4 2 2" xfId="21276" xr:uid="{00000000-0005-0000-0000-00009B2A0000}"/>
    <cellStyle name="Note 2 8 5 4 2 3" xfId="35729" xr:uid="{00000000-0005-0000-0000-00009C2A0000}"/>
    <cellStyle name="Note 2 8 5 4 3" xfId="6302" xr:uid="{00000000-0005-0000-0000-00009D2A0000}"/>
    <cellStyle name="Note 2 8 5 4 3 2" xfId="23737" xr:uid="{00000000-0005-0000-0000-00009E2A0000}"/>
    <cellStyle name="Note 2 8 5 4 3 3" xfId="38190" xr:uid="{00000000-0005-0000-0000-00009F2A0000}"/>
    <cellStyle name="Note 2 8 5 4 4" xfId="8743" xr:uid="{00000000-0005-0000-0000-0000A02A0000}"/>
    <cellStyle name="Note 2 8 5 4 4 2" xfId="26178" xr:uid="{00000000-0005-0000-0000-0000A12A0000}"/>
    <cellStyle name="Note 2 8 5 4 4 3" xfId="40631" xr:uid="{00000000-0005-0000-0000-0000A22A0000}"/>
    <cellStyle name="Note 2 8 5 4 5" xfId="11163" xr:uid="{00000000-0005-0000-0000-0000A32A0000}"/>
    <cellStyle name="Note 2 8 5 4 5 2" xfId="28598" xr:uid="{00000000-0005-0000-0000-0000A42A0000}"/>
    <cellStyle name="Note 2 8 5 4 5 3" xfId="43051" xr:uid="{00000000-0005-0000-0000-0000A52A0000}"/>
    <cellStyle name="Note 2 8 5 4 6" xfId="15102" xr:uid="{00000000-0005-0000-0000-0000A62A0000}"/>
    <cellStyle name="Note 2 8 5 4 6 2" xfId="32537" xr:uid="{00000000-0005-0000-0000-0000A72A0000}"/>
    <cellStyle name="Note 2 8 5 4 6 3" xfId="46990" xr:uid="{00000000-0005-0000-0000-0000A82A0000}"/>
    <cellStyle name="Note 2 8 5 4 7" xfId="18170" xr:uid="{00000000-0005-0000-0000-0000A92A0000}"/>
    <cellStyle name="Note 2 8 5 4 8" xfId="20264" xr:uid="{00000000-0005-0000-0000-0000AA2A0000}"/>
    <cellStyle name="Note 2 8 5 5" xfId="3837" xr:uid="{00000000-0005-0000-0000-0000AB2A0000}"/>
    <cellStyle name="Note 2 8 5 5 2" xfId="13503" xr:uid="{00000000-0005-0000-0000-0000AC2A0000}"/>
    <cellStyle name="Note 2 8 5 5 2 2" xfId="30938" xr:uid="{00000000-0005-0000-0000-0000AD2A0000}"/>
    <cellStyle name="Note 2 8 5 5 2 3" xfId="45391" xr:uid="{00000000-0005-0000-0000-0000AE2A0000}"/>
    <cellStyle name="Note 2 8 5 5 3" xfId="15964" xr:uid="{00000000-0005-0000-0000-0000AF2A0000}"/>
    <cellStyle name="Note 2 8 5 5 3 2" xfId="33399" xr:uid="{00000000-0005-0000-0000-0000B02A0000}"/>
    <cellStyle name="Note 2 8 5 5 3 3" xfId="47852" xr:uid="{00000000-0005-0000-0000-0000B12A0000}"/>
    <cellStyle name="Note 2 8 5 5 4" xfId="21273" xr:uid="{00000000-0005-0000-0000-0000B22A0000}"/>
    <cellStyle name="Note 2 8 5 5 5" xfId="35726" xr:uid="{00000000-0005-0000-0000-0000B32A0000}"/>
    <cellStyle name="Note 2 8 5 6" xfId="6299" xr:uid="{00000000-0005-0000-0000-0000B42A0000}"/>
    <cellStyle name="Note 2 8 5 6 2" xfId="23734" xr:uid="{00000000-0005-0000-0000-0000B52A0000}"/>
    <cellStyle name="Note 2 8 5 6 3" xfId="38187" xr:uid="{00000000-0005-0000-0000-0000B62A0000}"/>
    <cellStyle name="Note 2 8 5 7" xfId="8740" xr:uid="{00000000-0005-0000-0000-0000B72A0000}"/>
    <cellStyle name="Note 2 8 5 7 2" xfId="26175" xr:uid="{00000000-0005-0000-0000-0000B82A0000}"/>
    <cellStyle name="Note 2 8 5 7 3" xfId="40628" xr:uid="{00000000-0005-0000-0000-0000B92A0000}"/>
    <cellStyle name="Note 2 8 5 8" xfId="11160" xr:uid="{00000000-0005-0000-0000-0000BA2A0000}"/>
    <cellStyle name="Note 2 8 5 8 2" xfId="28595" xr:uid="{00000000-0005-0000-0000-0000BB2A0000}"/>
    <cellStyle name="Note 2 8 5 8 3" xfId="43048" xr:uid="{00000000-0005-0000-0000-0000BC2A0000}"/>
    <cellStyle name="Note 2 8 5 9" xfId="18167" xr:uid="{00000000-0005-0000-0000-0000BD2A0000}"/>
    <cellStyle name="Note 2 8 6" xfId="1330" xr:uid="{00000000-0005-0000-0000-0000BE2A0000}"/>
    <cellStyle name="Note 2 8 6 2" xfId="3841" xr:uid="{00000000-0005-0000-0000-0000BF2A0000}"/>
    <cellStyle name="Note 2 8 6 2 2" xfId="13506" xr:uid="{00000000-0005-0000-0000-0000C02A0000}"/>
    <cellStyle name="Note 2 8 6 2 2 2" xfId="30941" xr:uid="{00000000-0005-0000-0000-0000C12A0000}"/>
    <cellStyle name="Note 2 8 6 2 2 3" xfId="45394" xr:uid="{00000000-0005-0000-0000-0000C22A0000}"/>
    <cellStyle name="Note 2 8 6 2 3" xfId="15967" xr:uid="{00000000-0005-0000-0000-0000C32A0000}"/>
    <cellStyle name="Note 2 8 6 2 3 2" xfId="33402" xr:uid="{00000000-0005-0000-0000-0000C42A0000}"/>
    <cellStyle name="Note 2 8 6 2 3 3" xfId="47855" xr:uid="{00000000-0005-0000-0000-0000C52A0000}"/>
    <cellStyle name="Note 2 8 6 2 4" xfId="21277" xr:uid="{00000000-0005-0000-0000-0000C62A0000}"/>
    <cellStyle name="Note 2 8 6 2 5" xfId="35730" xr:uid="{00000000-0005-0000-0000-0000C72A0000}"/>
    <cellStyle name="Note 2 8 6 3" xfId="6303" xr:uid="{00000000-0005-0000-0000-0000C82A0000}"/>
    <cellStyle name="Note 2 8 6 3 2" xfId="23738" xr:uid="{00000000-0005-0000-0000-0000C92A0000}"/>
    <cellStyle name="Note 2 8 6 3 3" xfId="38191" xr:uid="{00000000-0005-0000-0000-0000CA2A0000}"/>
    <cellStyle name="Note 2 8 6 4" xfId="8744" xr:uid="{00000000-0005-0000-0000-0000CB2A0000}"/>
    <cellStyle name="Note 2 8 6 4 2" xfId="26179" xr:uid="{00000000-0005-0000-0000-0000CC2A0000}"/>
    <cellStyle name="Note 2 8 6 4 3" xfId="40632" xr:uid="{00000000-0005-0000-0000-0000CD2A0000}"/>
    <cellStyle name="Note 2 8 6 5" xfId="11164" xr:uid="{00000000-0005-0000-0000-0000CE2A0000}"/>
    <cellStyle name="Note 2 8 6 5 2" xfId="28599" xr:uid="{00000000-0005-0000-0000-0000CF2A0000}"/>
    <cellStyle name="Note 2 8 6 5 3" xfId="43052" xr:uid="{00000000-0005-0000-0000-0000D02A0000}"/>
    <cellStyle name="Note 2 8 6 6" xfId="18171" xr:uid="{00000000-0005-0000-0000-0000D12A0000}"/>
    <cellStyle name="Note 2 8 7" xfId="1331" xr:uid="{00000000-0005-0000-0000-0000D22A0000}"/>
    <cellStyle name="Note 2 8 7 2" xfId="3842" xr:uid="{00000000-0005-0000-0000-0000D32A0000}"/>
    <cellStyle name="Note 2 8 7 2 2" xfId="13507" xr:uid="{00000000-0005-0000-0000-0000D42A0000}"/>
    <cellStyle name="Note 2 8 7 2 2 2" xfId="30942" xr:uid="{00000000-0005-0000-0000-0000D52A0000}"/>
    <cellStyle name="Note 2 8 7 2 2 3" xfId="45395" xr:uid="{00000000-0005-0000-0000-0000D62A0000}"/>
    <cellStyle name="Note 2 8 7 2 3" xfId="15968" xr:uid="{00000000-0005-0000-0000-0000D72A0000}"/>
    <cellStyle name="Note 2 8 7 2 3 2" xfId="33403" xr:uid="{00000000-0005-0000-0000-0000D82A0000}"/>
    <cellStyle name="Note 2 8 7 2 3 3" xfId="47856" xr:uid="{00000000-0005-0000-0000-0000D92A0000}"/>
    <cellStyle name="Note 2 8 7 2 4" xfId="21278" xr:uid="{00000000-0005-0000-0000-0000DA2A0000}"/>
    <cellStyle name="Note 2 8 7 2 5" xfId="35731" xr:uid="{00000000-0005-0000-0000-0000DB2A0000}"/>
    <cellStyle name="Note 2 8 7 3" xfId="6304" xr:uid="{00000000-0005-0000-0000-0000DC2A0000}"/>
    <cellStyle name="Note 2 8 7 3 2" xfId="23739" xr:uid="{00000000-0005-0000-0000-0000DD2A0000}"/>
    <cellStyle name="Note 2 8 7 3 3" xfId="38192" xr:uid="{00000000-0005-0000-0000-0000DE2A0000}"/>
    <cellStyle name="Note 2 8 7 4" xfId="8745" xr:uid="{00000000-0005-0000-0000-0000DF2A0000}"/>
    <cellStyle name="Note 2 8 7 4 2" xfId="26180" xr:uid="{00000000-0005-0000-0000-0000E02A0000}"/>
    <cellStyle name="Note 2 8 7 4 3" xfId="40633" xr:uid="{00000000-0005-0000-0000-0000E12A0000}"/>
    <cellStyle name="Note 2 8 7 5" xfId="11165" xr:uid="{00000000-0005-0000-0000-0000E22A0000}"/>
    <cellStyle name="Note 2 8 7 5 2" xfId="28600" xr:uid="{00000000-0005-0000-0000-0000E32A0000}"/>
    <cellStyle name="Note 2 8 7 5 3" xfId="43053" xr:uid="{00000000-0005-0000-0000-0000E42A0000}"/>
    <cellStyle name="Note 2 8 7 6" xfId="18172" xr:uid="{00000000-0005-0000-0000-0000E52A0000}"/>
    <cellStyle name="Note 2 8 8" xfId="1332" xr:uid="{00000000-0005-0000-0000-0000E62A0000}"/>
    <cellStyle name="Note 2 8 8 2" xfId="3843" xr:uid="{00000000-0005-0000-0000-0000E72A0000}"/>
    <cellStyle name="Note 2 8 8 2 2" xfId="21279" xr:uid="{00000000-0005-0000-0000-0000E82A0000}"/>
    <cellStyle name="Note 2 8 8 2 3" xfId="35732" xr:uid="{00000000-0005-0000-0000-0000E92A0000}"/>
    <cellStyle name="Note 2 8 8 3" xfId="6305" xr:uid="{00000000-0005-0000-0000-0000EA2A0000}"/>
    <cellStyle name="Note 2 8 8 3 2" xfId="23740" xr:uid="{00000000-0005-0000-0000-0000EB2A0000}"/>
    <cellStyle name="Note 2 8 8 3 3" xfId="38193" xr:uid="{00000000-0005-0000-0000-0000EC2A0000}"/>
    <cellStyle name="Note 2 8 8 4" xfId="8746" xr:uid="{00000000-0005-0000-0000-0000ED2A0000}"/>
    <cellStyle name="Note 2 8 8 4 2" xfId="26181" xr:uid="{00000000-0005-0000-0000-0000EE2A0000}"/>
    <cellStyle name="Note 2 8 8 4 3" xfId="40634" xr:uid="{00000000-0005-0000-0000-0000EF2A0000}"/>
    <cellStyle name="Note 2 8 8 5" xfId="11166" xr:uid="{00000000-0005-0000-0000-0000F02A0000}"/>
    <cellStyle name="Note 2 8 8 5 2" xfId="28601" xr:uid="{00000000-0005-0000-0000-0000F12A0000}"/>
    <cellStyle name="Note 2 8 8 5 3" xfId="43054" xr:uid="{00000000-0005-0000-0000-0000F22A0000}"/>
    <cellStyle name="Note 2 8 8 6" xfId="15103" xr:uid="{00000000-0005-0000-0000-0000F32A0000}"/>
    <cellStyle name="Note 2 8 8 6 2" xfId="32538" xr:uid="{00000000-0005-0000-0000-0000F42A0000}"/>
    <cellStyle name="Note 2 8 8 6 3" xfId="46991" xr:uid="{00000000-0005-0000-0000-0000F52A0000}"/>
    <cellStyle name="Note 2 8 8 7" xfId="18173" xr:uid="{00000000-0005-0000-0000-0000F62A0000}"/>
    <cellStyle name="Note 2 8 8 8" xfId="20265" xr:uid="{00000000-0005-0000-0000-0000F72A0000}"/>
    <cellStyle name="Note 2 8 9" xfId="3824" xr:uid="{00000000-0005-0000-0000-0000F82A0000}"/>
    <cellStyle name="Note 2 8 9 2" xfId="13493" xr:uid="{00000000-0005-0000-0000-0000F92A0000}"/>
    <cellStyle name="Note 2 8 9 2 2" xfId="30928" xr:uid="{00000000-0005-0000-0000-0000FA2A0000}"/>
    <cellStyle name="Note 2 8 9 2 3" xfId="45381" xr:uid="{00000000-0005-0000-0000-0000FB2A0000}"/>
    <cellStyle name="Note 2 8 9 3" xfId="15954" xr:uid="{00000000-0005-0000-0000-0000FC2A0000}"/>
    <cellStyle name="Note 2 8 9 3 2" xfId="33389" xr:uid="{00000000-0005-0000-0000-0000FD2A0000}"/>
    <cellStyle name="Note 2 8 9 3 3" xfId="47842" xr:uid="{00000000-0005-0000-0000-0000FE2A0000}"/>
    <cellStyle name="Note 2 8 9 4" xfId="21260" xr:uid="{00000000-0005-0000-0000-0000FF2A0000}"/>
    <cellStyle name="Note 2 8 9 5" xfId="35713" xr:uid="{00000000-0005-0000-0000-0000002B0000}"/>
    <cellStyle name="Note 2 9" xfId="1333" xr:uid="{00000000-0005-0000-0000-0000012B0000}"/>
    <cellStyle name="Note 2 9 10" xfId="6306" xr:uid="{00000000-0005-0000-0000-0000022B0000}"/>
    <cellStyle name="Note 2 9 10 2" xfId="23741" xr:uid="{00000000-0005-0000-0000-0000032B0000}"/>
    <cellStyle name="Note 2 9 10 3" xfId="38194" xr:uid="{00000000-0005-0000-0000-0000042B0000}"/>
    <cellStyle name="Note 2 9 11" xfId="8747" xr:uid="{00000000-0005-0000-0000-0000052B0000}"/>
    <cellStyle name="Note 2 9 11 2" xfId="26182" xr:uid="{00000000-0005-0000-0000-0000062B0000}"/>
    <cellStyle name="Note 2 9 11 3" xfId="40635" xr:uid="{00000000-0005-0000-0000-0000072B0000}"/>
    <cellStyle name="Note 2 9 12" xfId="11167" xr:uid="{00000000-0005-0000-0000-0000082B0000}"/>
    <cellStyle name="Note 2 9 12 2" xfId="28602" xr:uid="{00000000-0005-0000-0000-0000092B0000}"/>
    <cellStyle name="Note 2 9 12 3" xfId="43055" xr:uid="{00000000-0005-0000-0000-00000A2B0000}"/>
    <cellStyle name="Note 2 9 13" xfId="18174" xr:uid="{00000000-0005-0000-0000-00000B2B0000}"/>
    <cellStyle name="Note 2 9 2" xfId="1334" xr:uid="{00000000-0005-0000-0000-00000C2B0000}"/>
    <cellStyle name="Note 2 9 2 2" xfId="1335" xr:uid="{00000000-0005-0000-0000-00000D2B0000}"/>
    <cellStyle name="Note 2 9 2 2 2" xfId="3846" xr:uid="{00000000-0005-0000-0000-00000E2B0000}"/>
    <cellStyle name="Note 2 9 2 2 2 2" xfId="13510" xr:uid="{00000000-0005-0000-0000-00000F2B0000}"/>
    <cellStyle name="Note 2 9 2 2 2 2 2" xfId="30945" xr:uid="{00000000-0005-0000-0000-0000102B0000}"/>
    <cellStyle name="Note 2 9 2 2 2 2 3" xfId="45398" xr:uid="{00000000-0005-0000-0000-0000112B0000}"/>
    <cellStyle name="Note 2 9 2 2 2 3" xfId="15971" xr:uid="{00000000-0005-0000-0000-0000122B0000}"/>
    <cellStyle name="Note 2 9 2 2 2 3 2" xfId="33406" xr:uid="{00000000-0005-0000-0000-0000132B0000}"/>
    <cellStyle name="Note 2 9 2 2 2 3 3" xfId="47859" xr:uid="{00000000-0005-0000-0000-0000142B0000}"/>
    <cellStyle name="Note 2 9 2 2 2 4" xfId="21282" xr:uid="{00000000-0005-0000-0000-0000152B0000}"/>
    <cellStyle name="Note 2 9 2 2 2 5" xfId="35735" xr:uid="{00000000-0005-0000-0000-0000162B0000}"/>
    <cellStyle name="Note 2 9 2 2 3" xfId="6308" xr:uid="{00000000-0005-0000-0000-0000172B0000}"/>
    <cellStyle name="Note 2 9 2 2 3 2" xfId="23743" xr:uid="{00000000-0005-0000-0000-0000182B0000}"/>
    <cellStyle name="Note 2 9 2 2 3 3" xfId="38196" xr:uid="{00000000-0005-0000-0000-0000192B0000}"/>
    <cellStyle name="Note 2 9 2 2 4" xfId="8749" xr:uid="{00000000-0005-0000-0000-00001A2B0000}"/>
    <cellStyle name="Note 2 9 2 2 4 2" xfId="26184" xr:uid="{00000000-0005-0000-0000-00001B2B0000}"/>
    <cellStyle name="Note 2 9 2 2 4 3" xfId="40637" xr:uid="{00000000-0005-0000-0000-00001C2B0000}"/>
    <cellStyle name="Note 2 9 2 2 5" xfId="11169" xr:uid="{00000000-0005-0000-0000-00001D2B0000}"/>
    <cellStyle name="Note 2 9 2 2 5 2" xfId="28604" xr:uid="{00000000-0005-0000-0000-00001E2B0000}"/>
    <cellStyle name="Note 2 9 2 2 5 3" xfId="43057" xr:uid="{00000000-0005-0000-0000-00001F2B0000}"/>
    <cellStyle name="Note 2 9 2 2 6" xfId="18176" xr:uid="{00000000-0005-0000-0000-0000202B0000}"/>
    <cellStyle name="Note 2 9 2 3" xfId="1336" xr:uid="{00000000-0005-0000-0000-0000212B0000}"/>
    <cellStyle name="Note 2 9 2 3 2" xfId="3847" xr:uid="{00000000-0005-0000-0000-0000222B0000}"/>
    <cellStyle name="Note 2 9 2 3 2 2" xfId="13511" xr:uid="{00000000-0005-0000-0000-0000232B0000}"/>
    <cellStyle name="Note 2 9 2 3 2 2 2" xfId="30946" xr:uid="{00000000-0005-0000-0000-0000242B0000}"/>
    <cellStyle name="Note 2 9 2 3 2 2 3" xfId="45399" xr:uid="{00000000-0005-0000-0000-0000252B0000}"/>
    <cellStyle name="Note 2 9 2 3 2 3" xfId="15972" xr:uid="{00000000-0005-0000-0000-0000262B0000}"/>
    <cellStyle name="Note 2 9 2 3 2 3 2" xfId="33407" xr:uid="{00000000-0005-0000-0000-0000272B0000}"/>
    <cellStyle name="Note 2 9 2 3 2 3 3" xfId="47860" xr:uid="{00000000-0005-0000-0000-0000282B0000}"/>
    <cellStyle name="Note 2 9 2 3 2 4" xfId="21283" xr:uid="{00000000-0005-0000-0000-0000292B0000}"/>
    <cellStyle name="Note 2 9 2 3 2 5" xfId="35736" xr:uid="{00000000-0005-0000-0000-00002A2B0000}"/>
    <cellStyle name="Note 2 9 2 3 3" xfId="6309" xr:uid="{00000000-0005-0000-0000-00002B2B0000}"/>
    <cellStyle name="Note 2 9 2 3 3 2" xfId="23744" xr:uid="{00000000-0005-0000-0000-00002C2B0000}"/>
    <cellStyle name="Note 2 9 2 3 3 3" xfId="38197" xr:uid="{00000000-0005-0000-0000-00002D2B0000}"/>
    <cellStyle name="Note 2 9 2 3 4" xfId="8750" xr:uid="{00000000-0005-0000-0000-00002E2B0000}"/>
    <cellStyle name="Note 2 9 2 3 4 2" xfId="26185" xr:uid="{00000000-0005-0000-0000-00002F2B0000}"/>
    <cellStyle name="Note 2 9 2 3 4 3" xfId="40638" xr:uid="{00000000-0005-0000-0000-0000302B0000}"/>
    <cellStyle name="Note 2 9 2 3 5" xfId="11170" xr:uid="{00000000-0005-0000-0000-0000312B0000}"/>
    <cellStyle name="Note 2 9 2 3 5 2" xfId="28605" xr:uid="{00000000-0005-0000-0000-0000322B0000}"/>
    <cellStyle name="Note 2 9 2 3 5 3" xfId="43058" xr:uid="{00000000-0005-0000-0000-0000332B0000}"/>
    <cellStyle name="Note 2 9 2 3 6" xfId="18177" xr:uid="{00000000-0005-0000-0000-0000342B0000}"/>
    <cellStyle name="Note 2 9 2 4" xfId="1337" xr:uid="{00000000-0005-0000-0000-0000352B0000}"/>
    <cellStyle name="Note 2 9 2 4 2" xfId="3848" xr:uid="{00000000-0005-0000-0000-0000362B0000}"/>
    <cellStyle name="Note 2 9 2 4 2 2" xfId="21284" xr:uid="{00000000-0005-0000-0000-0000372B0000}"/>
    <cellStyle name="Note 2 9 2 4 2 3" xfId="35737" xr:uid="{00000000-0005-0000-0000-0000382B0000}"/>
    <cellStyle name="Note 2 9 2 4 3" xfId="6310" xr:uid="{00000000-0005-0000-0000-0000392B0000}"/>
    <cellStyle name="Note 2 9 2 4 3 2" xfId="23745" xr:uid="{00000000-0005-0000-0000-00003A2B0000}"/>
    <cellStyle name="Note 2 9 2 4 3 3" xfId="38198" xr:uid="{00000000-0005-0000-0000-00003B2B0000}"/>
    <cellStyle name="Note 2 9 2 4 4" xfId="8751" xr:uid="{00000000-0005-0000-0000-00003C2B0000}"/>
    <cellStyle name="Note 2 9 2 4 4 2" xfId="26186" xr:uid="{00000000-0005-0000-0000-00003D2B0000}"/>
    <cellStyle name="Note 2 9 2 4 4 3" xfId="40639" xr:uid="{00000000-0005-0000-0000-00003E2B0000}"/>
    <cellStyle name="Note 2 9 2 4 5" xfId="11171" xr:uid="{00000000-0005-0000-0000-00003F2B0000}"/>
    <cellStyle name="Note 2 9 2 4 5 2" xfId="28606" xr:uid="{00000000-0005-0000-0000-0000402B0000}"/>
    <cellStyle name="Note 2 9 2 4 5 3" xfId="43059" xr:uid="{00000000-0005-0000-0000-0000412B0000}"/>
    <cellStyle name="Note 2 9 2 4 6" xfId="15104" xr:uid="{00000000-0005-0000-0000-0000422B0000}"/>
    <cellStyle name="Note 2 9 2 4 6 2" xfId="32539" xr:uid="{00000000-0005-0000-0000-0000432B0000}"/>
    <cellStyle name="Note 2 9 2 4 6 3" xfId="46992" xr:uid="{00000000-0005-0000-0000-0000442B0000}"/>
    <cellStyle name="Note 2 9 2 4 7" xfId="18178" xr:uid="{00000000-0005-0000-0000-0000452B0000}"/>
    <cellStyle name="Note 2 9 2 4 8" xfId="20266" xr:uid="{00000000-0005-0000-0000-0000462B0000}"/>
    <cellStyle name="Note 2 9 2 5" xfId="3845" xr:uid="{00000000-0005-0000-0000-0000472B0000}"/>
    <cellStyle name="Note 2 9 2 5 2" xfId="13509" xr:uid="{00000000-0005-0000-0000-0000482B0000}"/>
    <cellStyle name="Note 2 9 2 5 2 2" xfId="30944" xr:uid="{00000000-0005-0000-0000-0000492B0000}"/>
    <cellStyle name="Note 2 9 2 5 2 3" xfId="45397" xr:uid="{00000000-0005-0000-0000-00004A2B0000}"/>
    <cellStyle name="Note 2 9 2 5 3" xfId="15970" xr:uid="{00000000-0005-0000-0000-00004B2B0000}"/>
    <cellStyle name="Note 2 9 2 5 3 2" xfId="33405" xr:uid="{00000000-0005-0000-0000-00004C2B0000}"/>
    <cellStyle name="Note 2 9 2 5 3 3" xfId="47858" xr:uid="{00000000-0005-0000-0000-00004D2B0000}"/>
    <cellStyle name="Note 2 9 2 5 4" xfId="21281" xr:uid="{00000000-0005-0000-0000-00004E2B0000}"/>
    <cellStyle name="Note 2 9 2 5 5" xfId="35734" xr:uid="{00000000-0005-0000-0000-00004F2B0000}"/>
    <cellStyle name="Note 2 9 2 6" xfId="6307" xr:uid="{00000000-0005-0000-0000-0000502B0000}"/>
    <cellStyle name="Note 2 9 2 6 2" xfId="23742" xr:uid="{00000000-0005-0000-0000-0000512B0000}"/>
    <cellStyle name="Note 2 9 2 6 3" xfId="38195" xr:uid="{00000000-0005-0000-0000-0000522B0000}"/>
    <cellStyle name="Note 2 9 2 7" xfId="8748" xr:uid="{00000000-0005-0000-0000-0000532B0000}"/>
    <cellStyle name="Note 2 9 2 7 2" xfId="26183" xr:uid="{00000000-0005-0000-0000-0000542B0000}"/>
    <cellStyle name="Note 2 9 2 7 3" xfId="40636" xr:uid="{00000000-0005-0000-0000-0000552B0000}"/>
    <cellStyle name="Note 2 9 2 8" xfId="11168" xr:uid="{00000000-0005-0000-0000-0000562B0000}"/>
    <cellStyle name="Note 2 9 2 8 2" xfId="28603" xr:uid="{00000000-0005-0000-0000-0000572B0000}"/>
    <cellStyle name="Note 2 9 2 8 3" xfId="43056" xr:uid="{00000000-0005-0000-0000-0000582B0000}"/>
    <cellStyle name="Note 2 9 2 9" xfId="18175" xr:uid="{00000000-0005-0000-0000-0000592B0000}"/>
    <cellStyle name="Note 2 9 3" xfId="1338" xr:uid="{00000000-0005-0000-0000-00005A2B0000}"/>
    <cellStyle name="Note 2 9 3 2" xfId="1339" xr:uid="{00000000-0005-0000-0000-00005B2B0000}"/>
    <cellStyle name="Note 2 9 3 2 2" xfId="3850" xr:uid="{00000000-0005-0000-0000-00005C2B0000}"/>
    <cellStyle name="Note 2 9 3 2 2 2" xfId="13513" xr:uid="{00000000-0005-0000-0000-00005D2B0000}"/>
    <cellStyle name="Note 2 9 3 2 2 2 2" xfId="30948" xr:uid="{00000000-0005-0000-0000-00005E2B0000}"/>
    <cellStyle name="Note 2 9 3 2 2 2 3" xfId="45401" xr:uid="{00000000-0005-0000-0000-00005F2B0000}"/>
    <cellStyle name="Note 2 9 3 2 2 3" xfId="15974" xr:uid="{00000000-0005-0000-0000-0000602B0000}"/>
    <cellStyle name="Note 2 9 3 2 2 3 2" xfId="33409" xr:uid="{00000000-0005-0000-0000-0000612B0000}"/>
    <cellStyle name="Note 2 9 3 2 2 3 3" xfId="47862" xr:uid="{00000000-0005-0000-0000-0000622B0000}"/>
    <cellStyle name="Note 2 9 3 2 2 4" xfId="21286" xr:uid="{00000000-0005-0000-0000-0000632B0000}"/>
    <cellStyle name="Note 2 9 3 2 2 5" xfId="35739" xr:uid="{00000000-0005-0000-0000-0000642B0000}"/>
    <cellStyle name="Note 2 9 3 2 3" xfId="6312" xr:uid="{00000000-0005-0000-0000-0000652B0000}"/>
    <cellStyle name="Note 2 9 3 2 3 2" xfId="23747" xr:uid="{00000000-0005-0000-0000-0000662B0000}"/>
    <cellStyle name="Note 2 9 3 2 3 3" xfId="38200" xr:uid="{00000000-0005-0000-0000-0000672B0000}"/>
    <cellStyle name="Note 2 9 3 2 4" xfId="8753" xr:uid="{00000000-0005-0000-0000-0000682B0000}"/>
    <cellStyle name="Note 2 9 3 2 4 2" xfId="26188" xr:uid="{00000000-0005-0000-0000-0000692B0000}"/>
    <cellStyle name="Note 2 9 3 2 4 3" xfId="40641" xr:uid="{00000000-0005-0000-0000-00006A2B0000}"/>
    <cellStyle name="Note 2 9 3 2 5" xfId="11173" xr:uid="{00000000-0005-0000-0000-00006B2B0000}"/>
    <cellStyle name="Note 2 9 3 2 5 2" xfId="28608" xr:uid="{00000000-0005-0000-0000-00006C2B0000}"/>
    <cellStyle name="Note 2 9 3 2 5 3" xfId="43061" xr:uid="{00000000-0005-0000-0000-00006D2B0000}"/>
    <cellStyle name="Note 2 9 3 2 6" xfId="18180" xr:uid="{00000000-0005-0000-0000-00006E2B0000}"/>
    <cellStyle name="Note 2 9 3 3" xfId="1340" xr:uid="{00000000-0005-0000-0000-00006F2B0000}"/>
    <cellStyle name="Note 2 9 3 3 2" xfId="3851" xr:uid="{00000000-0005-0000-0000-0000702B0000}"/>
    <cellStyle name="Note 2 9 3 3 2 2" xfId="13514" xr:uid="{00000000-0005-0000-0000-0000712B0000}"/>
    <cellStyle name="Note 2 9 3 3 2 2 2" xfId="30949" xr:uid="{00000000-0005-0000-0000-0000722B0000}"/>
    <cellStyle name="Note 2 9 3 3 2 2 3" xfId="45402" xr:uid="{00000000-0005-0000-0000-0000732B0000}"/>
    <cellStyle name="Note 2 9 3 3 2 3" xfId="15975" xr:uid="{00000000-0005-0000-0000-0000742B0000}"/>
    <cellStyle name="Note 2 9 3 3 2 3 2" xfId="33410" xr:uid="{00000000-0005-0000-0000-0000752B0000}"/>
    <cellStyle name="Note 2 9 3 3 2 3 3" xfId="47863" xr:uid="{00000000-0005-0000-0000-0000762B0000}"/>
    <cellStyle name="Note 2 9 3 3 2 4" xfId="21287" xr:uid="{00000000-0005-0000-0000-0000772B0000}"/>
    <cellStyle name="Note 2 9 3 3 2 5" xfId="35740" xr:uid="{00000000-0005-0000-0000-0000782B0000}"/>
    <cellStyle name="Note 2 9 3 3 3" xfId="6313" xr:uid="{00000000-0005-0000-0000-0000792B0000}"/>
    <cellStyle name="Note 2 9 3 3 3 2" xfId="23748" xr:uid="{00000000-0005-0000-0000-00007A2B0000}"/>
    <cellStyle name="Note 2 9 3 3 3 3" xfId="38201" xr:uid="{00000000-0005-0000-0000-00007B2B0000}"/>
    <cellStyle name="Note 2 9 3 3 4" xfId="8754" xr:uid="{00000000-0005-0000-0000-00007C2B0000}"/>
    <cellStyle name="Note 2 9 3 3 4 2" xfId="26189" xr:uid="{00000000-0005-0000-0000-00007D2B0000}"/>
    <cellStyle name="Note 2 9 3 3 4 3" xfId="40642" xr:uid="{00000000-0005-0000-0000-00007E2B0000}"/>
    <cellStyle name="Note 2 9 3 3 5" xfId="11174" xr:uid="{00000000-0005-0000-0000-00007F2B0000}"/>
    <cellStyle name="Note 2 9 3 3 5 2" xfId="28609" xr:uid="{00000000-0005-0000-0000-0000802B0000}"/>
    <cellStyle name="Note 2 9 3 3 5 3" xfId="43062" xr:uid="{00000000-0005-0000-0000-0000812B0000}"/>
    <cellStyle name="Note 2 9 3 3 6" xfId="18181" xr:uid="{00000000-0005-0000-0000-0000822B0000}"/>
    <cellStyle name="Note 2 9 3 4" xfId="1341" xr:uid="{00000000-0005-0000-0000-0000832B0000}"/>
    <cellStyle name="Note 2 9 3 4 2" xfId="3852" xr:uid="{00000000-0005-0000-0000-0000842B0000}"/>
    <cellStyle name="Note 2 9 3 4 2 2" xfId="21288" xr:uid="{00000000-0005-0000-0000-0000852B0000}"/>
    <cellStyle name="Note 2 9 3 4 2 3" xfId="35741" xr:uid="{00000000-0005-0000-0000-0000862B0000}"/>
    <cellStyle name="Note 2 9 3 4 3" xfId="6314" xr:uid="{00000000-0005-0000-0000-0000872B0000}"/>
    <cellStyle name="Note 2 9 3 4 3 2" xfId="23749" xr:uid="{00000000-0005-0000-0000-0000882B0000}"/>
    <cellStyle name="Note 2 9 3 4 3 3" xfId="38202" xr:uid="{00000000-0005-0000-0000-0000892B0000}"/>
    <cellStyle name="Note 2 9 3 4 4" xfId="8755" xr:uid="{00000000-0005-0000-0000-00008A2B0000}"/>
    <cellStyle name="Note 2 9 3 4 4 2" xfId="26190" xr:uid="{00000000-0005-0000-0000-00008B2B0000}"/>
    <cellStyle name="Note 2 9 3 4 4 3" xfId="40643" xr:uid="{00000000-0005-0000-0000-00008C2B0000}"/>
    <cellStyle name="Note 2 9 3 4 5" xfId="11175" xr:uid="{00000000-0005-0000-0000-00008D2B0000}"/>
    <cellStyle name="Note 2 9 3 4 5 2" xfId="28610" xr:uid="{00000000-0005-0000-0000-00008E2B0000}"/>
    <cellStyle name="Note 2 9 3 4 5 3" xfId="43063" xr:uid="{00000000-0005-0000-0000-00008F2B0000}"/>
    <cellStyle name="Note 2 9 3 4 6" xfId="15105" xr:uid="{00000000-0005-0000-0000-0000902B0000}"/>
    <cellStyle name="Note 2 9 3 4 6 2" xfId="32540" xr:uid="{00000000-0005-0000-0000-0000912B0000}"/>
    <cellStyle name="Note 2 9 3 4 6 3" xfId="46993" xr:uid="{00000000-0005-0000-0000-0000922B0000}"/>
    <cellStyle name="Note 2 9 3 4 7" xfId="18182" xr:uid="{00000000-0005-0000-0000-0000932B0000}"/>
    <cellStyle name="Note 2 9 3 4 8" xfId="20267" xr:uid="{00000000-0005-0000-0000-0000942B0000}"/>
    <cellStyle name="Note 2 9 3 5" xfId="3849" xr:uid="{00000000-0005-0000-0000-0000952B0000}"/>
    <cellStyle name="Note 2 9 3 5 2" xfId="13512" xr:uid="{00000000-0005-0000-0000-0000962B0000}"/>
    <cellStyle name="Note 2 9 3 5 2 2" xfId="30947" xr:uid="{00000000-0005-0000-0000-0000972B0000}"/>
    <cellStyle name="Note 2 9 3 5 2 3" xfId="45400" xr:uid="{00000000-0005-0000-0000-0000982B0000}"/>
    <cellStyle name="Note 2 9 3 5 3" xfId="15973" xr:uid="{00000000-0005-0000-0000-0000992B0000}"/>
    <cellStyle name="Note 2 9 3 5 3 2" xfId="33408" xr:uid="{00000000-0005-0000-0000-00009A2B0000}"/>
    <cellStyle name="Note 2 9 3 5 3 3" xfId="47861" xr:uid="{00000000-0005-0000-0000-00009B2B0000}"/>
    <cellStyle name="Note 2 9 3 5 4" xfId="21285" xr:uid="{00000000-0005-0000-0000-00009C2B0000}"/>
    <cellStyle name="Note 2 9 3 5 5" xfId="35738" xr:uid="{00000000-0005-0000-0000-00009D2B0000}"/>
    <cellStyle name="Note 2 9 3 6" xfId="6311" xr:uid="{00000000-0005-0000-0000-00009E2B0000}"/>
    <cellStyle name="Note 2 9 3 6 2" xfId="23746" xr:uid="{00000000-0005-0000-0000-00009F2B0000}"/>
    <cellStyle name="Note 2 9 3 6 3" xfId="38199" xr:uid="{00000000-0005-0000-0000-0000A02B0000}"/>
    <cellStyle name="Note 2 9 3 7" xfId="8752" xr:uid="{00000000-0005-0000-0000-0000A12B0000}"/>
    <cellStyle name="Note 2 9 3 7 2" xfId="26187" xr:uid="{00000000-0005-0000-0000-0000A22B0000}"/>
    <cellStyle name="Note 2 9 3 7 3" xfId="40640" xr:uid="{00000000-0005-0000-0000-0000A32B0000}"/>
    <cellStyle name="Note 2 9 3 8" xfId="11172" xr:uid="{00000000-0005-0000-0000-0000A42B0000}"/>
    <cellStyle name="Note 2 9 3 8 2" xfId="28607" xr:uid="{00000000-0005-0000-0000-0000A52B0000}"/>
    <cellStyle name="Note 2 9 3 8 3" xfId="43060" xr:uid="{00000000-0005-0000-0000-0000A62B0000}"/>
    <cellStyle name="Note 2 9 3 9" xfId="18179" xr:uid="{00000000-0005-0000-0000-0000A72B0000}"/>
    <cellStyle name="Note 2 9 4" xfId="1342" xr:uid="{00000000-0005-0000-0000-0000A82B0000}"/>
    <cellStyle name="Note 2 9 4 2" xfId="1343" xr:uid="{00000000-0005-0000-0000-0000A92B0000}"/>
    <cellStyle name="Note 2 9 4 2 2" xfId="3854" xr:uid="{00000000-0005-0000-0000-0000AA2B0000}"/>
    <cellStyle name="Note 2 9 4 2 2 2" xfId="13516" xr:uid="{00000000-0005-0000-0000-0000AB2B0000}"/>
    <cellStyle name="Note 2 9 4 2 2 2 2" xfId="30951" xr:uid="{00000000-0005-0000-0000-0000AC2B0000}"/>
    <cellStyle name="Note 2 9 4 2 2 2 3" xfId="45404" xr:uid="{00000000-0005-0000-0000-0000AD2B0000}"/>
    <cellStyle name="Note 2 9 4 2 2 3" xfId="15977" xr:uid="{00000000-0005-0000-0000-0000AE2B0000}"/>
    <cellStyle name="Note 2 9 4 2 2 3 2" xfId="33412" xr:uid="{00000000-0005-0000-0000-0000AF2B0000}"/>
    <cellStyle name="Note 2 9 4 2 2 3 3" xfId="47865" xr:uid="{00000000-0005-0000-0000-0000B02B0000}"/>
    <cellStyle name="Note 2 9 4 2 2 4" xfId="21290" xr:uid="{00000000-0005-0000-0000-0000B12B0000}"/>
    <cellStyle name="Note 2 9 4 2 2 5" xfId="35743" xr:uid="{00000000-0005-0000-0000-0000B22B0000}"/>
    <cellStyle name="Note 2 9 4 2 3" xfId="6316" xr:uid="{00000000-0005-0000-0000-0000B32B0000}"/>
    <cellStyle name="Note 2 9 4 2 3 2" xfId="23751" xr:uid="{00000000-0005-0000-0000-0000B42B0000}"/>
    <cellStyle name="Note 2 9 4 2 3 3" xfId="38204" xr:uid="{00000000-0005-0000-0000-0000B52B0000}"/>
    <cellStyle name="Note 2 9 4 2 4" xfId="8757" xr:uid="{00000000-0005-0000-0000-0000B62B0000}"/>
    <cellStyle name="Note 2 9 4 2 4 2" xfId="26192" xr:uid="{00000000-0005-0000-0000-0000B72B0000}"/>
    <cellStyle name="Note 2 9 4 2 4 3" xfId="40645" xr:uid="{00000000-0005-0000-0000-0000B82B0000}"/>
    <cellStyle name="Note 2 9 4 2 5" xfId="11177" xr:uid="{00000000-0005-0000-0000-0000B92B0000}"/>
    <cellStyle name="Note 2 9 4 2 5 2" xfId="28612" xr:uid="{00000000-0005-0000-0000-0000BA2B0000}"/>
    <cellStyle name="Note 2 9 4 2 5 3" xfId="43065" xr:uid="{00000000-0005-0000-0000-0000BB2B0000}"/>
    <cellStyle name="Note 2 9 4 2 6" xfId="18184" xr:uid="{00000000-0005-0000-0000-0000BC2B0000}"/>
    <cellStyle name="Note 2 9 4 3" xfId="1344" xr:uid="{00000000-0005-0000-0000-0000BD2B0000}"/>
    <cellStyle name="Note 2 9 4 3 2" xfId="3855" xr:uid="{00000000-0005-0000-0000-0000BE2B0000}"/>
    <cellStyle name="Note 2 9 4 3 2 2" xfId="13517" xr:uid="{00000000-0005-0000-0000-0000BF2B0000}"/>
    <cellStyle name="Note 2 9 4 3 2 2 2" xfId="30952" xr:uid="{00000000-0005-0000-0000-0000C02B0000}"/>
    <cellStyle name="Note 2 9 4 3 2 2 3" xfId="45405" xr:uid="{00000000-0005-0000-0000-0000C12B0000}"/>
    <cellStyle name="Note 2 9 4 3 2 3" xfId="15978" xr:uid="{00000000-0005-0000-0000-0000C22B0000}"/>
    <cellStyle name="Note 2 9 4 3 2 3 2" xfId="33413" xr:uid="{00000000-0005-0000-0000-0000C32B0000}"/>
    <cellStyle name="Note 2 9 4 3 2 3 3" xfId="47866" xr:uid="{00000000-0005-0000-0000-0000C42B0000}"/>
    <cellStyle name="Note 2 9 4 3 2 4" xfId="21291" xr:uid="{00000000-0005-0000-0000-0000C52B0000}"/>
    <cellStyle name="Note 2 9 4 3 2 5" xfId="35744" xr:uid="{00000000-0005-0000-0000-0000C62B0000}"/>
    <cellStyle name="Note 2 9 4 3 3" xfId="6317" xr:uid="{00000000-0005-0000-0000-0000C72B0000}"/>
    <cellStyle name="Note 2 9 4 3 3 2" xfId="23752" xr:uid="{00000000-0005-0000-0000-0000C82B0000}"/>
    <cellStyle name="Note 2 9 4 3 3 3" xfId="38205" xr:uid="{00000000-0005-0000-0000-0000C92B0000}"/>
    <cellStyle name="Note 2 9 4 3 4" xfId="8758" xr:uid="{00000000-0005-0000-0000-0000CA2B0000}"/>
    <cellStyle name="Note 2 9 4 3 4 2" xfId="26193" xr:uid="{00000000-0005-0000-0000-0000CB2B0000}"/>
    <cellStyle name="Note 2 9 4 3 4 3" xfId="40646" xr:uid="{00000000-0005-0000-0000-0000CC2B0000}"/>
    <cellStyle name="Note 2 9 4 3 5" xfId="11178" xr:uid="{00000000-0005-0000-0000-0000CD2B0000}"/>
    <cellStyle name="Note 2 9 4 3 5 2" xfId="28613" xr:uid="{00000000-0005-0000-0000-0000CE2B0000}"/>
    <cellStyle name="Note 2 9 4 3 5 3" xfId="43066" xr:uid="{00000000-0005-0000-0000-0000CF2B0000}"/>
    <cellStyle name="Note 2 9 4 3 6" xfId="18185" xr:uid="{00000000-0005-0000-0000-0000D02B0000}"/>
    <cellStyle name="Note 2 9 4 4" xfId="1345" xr:uid="{00000000-0005-0000-0000-0000D12B0000}"/>
    <cellStyle name="Note 2 9 4 4 2" xfId="3856" xr:uid="{00000000-0005-0000-0000-0000D22B0000}"/>
    <cellStyle name="Note 2 9 4 4 2 2" xfId="21292" xr:uid="{00000000-0005-0000-0000-0000D32B0000}"/>
    <cellStyle name="Note 2 9 4 4 2 3" xfId="35745" xr:uid="{00000000-0005-0000-0000-0000D42B0000}"/>
    <cellStyle name="Note 2 9 4 4 3" xfId="6318" xr:uid="{00000000-0005-0000-0000-0000D52B0000}"/>
    <cellStyle name="Note 2 9 4 4 3 2" xfId="23753" xr:uid="{00000000-0005-0000-0000-0000D62B0000}"/>
    <cellStyle name="Note 2 9 4 4 3 3" xfId="38206" xr:uid="{00000000-0005-0000-0000-0000D72B0000}"/>
    <cellStyle name="Note 2 9 4 4 4" xfId="8759" xr:uid="{00000000-0005-0000-0000-0000D82B0000}"/>
    <cellStyle name="Note 2 9 4 4 4 2" xfId="26194" xr:uid="{00000000-0005-0000-0000-0000D92B0000}"/>
    <cellStyle name="Note 2 9 4 4 4 3" xfId="40647" xr:uid="{00000000-0005-0000-0000-0000DA2B0000}"/>
    <cellStyle name="Note 2 9 4 4 5" xfId="11179" xr:uid="{00000000-0005-0000-0000-0000DB2B0000}"/>
    <cellStyle name="Note 2 9 4 4 5 2" xfId="28614" xr:uid="{00000000-0005-0000-0000-0000DC2B0000}"/>
    <cellStyle name="Note 2 9 4 4 5 3" xfId="43067" xr:uid="{00000000-0005-0000-0000-0000DD2B0000}"/>
    <cellStyle name="Note 2 9 4 4 6" xfId="15106" xr:uid="{00000000-0005-0000-0000-0000DE2B0000}"/>
    <cellStyle name="Note 2 9 4 4 6 2" xfId="32541" xr:uid="{00000000-0005-0000-0000-0000DF2B0000}"/>
    <cellStyle name="Note 2 9 4 4 6 3" xfId="46994" xr:uid="{00000000-0005-0000-0000-0000E02B0000}"/>
    <cellStyle name="Note 2 9 4 4 7" xfId="18186" xr:uid="{00000000-0005-0000-0000-0000E12B0000}"/>
    <cellStyle name="Note 2 9 4 4 8" xfId="20268" xr:uid="{00000000-0005-0000-0000-0000E22B0000}"/>
    <cellStyle name="Note 2 9 4 5" xfId="3853" xr:uid="{00000000-0005-0000-0000-0000E32B0000}"/>
    <cellStyle name="Note 2 9 4 5 2" xfId="13515" xr:uid="{00000000-0005-0000-0000-0000E42B0000}"/>
    <cellStyle name="Note 2 9 4 5 2 2" xfId="30950" xr:uid="{00000000-0005-0000-0000-0000E52B0000}"/>
    <cellStyle name="Note 2 9 4 5 2 3" xfId="45403" xr:uid="{00000000-0005-0000-0000-0000E62B0000}"/>
    <cellStyle name="Note 2 9 4 5 3" xfId="15976" xr:uid="{00000000-0005-0000-0000-0000E72B0000}"/>
    <cellStyle name="Note 2 9 4 5 3 2" xfId="33411" xr:uid="{00000000-0005-0000-0000-0000E82B0000}"/>
    <cellStyle name="Note 2 9 4 5 3 3" xfId="47864" xr:uid="{00000000-0005-0000-0000-0000E92B0000}"/>
    <cellStyle name="Note 2 9 4 5 4" xfId="21289" xr:uid="{00000000-0005-0000-0000-0000EA2B0000}"/>
    <cellStyle name="Note 2 9 4 5 5" xfId="35742" xr:uid="{00000000-0005-0000-0000-0000EB2B0000}"/>
    <cellStyle name="Note 2 9 4 6" xfId="6315" xr:uid="{00000000-0005-0000-0000-0000EC2B0000}"/>
    <cellStyle name="Note 2 9 4 6 2" xfId="23750" xr:uid="{00000000-0005-0000-0000-0000ED2B0000}"/>
    <cellStyle name="Note 2 9 4 6 3" xfId="38203" xr:uid="{00000000-0005-0000-0000-0000EE2B0000}"/>
    <cellStyle name="Note 2 9 4 7" xfId="8756" xr:uid="{00000000-0005-0000-0000-0000EF2B0000}"/>
    <cellStyle name="Note 2 9 4 7 2" xfId="26191" xr:uid="{00000000-0005-0000-0000-0000F02B0000}"/>
    <cellStyle name="Note 2 9 4 7 3" xfId="40644" xr:uid="{00000000-0005-0000-0000-0000F12B0000}"/>
    <cellStyle name="Note 2 9 4 8" xfId="11176" xr:uid="{00000000-0005-0000-0000-0000F22B0000}"/>
    <cellStyle name="Note 2 9 4 8 2" xfId="28611" xr:uid="{00000000-0005-0000-0000-0000F32B0000}"/>
    <cellStyle name="Note 2 9 4 8 3" xfId="43064" xr:uid="{00000000-0005-0000-0000-0000F42B0000}"/>
    <cellStyle name="Note 2 9 4 9" xfId="18183" xr:uid="{00000000-0005-0000-0000-0000F52B0000}"/>
    <cellStyle name="Note 2 9 5" xfId="1346" xr:uid="{00000000-0005-0000-0000-0000F62B0000}"/>
    <cellStyle name="Note 2 9 5 2" xfId="1347" xr:uid="{00000000-0005-0000-0000-0000F72B0000}"/>
    <cellStyle name="Note 2 9 5 2 2" xfId="3858" xr:uid="{00000000-0005-0000-0000-0000F82B0000}"/>
    <cellStyle name="Note 2 9 5 2 2 2" xfId="13519" xr:uid="{00000000-0005-0000-0000-0000F92B0000}"/>
    <cellStyle name="Note 2 9 5 2 2 2 2" xfId="30954" xr:uid="{00000000-0005-0000-0000-0000FA2B0000}"/>
    <cellStyle name="Note 2 9 5 2 2 2 3" xfId="45407" xr:uid="{00000000-0005-0000-0000-0000FB2B0000}"/>
    <cellStyle name="Note 2 9 5 2 2 3" xfId="15980" xr:uid="{00000000-0005-0000-0000-0000FC2B0000}"/>
    <cellStyle name="Note 2 9 5 2 2 3 2" xfId="33415" xr:uid="{00000000-0005-0000-0000-0000FD2B0000}"/>
    <cellStyle name="Note 2 9 5 2 2 3 3" xfId="47868" xr:uid="{00000000-0005-0000-0000-0000FE2B0000}"/>
    <cellStyle name="Note 2 9 5 2 2 4" xfId="21294" xr:uid="{00000000-0005-0000-0000-0000FF2B0000}"/>
    <cellStyle name="Note 2 9 5 2 2 5" xfId="35747" xr:uid="{00000000-0005-0000-0000-0000002C0000}"/>
    <cellStyle name="Note 2 9 5 2 3" xfId="6320" xr:uid="{00000000-0005-0000-0000-0000012C0000}"/>
    <cellStyle name="Note 2 9 5 2 3 2" xfId="23755" xr:uid="{00000000-0005-0000-0000-0000022C0000}"/>
    <cellStyle name="Note 2 9 5 2 3 3" xfId="38208" xr:uid="{00000000-0005-0000-0000-0000032C0000}"/>
    <cellStyle name="Note 2 9 5 2 4" xfId="8761" xr:uid="{00000000-0005-0000-0000-0000042C0000}"/>
    <cellStyle name="Note 2 9 5 2 4 2" xfId="26196" xr:uid="{00000000-0005-0000-0000-0000052C0000}"/>
    <cellStyle name="Note 2 9 5 2 4 3" xfId="40649" xr:uid="{00000000-0005-0000-0000-0000062C0000}"/>
    <cellStyle name="Note 2 9 5 2 5" xfId="11181" xr:uid="{00000000-0005-0000-0000-0000072C0000}"/>
    <cellStyle name="Note 2 9 5 2 5 2" xfId="28616" xr:uid="{00000000-0005-0000-0000-0000082C0000}"/>
    <cellStyle name="Note 2 9 5 2 5 3" xfId="43069" xr:uid="{00000000-0005-0000-0000-0000092C0000}"/>
    <cellStyle name="Note 2 9 5 2 6" xfId="18188" xr:uid="{00000000-0005-0000-0000-00000A2C0000}"/>
    <cellStyle name="Note 2 9 5 3" xfId="1348" xr:uid="{00000000-0005-0000-0000-00000B2C0000}"/>
    <cellStyle name="Note 2 9 5 3 2" xfId="3859" xr:uid="{00000000-0005-0000-0000-00000C2C0000}"/>
    <cellStyle name="Note 2 9 5 3 2 2" xfId="13520" xr:uid="{00000000-0005-0000-0000-00000D2C0000}"/>
    <cellStyle name="Note 2 9 5 3 2 2 2" xfId="30955" xr:uid="{00000000-0005-0000-0000-00000E2C0000}"/>
    <cellStyle name="Note 2 9 5 3 2 2 3" xfId="45408" xr:uid="{00000000-0005-0000-0000-00000F2C0000}"/>
    <cellStyle name="Note 2 9 5 3 2 3" xfId="15981" xr:uid="{00000000-0005-0000-0000-0000102C0000}"/>
    <cellStyle name="Note 2 9 5 3 2 3 2" xfId="33416" xr:uid="{00000000-0005-0000-0000-0000112C0000}"/>
    <cellStyle name="Note 2 9 5 3 2 3 3" xfId="47869" xr:uid="{00000000-0005-0000-0000-0000122C0000}"/>
    <cellStyle name="Note 2 9 5 3 2 4" xfId="21295" xr:uid="{00000000-0005-0000-0000-0000132C0000}"/>
    <cellStyle name="Note 2 9 5 3 2 5" xfId="35748" xr:uid="{00000000-0005-0000-0000-0000142C0000}"/>
    <cellStyle name="Note 2 9 5 3 3" xfId="6321" xr:uid="{00000000-0005-0000-0000-0000152C0000}"/>
    <cellStyle name="Note 2 9 5 3 3 2" xfId="23756" xr:uid="{00000000-0005-0000-0000-0000162C0000}"/>
    <cellStyle name="Note 2 9 5 3 3 3" xfId="38209" xr:uid="{00000000-0005-0000-0000-0000172C0000}"/>
    <cellStyle name="Note 2 9 5 3 4" xfId="8762" xr:uid="{00000000-0005-0000-0000-0000182C0000}"/>
    <cellStyle name="Note 2 9 5 3 4 2" xfId="26197" xr:uid="{00000000-0005-0000-0000-0000192C0000}"/>
    <cellStyle name="Note 2 9 5 3 4 3" xfId="40650" xr:uid="{00000000-0005-0000-0000-00001A2C0000}"/>
    <cellStyle name="Note 2 9 5 3 5" xfId="11182" xr:uid="{00000000-0005-0000-0000-00001B2C0000}"/>
    <cellStyle name="Note 2 9 5 3 5 2" xfId="28617" xr:uid="{00000000-0005-0000-0000-00001C2C0000}"/>
    <cellStyle name="Note 2 9 5 3 5 3" xfId="43070" xr:uid="{00000000-0005-0000-0000-00001D2C0000}"/>
    <cellStyle name="Note 2 9 5 3 6" xfId="18189" xr:uid="{00000000-0005-0000-0000-00001E2C0000}"/>
    <cellStyle name="Note 2 9 5 4" xfId="1349" xr:uid="{00000000-0005-0000-0000-00001F2C0000}"/>
    <cellStyle name="Note 2 9 5 4 2" xfId="3860" xr:uid="{00000000-0005-0000-0000-0000202C0000}"/>
    <cellStyle name="Note 2 9 5 4 2 2" xfId="21296" xr:uid="{00000000-0005-0000-0000-0000212C0000}"/>
    <cellStyle name="Note 2 9 5 4 2 3" xfId="35749" xr:uid="{00000000-0005-0000-0000-0000222C0000}"/>
    <cellStyle name="Note 2 9 5 4 3" xfId="6322" xr:uid="{00000000-0005-0000-0000-0000232C0000}"/>
    <cellStyle name="Note 2 9 5 4 3 2" xfId="23757" xr:uid="{00000000-0005-0000-0000-0000242C0000}"/>
    <cellStyle name="Note 2 9 5 4 3 3" xfId="38210" xr:uid="{00000000-0005-0000-0000-0000252C0000}"/>
    <cellStyle name="Note 2 9 5 4 4" xfId="8763" xr:uid="{00000000-0005-0000-0000-0000262C0000}"/>
    <cellStyle name="Note 2 9 5 4 4 2" xfId="26198" xr:uid="{00000000-0005-0000-0000-0000272C0000}"/>
    <cellStyle name="Note 2 9 5 4 4 3" xfId="40651" xr:uid="{00000000-0005-0000-0000-0000282C0000}"/>
    <cellStyle name="Note 2 9 5 4 5" xfId="11183" xr:uid="{00000000-0005-0000-0000-0000292C0000}"/>
    <cellStyle name="Note 2 9 5 4 5 2" xfId="28618" xr:uid="{00000000-0005-0000-0000-00002A2C0000}"/>
    <cellStyle name="Note 2 9 5 4 5 3" xfId="43071" xr:uid="{00000000-0005-0000-0000-00002B2C0000}"/>
    <cellStyle name="Note 2 9 5 4 6" xfId="15107" xr:uid="{00000000-0005-0000-0000-00002C2C0000}"/>
    <cellStyle name="Note 2 9 5 4 6 2" xfId="32542" xr:uid="{00000000-0005-0000-0000-00002D2C0000}"/>
    <cellStyle name="Note 2 9 5 4 6 3" xfId="46995" xr:uid="{00000000-0005-0000-0000-00002E2C0000}"/>
    <cellStyle name="Note 2 9 5 4 7" xfId="18190" xr:uid="{00000000-0005-0000-0000-00002F2C0000}"/>
    <cellStyle name="Note 2 9 5 4 8" xfId="20269" xr:uid="{00000000-0005-0000-0000-0000302C0000}"/>
    <cellStyle name="Note 2 9 5 5" xfId="3857" xr:uid="{00000000-0005-0000-0000-0000312C0000}"/>
    <cellStyle name="Note 2 9 5 5 2" xfId="13518" xr:uid="{00000000-0005-0000-0000-0000322C0000}"/>
    <cellStyle name="Note 2 9 5 5 2 2" xfId="30953" xr:uid="{00000000-0005-0000-0000-0000332C0000}"/>
    <cellStyle name="Note 2 9 5 5 2 3" xfId="45406" xr:uid="{00000000-0005-0000-0000-0000342C0000}"/>
    <cellStyle name="Note 2 9 5 5 3" xfId="15979" xr:uid="{00000000-0005-0000-0000-0000352C0000}"/>
    <cellStyle name="Note 2 9 5 5 3 2" xfId="33414" xr:uid="{00000000-0005-0000-0000-0000362C0000}"/>
    <cellStyle name="Note 2 9 5 5 3 3" xfId="47867" xr:uid="{00000000-0005-0000-0000-0000372C0000}"/>
    <cellStyle name="Note 2 9 5 5 4" xfId="21293" xr:uid="{00000000-0005-0000-0000-0000382C0000}"/>
    <cellStyle name="Note 2 9 5 5 5" xfId="35746" xr:uid="{00000000-0005-0000-0000-0000392C0000}"/>
    <cellStyle name="Note 2 9 5 6" xfId="6319" xr:uid="{00000000-0005-0000-0000-00003A2C0000}"/>
    <cellStyle name="Note 2 9 5 6 2" xfId="23754" xr:uid="{00000000-0005-0000-0000-00003B2C0000}"/>
    <cellStyle name="Note 2 9 5 6 3" xfId="38207" xr:uid="{00000000-0005-0000-0000-00003C2C0000}"/>
    <cellStyle name="Note 2 9 5 7" xfId="8760" xr:uid="{00000000-0005-0000-0000-00003D2C0000}"/>
    <cellStyle name="Note 2 9 5 7 2" xfId="26195" xr:uid="{00000000-0005-0000-0000-00003E2C0000}"/>
    <cellStyle name="Note 2 9 5 7 3" xfId="40648" xr:uid="{00000000-0005-0000-0000-00003F2C0000}"/>
    <cellStyle name="Note 2 9 5 8" xfId="11180" xr:uid="{00000000-0005-0000-0000-0000402C0000}"/>
    <cellStyle name="Note 2 9 5 8 2" xfId="28615" xr:uid="{00000000-0005-0000-0000-0000412C0000}"/>
    <cellStyle name="Note 2 9 5 8 3" xfId="43068" xr:uid="{00000000-0005-0000-0000-0000422C0000}"/>
    <cellStyle name="Note 2 9 5 9" xfId="18187" xr:uid="{00000000-0005-0000-0000-0000432C0000}"/>
    <cellStyle name="Note 2 9 6" xfId="1350" xr:uid="{00000000-0005-0000-0000-0000442C0000}"/>
    <cellStyle name="Note 2 9 6 2" xfId="3861" xr:uid="{00000000-0005-0000-0000-0000452C0000}"/>
    <cellStyle name="Note 2 9 6 2 2" xfId="13521" xr:uid="{00000000-0005-0000-0000-0000462C0000}"/>
    <cellStyle name="Note 2 9 6 2 2 2" xfId="30956" xr:uid="{00000000-0005-0000-0000-0000472C0000}"/>
    <cellStyle name="Note 2 9 6 2 2 3" xfId="45409" xr:uid="{00000000-0005-0000-0000-0000482C0000}"/>
    <cellStyle name="Note 2 9 6 2 3" xfId="15982" xr:uid="{00000000-0005-0000-0000-0000492C0000}"/>
    <cellStyle name="Note 2 9 6 2 3 2" xfId="33417" xr:uid="{00000000-0005-0000-0000-00004A2C0000}"/>
    <cellStyle name="Note 2 9 6 2 3 3" xfId="47870" xr:uid="{00000000-0005-0000-0000-00004B2C0000}"/>
    <cellStyle name="Note 2 9 6 2 4" xfId="21297" xr:uid="{00000000-0005-0000-0000-00004C2C0000}"/>
    <cellStyle name="Note 2 9 6 2 5" xfId="35750" xr:uid="{00000000-0005-0000-0000-00004D2C0000}"/>
    <cellStyle name="Note 2 9 6 3" xfId="6323" xr:uid="{00000000-0005-0000-0000-00004E2C0000}"/>
    <cellStyle name="Note 2 9 6 3 2" xfId="23758" xr:uid="{00000000-0005-0000-0000-00004F2C0000}"/>
    <cellStyle name="Note 2 9 6 3 3" xfId="38211" xr:uid="{00000000-0005-0000-0000-0000502C0000}"/>
    <cellStyle name="Note 2 9 6 4" xfId="8764" xr:uid="{00000000-0005-0000-0000-0000512C0000}"/>
    <cellStyle name="Note 2 9 6 4 2" xfId="26199" xr:uid="{00000000-0005-0000-0000-0000522C0000}"/>
    <cellStyle name="Note 2 9 6 4 3" xfId="40652" xr:uid="{00000000-0005-0000-0000-0000532C0000}"/>
    <cellStyle name="Note 2 9 6 5" xfId="11184" xr:uid="{00000000-0005-0000-0000-0000542C0000}"/>
    <cellStyle name="Note 2 9 6 5 2" xfId="28619" xr:uid="{00000000-0005-0000-0000-0000552C0000}"/>
    <cellStyle name="Note 2 9 6 5 3" xfId="43072" xr:uid="{00000000-0005-0000-0000-0000562C0000}"/>
    <cellStyle name="Note 2 9 6 6" xfId="18191" xr:uid="{00000000-0005-0000-0000-0000572C0000}"/>
    <cellStyle name="Note 2 9 7" xfId="1351" xr:uid="{00000000-0005-0000-0000-0000582C0000}"/>
    <cellStyle name="Note 2 9 7 2" xfId="3862" xr:uid="{00000000-0005-0000-0000-0000592C0000}"/>
    <cellStyle name="Note 2 9 7 2 2" xfId="13522" xr:uid="{00000000-0005-0000-0000-00005A2C0000}"/>
    <cellStyle name="Note 2 9 7 2 2 2" xfId="30957" xr:uid="{00000000-0005-0000-0000-00005B2C0000}"/>
    <cellStyle name="Note 2 9 7 2 2 3" xfId="45410" xr:uid="{00000000-0005-0000-0000-00005C2C0000}"/>
    <cellStyle name="Note 2 9 7 2 3" xfId="15983" xr:uid="{00000000-0005-0000-0000-00005D2C0000}"/>
    <cellStyle name="Note 2 9 7 2 3 2" xfId="33418" xr:uid="{00000000-0005-0000-0000-00005E2C0000}"/>
    <cellStyle name="Note 2 9 7 2 3 3" xfId="47871" xr:uid="{00000000-0005-0000-0000-00005F2C0000}"/>
    <cellStyle name="Note 2 9 7 2 4" xfId="21298" xr:uid="{00000000-0005-0000-0000-0000602C0000}"/>
    <cellStyle name="Note 2 9 7 2 5" xfId="35751" xr:uid="{00000000-0005-0000-0000-0000612C0000}"/>
    <cellStyle name="Note 2 9 7 3" xfId="6324" xr:uid="{00000000-0005-0000-0000-0000622C0000}"/>
    <cellStyle name="Note 2 9 7 3 2" xfId="23759" xr:uid="{00000000-0005-0000-0000-0000632C0000}"/>
    <cellStyle name="Note 2 9 7 3 3" xfId="38212" xr:uid="{00000000-0005-0000-0000-0000642C0000}"/>
    <cellStyle name="Note 2 9 7 4" xfId="8765" xr:uid="{00000000-0005-0000-0000-0000652C0000}"/>
    <cellStyle name="Note 2 9 7 4 2" xfId="26200" xr:uid="{00000000-0005-0000-0000-0000662C0000}"/>
    <cellStyle name="Note 2 9 7 4 3" xfId="40653" xr:uid="{00000000-0005-0000-0000-0000672C0000}"/>
    <cellStyle name="Note 2 9 7 5" xfId="11185" xr:uid="{00000000-0005-0000-0000-0000682C0000}"/>
    <cellStyle name="Note 2 9 7 5 2" xfId="28620" xr:uid="{00000000-0005-0000-0000-0000692C0000}"/>
    <cellStyle name="Note 2 9 7 5 3" xfId="43073" xr:uid="{00000000-0005-0000-0000-00006A2C0000}"/>
    <cellStyle name="Note 2 9 7 6" xfId="18192" xr:uid="{00000000-0005-0000-0000-00006B2C0000}"/>
    <cellStyle name="Note 2 9 8" xfId="1352" xr:uid="{00000000-0005-0000-0000-00006C2C0000}"/>
    <cellStyle name="Note 2 9 8 2" xfId="3863" xr:uid="{00000000-0005-0000-0000-00006D2C0000}"/>
    <cellStyle name="Note 2 9 8 2 2" xfId="21299" xr:uid="{00000000-0005-0000-0000-00006E2C0000}"/>
    <cellStyle name="Note 2 9 8 2 3" xfId="35752" xr:uid="{00000000-0005-0000-0000-00006F2C0000}"/>
    <cellStyle name="Note 2 9 8 3" xfId="6325" xr:uid="{00000000-0005-0000-0000-0000702C0000}"/>
    <cellStyle name="Note 2 9 8 3 2" xfId="23760" xr:uid="{00000000-0005-0000-0000-0000712C0000}"/>
    <cellStyle name="Note 2 9 8 3 3" xfId="38213" xr:uid="{00000000-0005-0000-0000-0000722C0000}"/>
    <cellStyle name="Note 2 9 8 4" xfId="8766" xr:uid="{00000000-0005-0000-0000-0000732C0000}"/>
    <cellStyle name="Note 2 9 8 4 2" xfId="26201" xr:uid="{00000000-0005-0000-0000-0000742C0000}"/>
    <cellStyle name="Note 2 9 8 4 3" xfId="40654" xr:uid="{00000000-0005-0000-0000-0000752C0000}"/>
    <cellStyle name="Note 2 9 8 5" xfId="11186" xr:uid="{00000000-0005-0000-0000-0000762C0000}"/>
    <cellStyle name="Note 2 9 8 5 2" xfId="28621" xr:uid="{00000000-0005-0000-0000-0000772C0000}"/>
    <cellStyle name="Note 2 9 8 5 3" xfId="43074" xr:uid="{00000000-0005-0000-0000-0000782C0000}"/>
    <cellStyle name="Note 2 9 8 6" xfId="15108" xr:uid="{00000000-0005-0000-0000-0000792C0000}"/>
    <cellStyle name="Note 2 9 8 6 2" xfId="32543" xr:uid="{00000000-0005-0000-0000-00007A2C0000}"/>
    <cellStyle name="Note 2 9 8 6 3" xfId="46996" xr:uid="{00000000-0005-0000-0000-00007B2C0000}"/>
    <cellStyle name="Note 2 9 8 7" xfId="18193" xr:uid="{00000000-0005-0000-0000-00007C2C0000}"/>
    <cellStyle name="Note 2 9 8 8" xfId="20270" xr:uid="{00000000-0005-0000-0000-00007D2C0000}"/>
    <cellStyle name="Note 2 9 9" xfId="3844" xr:uid="{00000000-0005-0000-0000-00007E2C0000}"/>
    <cellStyle name="Note 2 9 9 2" xfId="13508" xr:uid="{00000000-0005-0000-0000-00007F2C0000}"/>
    <cellStyle name="Note 2 9 9 2 2" xfId="30943" xr:uid="{00000000-0005-0000-0000-0000802C0000}"/>
    <cellStyle name="Note 2 9 9 2 3" xfId="45396" xr:uid="{00000000-0005-0000-0000-0000812C0000}"/>
    <cellStyle name="Note 2 9 9 3" xfId="15969" xr:uid="{00000000-0005-0000-0000-0000822C0000}"/>
    <cellStyle name="Note 2 9 9 3 2" xfId="33404" xr:uid="{00000000-0005-0000-0000-0000832C0000}"/>
    <cellStyle name="Note 2 9 9 3 3" xfId="47857" xr:uid="{00000000-0005-0000-0000-0000842C0000}"/>
    <cellStyle name="Note 2 9 9 4" xfId="21280" xr:uid="{00000000-0005-0000-0000-0000852C0000}"/>
    <cellStyle name="Note 2 9 9 5" xfId="35733" xr:uid="{00000000-0005-0000-0000-0000862C0000}"/>
    <cellStyle name="Note 20" xfId="1353" xr:uid="{00000000-0005-0000-0000-0000872C0000}"/>
    <cellStyle name="Note 20 2" xfId="1354" xr:uid="{00000000-0005-0000-0000-0000882C0000}"/>
    <cellStyle name="Note 20 2 2" xfId="3865" xr:uid="{00000000-0005-0000-0000-0000892C0000}"/>
    <cellStyle name="Note 20 2 2 2" xfId="13524" xr:uid="{00000000-0005-0000-0000-00008A2C0000}"/>
    <cellStyle name="Note 20 2 2 2 2" xfId="30959" xr:uid="{00000000-0005-0000-0000-00008B2C0000}"/>
    <cellStyle name="Note 20 2 2 2 3" xfId="45412" xr:uid="{00000000-0005-0000-0000-00008C2C0000}"/>
    <cellStyle name="Note 20 2 2 3" xfId="15985" xr:uid="{00000000-0005-0000-0000-00008D2C0000}"/>
    <cellStyle name="Note 20 2 2 3 2" xfId="33420" xr:uid="{00000000-0005-0000-0000-00008E2C0000}"/>
    <cellStyle name="Note 20 2 2 3 3" xfId="47873" xr:uid="{00000000-0005-0000-0000-00008F2C0000}"/>
    <cellStyle name="Note 20 2 2 4" xfId="21301" xr:uid="{00000000-0005-0000-0000-0000902C0000}"/>
    <cellStyle name="Note 20 2 2 5" xfId="35754" xr:uid="{00000000-0005-0000-0000-0000912C0000}"/>
    <cellStyle name="Note 20 2 3" xfId="6327" xr:uid="{00000000-0005-0000-0000-0000922C0000}"/>
    <cellStyle name="Note 20 2 3 2" xfId="23762" xr:uid="{00000000-0005-0000-0000-0000932C0000}"/>
    <cellStyle name="Note 20 2 3 3" xfId="38215" xr:uid="{00000000-0005-0000-0000-0000942C0000}"/>
    <cellStyle name="Note 20 2 4" xfId="8768" xr:uid="{00000000-0005-0000-0000-0000952C0000}"/>
    <cellStyle name="Note 20 2 4 2" xfId="26203" xr:uid="{00000000-0005-0000-0000-0000962C0000}"/>
    <cellStyle name="Note 20 2 4 3" xfId="40656" xr:uid="{00000000-0005-0000-0000-0000972C0000}"/>
    <cellStyle name="Note 20 2 5" xfId="11188" xr:uid="{00000000-0005-0000-0000-0000982C0000}"/>
    <cellStyle name="Note 20 2 5 2" xfId="28623" xr:uid="{00000000-0005-0000-0000-0000992C0000}"/>
    <cellStyle name="Note 20 2 5 3" xfId="43076" xr:uid="{00000000-0005-0000-0000-00009A2C0000}"/>
    <cellStyle name="Note 20 2 6" xfId="18195" xr:uid="{00000000-0005-0000-0000-00009B2C0000}"/>
    <cellStyle name="Note 20 3" xfId="1355" xr:uid="{00000000-0005-0000-0000-00009C2C0000}"/>
    <cellStyle name="Note 20 3 2" xfId="3866" xr:uid="{00000000-0005-0000-0000-00009D2C0000}"/>
    <cellStyle name="Note 20 3 2 2" xfId="13525" xr:uid="{00000000-0005-0000-0000-00009E2C0000}"/>
    <cellStyle name="Note 20 3 2 2 2" xfId="30960" xr:uid="{00000000-0005-0000-0000-00009F2C0000}"/>
    <cellStyle name="Note 20 3 2 2 3" xfId="45413" xr:uid="{00000000-0005-0000-0000-0000A02C0000}"/>
    <cellStyle name="Note 20 3 2 3" xfId="15986" xr:uid="{00000000-0005-0000-0000-0000A12C0000}"/>
    <cellStyle name="Note 20 3 2 3 2" xfId="33421" xr:uid="{00000000-0005-0000-0000-0000A22C0000}"/>
    <cellStyle name="Note 20 3 2 3 3" xfId="47874" xr:uid="{00000000-0005-0000-0000-0000A32C0000}"/>
    <cellStyle name="Note 20 3 2 4" xfId="21302" xr:uid="{00000000-0005-0000-0000-0000A42C0000}"/>
    <cellStyle name="Note 20 3 2 5" xfId="35755" xr:uid="{00000000-0005-0000-0000-0000A52C0000}"/>
    <cellStyle name="Note 20 3 3" xfId="6328" xr:uid="{00000000-0005-0000-0000-0000A62C0000}"/>
    <cellStyle name="Note 20 3 3 2" xfId="23763" xr:uid="{00000000-0005-0000-0000-0000A72C0000}"/>
    <cellStyle name="Note 20 3 3 3" xfId="38216" xr:uid="{00000000-0005-0000-0000-0000A82C0000}"/>
    <cellStyle name="Note 20 3 4" xfId="8769" xr:uid="{00000000-0005-0000-0000-0000A92C0000}"/>
    <cellStyle name="Note 20 3 4 2" xfId="26204" xr:uid="{00000000-0005-0000-0000-0000AA2C0000}"/>
    <cellStyle name="Note 20 3 4 3" xfId="40657" xr:uid="{00000000-0005-0000-0000-0000AB2C0000}"/>
    <cellStyle name="Note 20 3 5" xfId="11189" xr:uid="{00000000-0005-0000-0000-0000AC2C0000}"/>
    <cellStyle name="Note 20 3 5 2" xfId="28624" xr:uid="{00000000-0005-0000-0000-0000AD2C0000}"/>
    <cellStyle name="Note 20 3 5 3" xfId="43077" xr:uid="{00000000-0005-0000-0000-0000AE2C0000}"/>
    <cellStyle name="Note 20 3 6" xfId="18196" xr:uid="{00000000-0005-0000-0000-0000AF2C0000}"/>
    <cellStyle name="Note 20 4" xfId="1356" xr:uid="{00000000-0005-0000-0000-0000B02C0000}"/>
    <cellStyle name="Note 20 4 2" xfId="3867" xr:uid="{00000000-0005-0000-0000-0000B12C0000}"/>
    <cellStyle name="Note 20 4 2 2" xfId="21303" xr:uid="{00000000-0005-0000-0000-0000B22C0000}"/>
    <cellStyle name="Note 20 4 2 3" xfId="35756" xr:uid="{00000000-0005-0000-0000-0000B32C0000}"/>
    <cellStyle name="Note 20 4 3" xfId="6329" xr:uid="{00000000-0005-0000-0000-0000B42C0000}"/>
    <cellStyle name="Note 20 4 3 2" xfId="23764" xr:uid="{00000000-0005-0000-0000-0000B52C0000}"/>
    <cellStyle name="Note 20 4 3 3" xfId="38217" xr:uid="{00000000-0005-0000-0000-0000B62C0000}"/>
    <cellStyle name="Note 20 4 4" xfId="8770" xr:uid="{00000000-0005-0000-0000-0000B72C0000}"/>
    <cellStyle name="Note 20 4 4 2" xfId="26205" xr:uid="{00000000-0005-0000-0000-0000B82C0000}"/>
    <cellStyle name="Note 20 4 4 3" xfId="40658" xr:uid="{00000000-0005-0000-0000-0000B92C0000}"/>
    <cellStyle name="Note 20 4 5" xfId="11190" xr:uid="{00000000-0005-0000-0000-0000BA2C0000}"/>
    <cellStyle name="Note 20 4 5 2" xfId="28625" xr:uid="{00000000-0005-0000-0000-0000BB2C0000}"/>
    <cellStyle name="Note 20 4 5 3" xfId="43078" xr:uid="{00000000-0005-0000-0000-0000BC2C0000}"/>
    <cellStyle name="Note 20 4 6" xfId="15109" xr:uid="{00000000-0005-0000-0000-0000BD2C0000}"/>
    <cellStyle name="Note 20 4 6 2" xfId="32544" xr:uid="{00000000-0005-0000-0000-0000BE2C0000}"/>
    <cellStyle name="Note 20 4 6 3" xfId="46997" xr:uid="{00000000-0005-0000-0000-0000BF2C0000}"/>
    <cellStyle name="Note 20 4 7" xfId="18197" xr:uid="{00000000-0005-0000-0000-0000C02C0000}"/>
    <cellStyle name="Note 20 4 8" xfId="20271" xr:uid="{00000000-0005-0000-0000-0000C12C0000}"/>
    <cellStyle name="Note 20 5" xfId="3864" xr:uid="{00000000-0005-0000-0000-0000C22C0000}"/>
    <cellStyle name="Note 20 5 2" xfId="13523" xr:uid="{00000000-0005-0000-0000-0000C32C0000}"/>
    <cellStyle name="Note 20 5 2 2" xfId="30958" xr:uid="{00000000-0005-0000-0000-0000C42C0000}"/>
    <cellStyle name="Note 20 5 2 3" xfId="45411" xr:uid="{00000000-0005-0000-0000-0000C52C0000}"/>
    <cellStyle name="Note 20 5 3" xfId="15984" xr:uid="{00000000-0005-0000-0000-0000C62C0000}"/>
    <cellStyle name="Note 20 5 3 2" xfId="33419" xr:uid="{00000000-0005-0000-0000-0000C72C0000}"/>
    <cellStyle name="Note 20 5 3 3" xfId="47872" xr:uid="{00000000-0005-0000-0000-0000C82C0000}"/>
    <cellStyle name="Note 20 5 4" xfId="21300" xr:uid="{00000000-0005-0000-0000-0000C92C0000}"/>
    <cellStyle name="Note 20 5 5" xfId="35753" xr:uid="{00000000-0005-0000-0000-0000CA2C0000}"/>
    <cellStyle name="Note 20 6" xfId="6326" xr:uid="{00000000-0005-0000-0000-0000CB2C0000}"/>
    <cellStyle name="Note 20 6 2" xfId="23761" xr:uid="{00000000-0005-0000-0000-0000CC2C0000}"/>
    <cellStyle name="Note 20 6 3" xfId="38214" xr:uid="{00000000-0005-0000-0000-0000CD2C0000}"/>
    <cellStyle name="Note 20 7" xfId="8767" xr:uid="{00000000-0005-0000-0000-0000CE2C0000}"/>
    <cellStyle name="Note 20 7 2" xfId="26202" xr:uid="{00000000-0005-0000-0000-0000CF2C0000}"/>
    <cellStyle name="Note 20 7 3" xfId="40655" xr:uid="{00000000-0005-0000-0000-0000D02C0000}"/>
    <cellStyle name="Note 20 8" xfId="11187" xr:uid="{00000000-0005-0000-0000-0000D12C0000}"/>
    <cellStyle name="Note 20 8 2" xfId="28622" xr:uid="{00000000-0005-0000-0000-0000D22C0000}"/>
    <cellStyle name="Note 20 8 3" xfId="43075" xr:uid="{00000000-0005-0000-0000-0000D32C0000}"/>
    <cellStyle name="Note 20 9" xfId="18194" xr:uid="{00000000-0005-0000-0000-0000D42C0000}"/>
    <cellStyle name="Note 21" xfId="1357" xr:uid="{00000000-0005-0000-0000-0000D52C0000}"/>
    <cellStyle name="Note 21 2" xfId="1358" xr:uid="{00000000-0005-0000-0000-0000D62C0000}"/>
    <cellStyle name="Note 21 2 2" xfId="3869" xr:uid="{00000000-0005-0000-0000-0000D72C0000}"/>
    <cellStyle name="Note 21 2 2 2" xfId="13527" xr:uid="{00000000-0005-0000-0000-0000D82C0000}"/>
    <cellStyle name="Note 21 2 2 2 2" xfId="30962" xr:uid="{00000000-0005-0000-0000-0000D92C0000}"/>
    <cellStyle name="Note 21 2 2 2 3" xfId="45415" xr:uid="{00000000-0005-0000-0000-0000DA2C0000}"/>
    <cellStyle name="Note 21 2 2 3" xfId="15988" xr:uid="{00000000-0005-0000-0000-0000DB2C0000}"/>
    <cellStyle name="Note 21 2 2 3 2" xfId="33423" xr:uid="{00000000-0005-0000-0000-0000DC2C0000}"/>
    <cellStyle name="Note 21 2 2 3 3" xfId="47876" xr:uid="{00000000-0005-0000-0000-0000DD2C0000}"/>
    <cellStyle name="Note 21 2 2 4" xfId="21305" xr:uid="{00000000-0005-0000-0000-0000DE2C0000}"/>
    <cellStyle name="Note 21 2 2 5" xfId="35758" xr:uid="{00000000-0005-0000-0000-0000DF2C0000}"/>
    <cellStyle name="Note 21 2 3" xfId="6331" xr:uid="{00000000-0005-0000-0000-0000E02C0000}"/>
    <cellStyle name="Note 21 2 3 2" xfId="23766" xr:uid="{00000000-0005-0000-0000-0000E12C0000}"/>
    <cellStyle name="Note 21 2 3 3" xfId="38219" xr:uid="{00000000-0005-0000-0000-0000E22C0000}"/>
    <cellStyle name="Note 21 2 4" xfId="8772" xr:uid="{00000000-0005-0000-0000-0000E32C0000}"/>
    <cellStyle name="Note 21 2 4 2" xfId="26207" xr:uid="{00000000-0005-0000-0000-0000E42C0000}"/>
    <cellStyle name="Note 21 2 4 3" xfId="40660" xr:uid="{00000000-0005-0000-0000-0000E52C0000}"/>
    <cellStyle name="Note 21 2 5" xfId="11192" xr:uid="{00000000-0005-0000-0000-0000E62C0000}"/>
    <cellStyle name="Note 21 2 5 2" xfId="28627" xr:uid="{00000000-0005-0000-0000-0000E72C0000}"/>
    <cellStyle name="Note 21 2 5 3" xfId="43080" xr:uid="{00000000-0005-0000-0000-0000E82C0000}"/>
    <cellStyle name="Note 21 2 6" xfId="18199" xr:uid="{00000000-0005-0000-0000-0000E92C0000}"/>
    <cellStyle name="Note 21 3" xfId="1359" xr:uid="{00000000-0005-0000-0000-0000EA2C0000}"/>
    <cellStyle name="Note 21 3 2" xfId="3870" xr:uid="{00000000-0005-0000-0000-0000EB2C0000}"/>
    <cellStyle name="Note 21 3 2 2" xfId="13528" xr:uid="{00000000-0005-0000-0000-0000EC2C0000}"/>
    <cellStyle name="Note 21 3 2 2 2" xfId="30963" xr:uid="{00000000-0005-0000-0000-0000ED2C0000}"/>
    <cellStyle name="Note 21 3 2 2 3" xfId="45416" xr:uid="{00000000-0005-0000-0000-0000EE2C0000}"/>
    <cellStyle name="Note 21 3 2 3" xfId="15989" xr:uid="{00000000-0005-0000-0000-0000EF2C0000}"/>
    <cellStyle name="Note 21 3 2 3 2" xfId="33424" xr:uid="{00000000-0005-0000-0000-0000F02C0000}"/>
    <cellStyle name="Note 21 3 2 3 3" xfId="47877" xr:uid="{00000000-0005-0000-0000-0000F12C0000}"/>
    <cellStyle name="Note 21 3 2 4" xfId="21306" xr:uid="{00000000-0005-0000-0000-0000F22C0000}"/>
    <cellStyle name="Note 21 3 2 5" xfId="35759" xr:uid="{00000000-0005-0000-0000-0000F32C0000}"/>
    <cellStyle name="Note 21 3 3" xfId="6332" xr:uid="{00000000-0005-0000-0000-0000F42C0000}"/>
    <cellStyle name="Note 21 3 3 2" xfId="23767" xr:uid="{00000000-0005-0000-0000-0000F52C0000}"/>
    <cellStyle name="Note 21 3 3 3" xfId="38220" xr:uid="{00000000-0005-0000-0000-0000F62C0000}"/>
    <cellStyle name="Note 21 3 4" xfId="8773" xr:uid="{00000000-0005-0000-0000-0000F72C0000}"/>
    <cellStyle name="Note 21 3 4 2" xfId="26208" xr:uid="{00000000-0005-0000-0000-0000F82C0000}"/>
    <cellStyle name="Note 21 3 4 3" xfId="40661" xr:uid="{00000000-0005-0000-0000-0000F92C0000}"/>
    <cellStyle name="Note 21 3 5" xfId="11193" xr:uid="{00000000-0005-0000-0000-0000FA2C0000}"/>
    <cellStyle name="Note 21 3 5 2" xfId="28628" xr:uid="{00000000-0005-0000-0000-0000FB2C0000}"/>
    <cellStyle name="Note 21 3 5 3" xfId="43081" xr:uid="{00000000-0005-0000-0000-0000FC2C0000}"/>
    <cellStyle name="Note 21 3 6" xfId="18200" xr:uid="{00000000-0005-0000-0000-0000FD2C0000}"/>
    <cellStyle name="Note 21 4" xfId="1360" xr:uid="{00000000-0005-0000-0000-0000FE2C0000}"/>
    <cellStyle name="Note 21 4 2" xfId="3871" xr:uid="{00000000-0005-0000-0000-0000FF2C0000}"/>
    <cellStyle name="Note 21 4 2 2" xfId="21307" xr:uid="{00000000-0005-0000-0000-0000002D0000}"/>
    <cellStyle name="Note 21 4 2 3" xfId="35760" xr:uid="{00000000-0005-0000-0000-0000012D0000}"/>
    <cellStyle name="Note 21 4 3" xfId="6333" xr:uid="{00000000-0005-0000-0000-0000022D0000}"/>
    <cellStyle name="Note 21 4 3 2" xfId="23768" xr:uid="{00000000-0005-0000-0000-0000032D0000}"/>
    <cellStyle name="Note 21 4 3 3" xfId="38221" xr:uid="{00000000-0005-0000-0000-0000042D0000}"/>
    <cellStyle name="Note 21 4 4" xfId="8774" xr:uid="{00000000-0005-0000-0000-0000052D0000}"/>
    <cellStyle name="Note 21 4 4 2" xfId="26209" xr:uid="{00000000-0005-0000-0000-0000062D0000}"/>
    <cellStyle name="Note 21 4 4 3" xfId="40662" xr:uid="{00000000-0005-0000-0000-0000072D0000}"/>
    <cellStyle name="Note 21 4 5" xfId="11194" xr:uid="{00000000-0005-0000-0000-0000082D0000}"/>
    <cellStyle name="Note 21 4 5 2" xfId="28629" xr:uid="{00000000-0005-0000-0000-0000092D0000}"/>
    <cellStyle name="Note 21 4 5 3" xfId="43082" xr:uid="{00000000-0005-0000-0000-00000A2D0000}"/>
    <cellStyle name="Note 21 4 6" xfId="15110" xr:uid="{00000000-0005-0000-0000-00000B2D0000}"/>
    <cellStyle name="Note 21 4 6 2" xfId="32545" xr:uid="{00000000-0005-0000-0000-00000C2D0000}"/>
    <cellStyle name="Note 21 4 6 3" xfId="46998" xr:uid="{00000000-0005-0000-0000-00000D2D0000}"/>
    <cellStyle name="Note 21 4 7" xfId="18201" xr:uid="{00000000-0005-0000-0000-00000E2D0000}"/>
    <cellStyle name="Note 21 4 8" xfId="20272" xr:uid="{00000000-0005-0000-0000-00000F2D0000}"/>
    <cellStyle name="Note 21 5" xfId="3868" xr:uid="{00000000-0005-0000-0000-0000102D0000}"/>
    <cellStyle name="Note 21 5 2" xfId="13526" xr:uid="{00000000-0005-0000-0000-0000112D0000}"/>
    <cellStyle name="Note 21 5 2 2" xfId="30961" xr:uid="{00000000-0005-0000-0000-0000122D0000}"/>
    <cellStyle name="Note 21 5 2 3" xfId="45414" xr:uid="{00000000-0005-0000-0000-0000132D0000}"/>
    <cellStyle name="Note 21 5 3" xfId="15987" xr:uid="{00000000-0005-0000-0000-0000142D0000}"/>
    <cellStyle name="Note 21 5 3 2" xfId="33422" xr:uid="{00000000-0005-0000-0000-0000152D0000}"/>
    <cellStyle name="Note 21 5 3 3" xfId="47875" xr:uid="{00000000-0005-0000-0000-0000162D0000}"/>
    <cellStyle name="Note 21 5 4" xfId="21304" xr:uid="{00000000-0005-0000-0000-0000172D0000}"/>
    <cellStyle name="Note 21 5 5" xfId="35757" xr:uid="{00000000-0005-0000-0000-0000182D0000}"/>
    <cellStyle name="Note 21 6" xfId="6330" xr:uid="{00000000-0005-0000-0000-0000192D0000}"/>
    <cellStyle name="Note 21 6 2" xfId="23765" xr:uid="{00000000-0005-0000-0000-00001A2D0000}"/>
    <cellStyle name="Note 21 6 3" xfId="38218" xr:uid="{00000000-0005-0000-0000-00001B2D0000}"/>
    <cellStyle name="Note 21 7" xfId="8771" xr:uid="{00000000-0005-0000-0000-00001C2D0000}"/>
    <cellStyle name="Note 21 7 2" xfId="26206" xr:uid="{00000000-0005-0000-0000-00001D2D0000}"/>
    <cellStyle name="Note 21 7 3" xfId="40659" xr:uid="{00000000-0005-0000-0000-00001E2D0000}"/>
    <cellStyle name="Note 21 8" xfId="11191" xr:uid="{00000000-0005-0000-0000-00001F2D0000}"/>
    <cellStyle name="Note 21 8 2" xfId="28626" xr:uid="{00000000-0005-0000-0000-0000202D0000}"/>
    <cellStyle name="Note 21 8 3" xfId="43079" xr:uid="{00000000-0005-0000-0000-0000212D0000}"/>
    <cellStyle name="Note 21 9" xfId="18198" xr:uid="{00000000-0005-0000-0000-0000222D0000}"/>
    <cellStyle name="Note 22" xfId="1361" xr:uid="{00000000-0005-0000-0000-0000232D0000}"/>
    <cellStyle name="Note 22 2" xfId="1362" xr:uid="{00000000-0005-0000-0000-0000242D0000}"/>
    <cellStyle name="Note 22 2 2" xfId="3873" xr:uid="{00000000-0005-0000-0000-0000252D0000}"/>
    <cellStyle name="Note 22 2 2 2" xfId="13530" xr:uid="{00000000-0005-0000-0000-0000262D0000}"/>
    <cellStyle name="Note 22 2 2 2 2" xfId="30965" xr:uid="{00000000-0005-0000-0000-0000272D0000}"/>
    <cellStyle name="Note 22 2 2 2 3" xfId="45418" xr:uid="{00000000-0005-0000-0000-0000282D0000}"/>
    <cellStyle name="Note 22 2 2 3" xfId="15991" xr:uid="{00000000-0005-0000-0000-0000292D0000}"/>
    <cellStyle name="Note 22 2 2 3 2" xfId="33426" xr:uid="{00000000-0005-0000-0000-00002A2D0000}"/>
    <cellStyle name="Note 22 2 2 3 3" xfId="47879" xr:uid="{00000000-0005-0000-0000-00002B2D0000}"/>
    <cellStyle name="Note 22 2 2 4" xfId="21309" xr:uid="{00000000-0005-0000-0000-00002C2D0000}"/>
    <cellStyle name="Note 22 2 2 5" xfId="35762" xr:uid="{00000000-0005-0000-0000-00002D2D0000}"/>
    <cellStyle name="Note 22 2 3" xfId="6335" xr:uid="{00000000-0005-0000-0000-00002E2D0000}"/>
    <cellStyle name="Note 22 2 3 2" xfId="23770" xr:uid="{00000000-0005-0000-0000-00002F2D0000}"/>
    <cellStyle name="Note 22 2 3 3" xfId="38223" xr:uid="{00000000-0005-0000-0000-0000302D0000}"/>
    <cellStyle name="Note 22 2 4" xfId="8776" xr:uid="{00000000-0005-0000-0000-0000312D0000}"/>
    <cellStyle name="Note 22 2 4 2" xfId="26211" xr:uid="{00000000-0005-0000-0000-0000322D0000}"/>
    <cellStyle name="Note 22 2 4 3" xfId="40664" xr:uid="{00000000-0005-0000-0000-0000332D0000}"/>
    <cellStyle name="Note 22 2 5" xfId="11196" xr:uid="{00000000-0005-0000-0000-0000342D0000}"/>
    <cellStyle name="Note 22 2 5 2" xfId="28631" xr:uid="{00000000-0005-0000-0000-0000352D0000}"/>
    <cellStyle name="Note 22 2 5 3" xfId="43084" xr:uid="{00000000-0005-0000-0000-0000362D0000}"/>
    <cellStyle name="Note 22 2 6" xfId="18203" xr:uid="{00000000-0005-0000-0000-0000372D0000}"/>
    <cellStyle name="Note 22 3" xfId="1363" xr:uid="{00000000-0005-0000-0000-0000382D0000}"/>
    <cellStyle name="Note 22 3 2" xfId="3874" xr:uid="{00000000-0005-0000-0000-0000392D0000}"/>
    <cellStyle name="Note 22 3 2 2" xfId="13531" xr:uid="{00000000-0005-0000-0000-00003A2D0000}"/>
    <cellStyle name="Note 22 3 2 2 2" xfId="30966" xr:uid="{00000000-0005-0000-0000-00003B2D0000}"/>
    <cellStyle name="Note 22 3 2 2 3" xfId="45419" xr:uid="{00000000-0005-0000-0000-00003C2D0000}"/>
    <cellStyle name="Note 22 3 2 3" xfId="15992" xr:uid="{00000000-0005-0000-0000-00003D2D0000}"/>
    <cellStyle name="Note 22 3 2 3 2" xfId="33427" xr:uid="{00000000-0005-0000-0000-00003E2D0000}"/>
    <cellStyle name="Note 22 3 2 3 3" xfId="47880" xr:uid="{00000000-0005-0000-0000-00003F2D0000}"/>
    <cellStyle name="Note 22 3 2 4" xfId="21310" xr:uid="{00000000-0005-0000-0000-0000402D0000}"/>
    <cellStyle name="Note 22 3 2 5" xfId="35763" xr:uid="{00000000-0005-0000-0000-0000412D0000}"/>
    <cellStyle name="Note 22 3 3" xfId="6336" xr:uid="{00000000-0005-0000-0000-0000422D0000}"/>
    <cellStyle name="Note 22 3 3 2" xfId="23771" xr:uid="{00000000-0005-0000-0000-0000432D0000}"/>
    <cellStyle name="Note 22 3 3 3" xfId="38224" xr:uid="{00000000-0005-0000-0000-0000442D0000}"/>
    <cellStyle name="Note 22 3 4" xfId="8777" xr:uid="{00000000-0005-0000-0000-0000452D0000}"/>
    <cellStyle name="Note 22 3 4 2" xfId="26212" xr:uid="{00000000-0005-0000-0000-0000462D0000}"/>
    <cellStyle name="Note 22 3 4 3" xfId="40665" xr:uid="{00000000-0005-0000-0000-0000472D0000}"/>
    <cellStyle name="Note 22 3 5" xfId="11197" xr:uid="{00000000-0005-0000-0000-0000482D0000}"/>
    <cellStyle name="Note 22 3 5 2" xfId="28632" xr:uid="{00000000-0005-0000-0000-0000492D0000}"/>
    <cellStyle name="Note 22 3 5 3" xfId="43085" xr:uid="{00000000-0005-0000-0000-00004A2D0000}"/>
    <cellStyle name="Note 22 3 6" xfId="18204" xr:uid="{00000000-0005-0000-0000-00004B2D0000}"/>
    <cellStyle name="Note 22 4" xfId="1364" xr:uid="{00000000-0005-0000-0000-00004C2D0000}"/>
    <cellStyle name="Note 22 4 2" xfId="3875" xr:uid="{00000000-0005-0000-0000-00004D2D0000}"/>
    <cellStyle name="Note 22 4 2 2" xfId="21311" xr:uid="{00000000-0005-0000-0000-00004E2D0000}"/>
    <cellStyle name="Note 22 4 2 3" xfId="35764" xr:uid="{00000000-0005-0000-0000-00004F2D0000}"/>
    <cellStyle name="Note 22 4 3" xfId="6337" xr:uid="{00000000-0005-0000-0000-0000502D0000}"/>
    <cellStyle name="Note 22 4 3 2" xfId="23772" xr:uid="{00000000-0005-0000-0000-0000512D0000}"/>
    <cellStyle name="Note 22 4 3 3" xfId="38225" xr:uid="{00000000-0005-0000-0000-0000522D0000}"/>
    <cellStyle name="Note 22 4 4" xfId="8778" xr:uid="{00000000-0005-0000-0000-0000532D0000}"/>
    <cellStyle name="Note 22 4 4 2" xfId="26213" xr:uid="{00000000-0005-0000-0000-0000542D0000}"/>
    <cellStyle name="Note 22 4 4 3" xfId="40666" xr:uid="{00000000-0005-0000-0000-0000552D0000}"/>
    <cellStyle name="Note 22 4 5" xfId="11198" xr:uid="{00000000-0005-0000-0000-0000562D0000}"/>
    <cellStyle name="Note 22 4 5 2" xfId="28633" xr:uid="{00000000-0005-0000-0000-0000572D0000}"/>
    <cellStyle name="Note 22 4 5 3" xfId="43086" xr:uid="{00000000-0005-0000-0000-0000582D0000}"/>
    <cellStyle name="Note 22 4 6" xfId="15111" xr:uid="{00000000-0005-0000-0000-0000592D0000}"/>
    <cellStyle name="Note 22 4 6 2" xfId="32546" xr:uid="{00000000-0005-0000-0000-00005A2D0000}"/>
    <cellStyle name="Note 22 4 6 3" xfId="46999" xr:uid="{00000000-0005-0000-0000-00005B2D0000}"/>
    <cellStyle name="Note 22 4 7" xfId="18205" xr:uid="{00000000-0005-0000-0000-00005C2D0000}"/>
    <cellStyle name="Note 22 4 8" xfId="20273" xr:uid="{00000000-0005-0000-0000-00005D2D0000}"/>
    <cellStyle name="Note 22 5" xfId="3872" xr:uid="{00000000-0005-0000-0000-00005E2D0000}"/>
    <cellStyle name="Note 22 5 2" xfId="13529" xr:uid="{00000000-0005-0000-0000-00005F2D0000}"/>
    <cellStyle name="Note 22 5 2 2" xfId="30964" xr:uid="{00000000-0005-0000-0000-0000602D0000}"/>
    <cellStyle name="Note 22 5 2 3" xfId="45417" xr:uid="{00000000-0005-0000-0000-0000612D0000}"/>
    <cellStyle name="Note 22 5 3" xfId="15990" xr:uid="{00000000-0005-0000-0000-0000622D0000}"/>
    <cellStyle name="Note 22 5 3 2" xfId="33425" xr:uid="{00000000-0005-0000-0000-0000632D0000}"/>
    <cellStyle name="Note 22 5 3 3" xfId="47878" xr:uid="{00000000-0005-0000-0000-0000642D0000}"/>
    <cellStyle name="Note 22 5 4" xfId="21308" xr:uid="{00000000-0005-0000-0000-0000652D0000}"/>
    <cellStyle name="Note 22 5 5" xfId="35761" xr:uid="{00000000-0005-0000-0000-0000662D0000}"/>
    <cellStyle name="Note 22 6" xfId="6334" xr:uid="{00000000-0005-0000-0000-0000672D0000}"/>
    <cellStyle name="Note 22 6 2" xfId="23769" xr:uid="{00000000-0005-0000-0000-0000682D0000}"/>
    <cellStyle name="Note 22 6 3" xfId="38222" xr:uid="{00000000-0005-0000-0000-0000692D0000}"/>
    <cellStyle name="Note 22 7" xfId="8775" xr:uid="{00000000-0005-0000-0000-00006A2D0000}"/>
    <cellStyle name="Note 22 7 2" xfId="26210" xr:uid="{00000000-0005-0000-0000-00006B2D0000}"/>
    <cellStyle name="Note 22 7 3" xfId="40663" xr:uid="{00000000-0005-0000-0000-00006C2D0000}"/>
    <cellStyle name="Note 22 8" xfId="11195" xr:uid="{00000000-0005-0000-0000-00006D2D0000}"/>
    <cellStyle name="Note 22 8 2" xfId="28630" xr:uid="{00000000-0005-0000-0000-00006E2D0000}"/>
    <cellStyle name="Note 22 8 3" xfId="43083" xr:uid="{00000000-0005-0000-0000-00006F2D0000}"/>
    <cellStyle name="Note 22 9" xfId="18202" xr:uid="{00000000-0005-0000-0000-0000702D0000}"/>
    <cellStyle name="Note 23" xfId="1365" xr:uid="{00000000-0005-0000-0000-0000712D0000}"/>
    <cellStyle name="Note 23 2" xfId="1366" xr:uid="{00000000-0005-0000-0000-0000722D0000}"/>
    <cellStyle name="Note 23 2 2" xfId="3877" xr:uid="{00000000-0005-0000-0000-0000732D0000}"/>
    <cellStyle name="Note 23 2 2 2" xfId="13533" xr:uid="{00000000-0005-0000-0000-0000742D0000}"/>
    <cellStyle name="Note 23 2 2 2 2" xfId="30968" xr:uid="{00000000-0005-0000-0000-0000752D0000}"/>
    <cellStyle name="Note 23 2 2 2 3" xfId="45421" xr:uid="{00000000-0005-0000-0000-0000762D0000}"/>
    <cellStyle name="Note 23 2 2 3" xfId="15994" xr:uid="{00000000-0005-0000-0000-0000772D0000}"/>
    <cellStyle name="Note 23 2 2 3 2" xfId="33429" xr:uid="{00000000-0005-0000-0000-0000782D0000}"/>
    <cellStyle name="Note 23 2 2 3 3" xfId="47882" xr:uid="{00000000-0005-0000-0000-0000792D0000}"/>
    <cellStyle name="Note 23 2 2 4" xfId="21313" xr:uid="{00000000-0005-0000-0000-00007A2D0000}"/>
    <cellStyle name="Note 23 2 2 5" xfId="35766" xr:uid="{00000000-0005-0000-0000-00007B2D0000}"/>
    <cellStyle name="Note 23 2 3" xfId="6339" xr:uid="{00000000-0005-0000-0000-00007C2D0000}"/>
    <cellStyle name="Note 23 2 3 2" xfId="23774" xr:uid="{00000000-0005-0000-0000-00007D2D0000}"/>
    <cellStyle name="Note 23 2 3 3" xfId="38227" xr:uid="{00000000-0005-0000-0000-00007E2D0000}"/>
    <cellStyle name="Note 23 2 4" xfId="8780" xr:uid="{00000000-0005-0000-0000-00007F2D0000}"/>
    <cellStyle name="Note 23 2 4 2" xfId="26215" xr:uid="{00000000-0005-0000-0000-0000802D0000}"/>
    <cellStyle name="Note 23 2 4 3" xfId="40668" xr:uid="{00000000-0005-0000-0000-0000812D0000}"/>
    <cellStyle name="Note 23 2 5" xfId="11200" xr:uid="{00000000-0005-0000-0000-0000822D0000}"/>
    <cellStyle name="Note 23 2 5 2" xfId="28635" xr:uid="{00000000-0005-0000-0000-0000832D0000}"/>
    <cellStyle name="Note 23 2 5 3" xfId="43088" xr:uid="{00000000-0005-0000-0000-0000842D0000}"/>
    <cellStyle name="Note 23 2 6" xfId="18207" xr:uid="{00000000-0005-0000-0000-0000852D0000}"/>
    <cellStyle name="Note 23 3" xfId="1367" xr:uid="{00000000-0005-0000-0000-0000862D0000}"/>
    <cellStyle name="Note 23 3 2" xfId="3878" xr:uid="{00000000-0005-0000-0000-0000872D0000}"/>
    <cellStyle name="Note 23 3 2 2" xfId="13534" xr:uid="{00000000-0005-0000-0000-0000882D0000}"/>
    <cellStyle name="Note 23 3 2 2 2" xfId="30969" xr:uid="{00000000-0005-0000-0000-0000892D0000}"/>
    <cellStyle name="Note 23 3 2 2 3" xfId="45422" xr:uid="{00000000-0005-0000-0000-00008A2D0000}"/>
    <cellStyle name="Note 23 3 2 3" xfId="15995" xr:uid="{00000000-0005-0000-0000-00008B2D0000}"/>
    <cellStyle name="Note 23 3 2 3 2" xfId="33430" xr:uid="{00000000-0005-0000-0000-00008C2D0000}"/>
    <cellStyle name="Note 23 3 2 3 3" xfId="47883" xr:uid="{00000000-0005-0000-0000-00008D2D0000}"/>
    <cellStyle name="Note 23 3 2 4" xfId="21314" xr:uid="{00000000-0005-0000-0000-00008E2D0000}"/>
    <cellStyle name="Note 23 3 2 5" xfId="35767" xr:uid="{00000000-0005-0000-0000-00008F2D0000}"/>
    <cellStyle name="Note 23 3 3" xfId="6340" xr:uid="{00000000-0005-0000-0000-0000902D0000}"/>
    <cellStyle name="Note 23 3 3 2" xfId="23775" xr:uid="{00000000-0005-0000-0000-0000912D0000}"/>
    <cellStyle name="Note 23 3 3 3" xfId="38228" xr:uid="{00000000-0005-0000-0000-0000922D0000}"/>
    <cellStyle name="Note 23 3 4" xfId="8781" xr:uid="{00000000-0005-0000-0000-0000932D0000}"/>
    <cellStyle name="Note 23 3 4 2" xfId="26216" xr:uid="{00000000-0005-0000-0000-0000942D0000}"/>
    <cellStyle name="Note 23 3 4 3" xfId="40669" xr:uid="{00000000-0005-0000-0000-0000952D0000}"/>
    <cellStyle name="Note 23 3 5" xfId="11201" xr:uid="{00000000-0005-0000-0000-0000962D0000}"/>
    <cellStyle name="Note 23 3 5 2" xfId="28636" xr:uid="{00000000-0005-0000-0000-0000972D0000}"/>
    <cellStyle name="Note 23 3 5 3" xfId="43089" xr:uid="{00000000-0005-0000-0000-0000982D0000}"/>
    <cellStyle name="Note 23 3 6" xfId="18208" xr:uid="{00000000-0005-0000-0000-0000992D0000}"/>
    <cellStyle name="Note 23 4" xfId="1368" xr:uid="{00000000-0005-0000-0000-00009A2D0000}"/>
    <cellStyle name="Note 23 4 2" xfId="3879" xr:uid="{00000000-0005-0000-0000-00009B2D0000}"/>
    <cellStyle name="Note 23 4 2 2" xfId="21315" xr:uid="{00000000-0005-0000-0000-00009C2D0000}"/>
    <cellStyle name="Note 23 4 2 3" xfId="35768" xr:uid="{00000000-0005-0000-0000-00009D2D0000}"/>
    <cellStyle name="Note 23 4 3" xfId="6341" xr:uid="{00000000-0005-0000-0000-00009E2D0000}"/>
    <cellStyle name="Note 23 4 3 2" xfId="23776" xr:uid="{00000000-0005-0000-0000-00009F2D0000}"/>
    <cellStyle name="Note 23 4 3 3" xfId="38229" xr:uid="{00000000-0005-0000-0000-0000A02D0000}"/>
    <cellStyle name="Note 23 4 4" xfId="8782" xr:uid="{00000000-0005-0000-0000-0000A12D0000}"/>
    <cellStyle name="Note 23 4 4 2" xfId="26217" xr:uid="{00000000-0005-0000-0000-0000A22D0000}"/>
    <cellStyle name="Note 23 4 4 3" xfId="40670" xr:uid="{00000000-0005-0000-0000-0000A32D0000}"/>
    <cellStyle name="Note 23 4 5" xfId="11202" xr:uid="{00000000-0005-0000-0000-0000A42D0000}"/>
    <cellStyle name="Note 23 4 5 2" xfId="28637" xr:uid="{00000000-0005-0000-0000-0000A52D0000}"/>
    <cellStyle name="Note 23 4 5 3" xfId="43090" xr:uid="{00000000-0005-0000-0000-0000A62D0000}"/>
    <cellStyle name="Note 23 4 6" xfId="15112" xr:uid="{00000000-0005-0000-0000-0000A72D0000}"/>
    <cellStyle name="Note 23 4 6 2" xfId="32547" xr:uid="{00000000-0005-0000-0000-0000A82D0000}"/>
    <cellStyle name="Note 23 4 6 3" xfId="47000" xr:uid="{00000000-0005-0000-0000-0000A92D0000}"/>
    <cellStyle name="Note 23 4 7" xfId="18209" xr:uid="{00000000-0005-0000-0000-0000AA2D0000}"/>
    <cellStyle name="Note 23 4 8" xfId="20274" xr:uid="{00000000-0005-0000-0000-0000AB2D0000}"/>
    <cellStyle name="Note 23 5" xfId="3876" xr:uid="{00000000-0005-0000-0000-0000AC2D0000}"/>
    <cellStyle name="Note 23 5 2" xfId="13532" xr:uid="{00000000-0005-0000-0000-0000AD2D0000}"/>
    <cellStyle name="Note 23 5 2 2" xfId="30967" xr:uid="{00000000-0005-0000-0000-0000AE2D0000}"/>
    <cellStyle name="Note 23 5 2 3" xfId="45420" xr:uid="{00000000-0005-0000-0000-0000AF2D0000}"/>
    <cellStyle name="Note 23 5 3" xfId="15993" xr:uid="{00000000-0005-0000-0000-0000B02D0000}"/>
    <cellStyle name="Note 23 5 3 2" xfId="33428" xr:uid="{00000000-0005-0000-0000-0000B12D0000}"/>
    <cellStyle name="Note 23 5 3 3" xfId="47881" xr:uid="{00000000-0005-0000-0000-0000B22D0000}"/>
    <cellStyle name="Note 23 5 4" xfId="21312" xr:uid="{00000000-0005-0000-0000-0000B32D0000}"/>
    <cellStyle name="Note 23 5 5" xfId="35765" xr:uid="{00000000-0005-0000-0000-0000B42D0000}"/>
    <cellStyle name="Note 23 6" xfId="6338" xr:uid="{00000000-0005-0000-0000-0000B52D0000}"/>
    <cellStyle name="Note 23 6 2" xfId="23773" xr:uid="{00000000-0005-0000-0000-0000B62D0000}"/>
    <cellStyle name="Note 23 6 3" xfId="38226" xr:uid="{00000000-0005-0000-0000-0000B72D0000}"/>
    <cellStyle name="Note 23 7" xfId="8779" xr:uid="{00000000-0005-0000-0000-0000B82D0000}"/>
    <cellStyle name="Note 23 7 2" xfId="26214" xr:uid="{00000000-0005-0000-0000-0000B92D0000}"/>
    <cellStyle name="Note 23 7 3" xfId="40667" xr:uid="{00000000-0005-0000-0000-0000BA2D0000}"/>
    <cellStyle name="Note 23 8" xfId="11199" xr:uid="{00000000-0005-0000-0000-0000BB2D0000}"/>
    <cellStyle name="Note 23 8 2" xfId="28634" xr:uid="{00000000-0005-0000-0000-0000BC2D0000}"/>
    <cellStyle name="Note 23 8 3" xfId="43087" xr:uid="{00000000-0005-0000-0000-0000BD2D0000}"/>
    <cellStyle name="Note 23 9" xfId="18206" xr:uid="{00000000-0005-0000-0000-0000BE2D0000}"/>
    <cellStyle name="Note 24" xfId="1369" xr:uid="{00000000-0005-0000-0000-0000BF2D0000}"/>
    <cellStyle name="Note 24 2" xfId="1370" xr:uid="{00000000-0005-0000-0000-0000C02D0000}"/>
    <cellStyle name="Note 24 2 2" xfId="3881" xr:uid="{00000000-0005-0000-0000-0000C12D0000}"/>
    <cellStyle name="Note 24 2 2 2" xfId="13536" xr:uid="{00000000-0005-0000-0000-0000C22D0000}"/>
    <cellStyle name="Note 24 2 2 2 2" xfId="30971" xr:uid="{00000000-0005-0000-0000-0000C32D0000}"/>
    <cellStyle name="Note 24 2 2 2 3" xfId="45424" xr:uid="{00000000-0005-0000-0000-0000C42D0000}"/>
    <cellStyle name="Note 24 2 2 3" xfId="15997" xr:uid="{00000000-0005-0000-0000-0000C52D0000}"/>
    <cellStyle name="Note 24 2 2 3 2" xfId="33432" xr:uid="{00000000-0005-0000-0000-0000C62D0000}"/>
    <cellStyle name="Note 24 2 2 3 3" xfId="47885" xr:uid="{00000000-0005-0000-0000-0000C72D0000}"/>
    <cellStyle name="Note 24 2 2 4" xfId="21317" xr:uid="{00000000-0005-0000-0000-0000C82D0000}"/>
    <cellStyle name="Note 24 2 2 5" xfId="35770" xr:uid="{00000000-0005-0000-0000-0000C92D0000}"/>
    <cellStyle name="Note 24 2 3" xfId="6343" xr:uid="{00000000-0005-0000-0000-0000CA2D0000}"/>
    <cellStyle name="Note 24 2 3 2" xfId="23778" xr:uid="{00000000-0005-0000-0000-0000CB2D0000}"/>
    <cellStyle name="Note 24 2 3 3" xfId="38231" xr:uid="{00000000-0005-0000-0000-0000CC2D0000}"/>
    <cellStyle name="Note 24 2 4" xfId="8784" xr:uid="{00000000-0005-0000-0000-0000CD2D0000}"/>
    <cellStyle name="Note 24 2 4 2" xfId="26219" xr:uid="{00000000-0005-0000-0000-0000CE2D0000}"/>
    <cellStyle name="Note 24 2 4 3" xfId="40672" xr:uid="{00000000-0005-0000-0000-0000CF2D0000}"/>
    <cellStyle name="Note 24 2 5" xfId="11204" xr:uid="{00000000-0005-0000-0000-0000D02D0000}"/>
    <cellStyle name="Note 24 2 5 2" xfId="28639" xr:uid="{00000000-0005-0000-0000-0000D12D0000}"/>
    <cellStyle name="Note 24 2 5 3" xfId="43092" xr:uid="{00000000-0005-0000-0000-0000D22D0000}"/>
    <cellStyle name="Note 24 2 6" xfId="18211" xr:uid="{00000000-0005-0000-0000-0000D32D0000}"/>
    <cellStyle name="Note 24 3" xfId="1371" xr:uid="{00000000-0005-0000-0000-0000D42D0000}"/>
    <cellStyle name="Note 24 3 2" xfId="3882" xr:uid="{00000000-0005-0000-0000-0000D52D0000}"/>
    <cellStyle name="Note 24 3 2 2" xfId="13537" xr:uid="{00000000-0005-0000-0000-0000D62D0000}"/>
    <cellStyle name="Note 24 3 2 2 2" xfId="30972" xr:uid="{00000000-0005-0000-0000-0000D72D0000}"/>
    <cellStyle name="Note 24 3 2 2 3" xfId="45425" xr:uid="{00000000-0005-0000-0000-0000D82D0000}"/>
    <cellStyle name="Note 24 3 2 3" xfId="15998" xr:uid="{00000000-0005-0000-0000-0000D92D0000}"/>
    <cellStyle name="Note 24 3 2 3 2" xfId="33433" xr:uid="{00000000-0005-0000-0000-0000DA2D0000}"/>
    <cellStyle name="Note 24 3 2 3 3" xfId="47886" xr:uid="{00000000-0005-0000-0000-0000DB2D0000}"/>
    <cellStyle name="Note 24 3 2 4" xfId="21318" xr:uid="{00000000-0005-0000-0000-0000DC2D0000}"/>
    <cellStyle name="Note 24 3 2 5" xfId="35771" xr:uid="{00000000-0005-0000-0000-0000DD2D0000}"/>
    <cellStyle name="Note 24 3 3" xfId="6344" xr:uid="{00000000-0005-0000-0000-0000DE2D0000}"/>
    <cellStyle name="Note 24 3 3 2" xfId="23779" xr:uid="{00000000-0005-0000-0000-0000DF2D0000}"/>
    <cellStyle name="Note 24 3 3 3" xfId="38232" xr:uid="{00000000-0005-0000-0000-0000E02D0000}"/>
    <cellStyle name="Note 24 3 4" xfId="8785" xr:uid="{00000000-0005-0000-0000-0000E12D0000}"/>
    <cellStyle name="Note 24 3 4 2" xfId="26220" xr:uid="{00000000-0005-0000-0000-0000E22D0000}"/>
    <cellStyle name="Note 24 3 4 3" xfId="40673" xr:uid="{00000000-0005-0000-0000-0000E32D0000}"/>
    <cellStyle name="Note 24 3 5" xfId="11205" xr:uid="{00000000-0005-0000-0000-0000E42D0000}"/>
    <cellStyle name="Note 24 3 5 2" xfId="28640" xr:uid="{00000000-0005-0000-0000-0000E52D0000}"/>
    <cellStyle name="Note 24 3 5 3" xfId="43093" xr:uid="{00000000-0005-0000-0000-0000E62D0000}"/>
    <cellStyle name="Note 24 3 6" xfId="18212" xr:uid="{00000000-0005-0000-0000-0000E72D0000}"/>
    <cellStyle name="Note 24 4" xfId="1372" xr:uid="{00000000-0005-0000-0000-0000E82D0000}"/>
    <cellStyle name="Note 24 4 2" xfId="3883" xr:uid="{00000000-0005-0000-0000-0000E92D0000}"/>
    <cellStyle name="Note 24 4 2 2" xfId="21319" xr:uid="{00000000-0005-0000-0000-0000EA2D0000}"/>
    <cellStyle name="Note 24 4 2 3" xfId="35772" xr:uid="{00000000-0005-0000-0000-0000EB2D0000}"/>
    <cellStyle name="Note 24 4 3" xfId="6345" xr:uid="{00000000-0005-0000-0000-0000EC2D0000}"/>
    <cellStyle name="Note 24 4 3 2" xfId="23780" xr:uid="{00000000-0005-0000-0000-0000ED2D0000}"/>
    <cellStyle name="Note 24 4 3 3" xfId="38233" xr:uid="{00000000-0005-0000-0000-0000EE2D0000}"/>
    <cellStyle name="Note 24 4 4" xfId="8786" xr:uid="{00000000-0005-0000-0000-0000EF2D0000}"/>
    <cellStyle name="Note 24 4 4 2" xfId="26221" xr:uid="{00000000-0005-0000-0000-0000F02D0000}"/>
    <cellStyle name="Note 24 4 4 3" xfId="40674" xr:uid="{00000000-0005-0000-0000-0000F12D0000}"/>
    <cellStyle name="Note 24 4 5" xfId="11206" xr:uid="{00000000-0005-0000-0000-0000F22D0000}"/>
    <cellStyle name="Note 24 4 5 2" xfId="28641" xr:uid="{00000000-0005-0000-0000-0000F32D0000}"/>
    <cellStyle name="Note 24 4 5 3" xfId="43094" xr:uid="{00000000-0005-0000-0000-0000F42D0000}"/>
    <cellStyle name="Note 24 4 6" xfId="15113" xr:uid="{00000000-0005-0000-0000-0000F52D0000}"/>
    <cellStyle name="Note 24 4 6 2" xfId="32548" xr:uid="{00000000-0005-0000-0000-0000F62D0000}"/>
    <cellStyle name="Note 24 4 6 3" xfId="47001" xr:uid="{00000000-0005-0000-0000-0000F72D0000}"/>
    <cellStyle name="Note 24 4 7" xfId="18213" xr:uid="{00000000-0005-0000-0000-0000F82D0000}"/>
    <cellStyle name="Note 24 4 8" xfId="20275" xr:uid="{00000000-0005-0000-0000-0000F92D0000}"/>
    <cellStyle name="Note 24 5" xfId="3880" xr:uid="{00000000-0005-0000-0000-0000FA2D0000}"/>
    <cellStyle name="Note 24 5 2" xfId="13535" xr:uid="{00000000-0005-0000-0000-0000FB2D0000}"/>
    <cellStyle name="Note 24 5 2 2" xfId="30970" xr:uid="{00000000-0005-0000-0000-0000FC2D0000}"/>
    <cellStyle name="Note 24 5 2 3" xfId="45423" xr:uid="{00000000-0005-0000-0000-0000FD2D0000}"/>
    <cellStyle name="Note 24 5 3" xfId="15996" xr:uid="{00000000-0005-0000-0000-0000FE2D0000}"/>
    <cellStyle name="Note 24 5 3 2" xfId="33431" xr:uid="{00000000-0005-0000-0000-0000FF2D0000}"/>
    <cellStyle name="Note 24 5 3 3" xfId="47884" xr:uid="{00000000-0005-0000-0000-0000002E0000}"/>
    <cellStyle name="Note 24 5 4" xfId="21316" xr:uid="{00000000-0005-0000-0000-0000012E0000}"/>
    <cellStyle name="Note 24 5 5" xfId="35769" xr:uid="{00000000-0005-0000-0000-0000022E0000}"/>
    <cellStyle name="Note 24 6" xfId="6342" xr:uid="{00000000-0005-0000-0000-0000032E0000}"/>
    <cellStyle name="Note 24 6 2" xfId="23777" xr:uid="{00000000-0005-0000-0000-0000042E0000}"/>
    <cellStyle name="Note 24 6 3" xfId="38230" xr:uid="{00000000-0005-0000-0000-0000052E0000}"/>
    <cellStyle name="Note 24 7" xfId="8783" xr:uid="{00000000-0005-0000-0000-0000062E0000}"/>
    <cellStyle name="Note 24 7 2" xfId="26218" xr:uid="{00000000-0005-0000-0000-0000072E0000}"/>
    <cellStyle name="Note 24 7 3" xfId="40671" xr:uid="{00000000-0005-0000-0000-0000082E0000}"/>
    <cellStyle name="Note 24 8" xfId="11203" xr:uid="{00000000-0005-0000-0000-0000092E0000}"/>
    <cellStyle name="Note 24 8 2" xfId="28638" xr:uid="{00000000-0005-0000-0000-00000A2E0000}"/>
    <cellStyle name="Note 24 8 3" xfId="43091" xr:uid="{00000000-0005-0000-0000-00000B2E0000}"/>
    <cellStyle name="Note 24 9" xfId="18210" xr:uid="{00000000-0005-0000-0000-00000C2E0000}"/>
    <cellStyle name="Note 25" xfId="1373" xr:uid="{00000000-0005-0000-0000-00000D2E0000}"/>
    <cellStyle name="Note 25 2" xfId="1374" xr:uid="{00000000-0005-0000-0000-00000E2E0000}"/>
    <cellStyle name="Note 25 2 2" xfId="3885" xr:uid="{00000000-0005-0000-0000-00000F2E0000}"/>
    <cellStyle name="Note 25 2 2 2" xfId="13539" xr:uid="{00000000-0005-0000-0000-0000102E0000}"/>
    <cellStyle name="Note 25 2 2 2 2" xfId="30974" xr:uid="{00000000-0005-0000-0000-0000112E0000}"/>
    <cellStyle name="Note 25 2 2 2 3" xfId="45427" xr:uid="{00000000-0005-0000-0000-0000122E0000}"/>
    <cellStyle name="Note 25 2 2 3" xfId="16000" xr:uid="{00000000-0005-0000-0000-0000132E0000}"/>
    <cellStyle name="Note 25 2 2 3 2" xfId="33435" xr:uid="{00000000-0005-0000-0000-0000142E0000}"/>
    <cellStyle name="Note 25 2 2 3 3" xfId="47888" xr:uid="{00000000-0005-0000-0000-0000152E0000}"/>
    <cellStyle name="Note 25 2 2 4" xfId="21321" xr:uid="{00000000-0005-0000-0000-0000162E0000}"/>
    <cellStyle name="Note 25 2 2 5" xfId="35774" xr:uid="{00000000-0005-0000-0000-0000172E0000}"/>
    <cellStyle name="Note 25 2 3" xfId="6347" xr:uid="{00000000-0005-0000-0000-0000182E0000}"/>
    <cellStyle name="Note 25 2 3 2" xfId="23782" xr:uid="{00000000-0005-0000-0000-0000192E0000}"/>
    <cellStyle name="Note 25 2 3 3" xfId="38235" xr:uid="{00000000-0005-0000-0000-00001A2E0000}"/>
    <cellStyle name="Note 25 2 4" xfId="8788" xr:uid="{00000000-0005-0000-0000-00001B2E0000}"/>
    <cellStyle name="Note 25 2 4 2" xfId="26223" xr:uid="{00000000-0005-0000-0000-00001C2E0000}"/>
    <cellStyle name="Note 25 2 4 3" xfId="40676" xr:uid="{00000000-0005-0000-0000-00001D2E0000}"/>
    <cellStyle name="Note 25 2 5" xfId="11208" xr:uid="{00000000-0005-0000-0000-00001E2E0000}"/>
    <cellStyle name="Note 25 2 5 2" xfId="28643" xr:uid="{00000000-0005-0000-0000-00001F2E0000}"/>
    <cellStyle name="Note 25 2 5 3" xfId="43096" xr:uid="{00000000-0005-0000-0000-0000202E0000}"/>
    <cellStyle name="Note 25 2 6" xfId="18215" xr:uid="{00000000-0005-0000-0000-0000212E0000}"/>
    <cellStyle name="Note 25 3" xfId="1375" xr:uid="{00000000-0005-0000-0000-0000222E0000}"/>
    <cellStyle name="Note 25 3 2" xfId="3886" xr:uid="{00000000-0005-0000-0000-0000232E0000}"/>
    <cellStyle name="Note 25 3 2 2" xfId="13540" xr:uid="{00000000-0005-0000-0000-0000242E0000}"/>
    <cellStyle name="Note 25 3 2 2 2" xfId="30975" xr:uid="{00000000-0005-0000-0000-0000252E0000}"/>
    <cellStyle name="Note 25 3 2 2 3" xfId="45428" xr:uid="{00000000-0005-0000-0000-0000262E0000}"/>
    <cellStyle name="Note 25 3 2 3" xfId="16001" xr:uid="{00000000-0005-0000-0000-0000272E0000}"/>
    <cellStyle name="Note 25 3 2 3 2" xfId="33436" xr:uid="{00000000-0005-0000-0000-0000282E0000}"/>
    <cellStyle name="Note 25 3 2 3 3" xfId="47889" xr:uid="{00000000-0005-0000-0000-0000292E0000}"/>
    <cellStyle name="Note 25 3 2 4" xfId="21322" xr:uid="{00000000-0005-0000-0000-00002A2E0000}"/>
    <cellStyle name="Note 25 3 2 5" xfId="35775" xr:uid="{00000000-0005-0000-0000-00002B2E0000}"/>
    <cellStyle name="Note 25 3 3" xfId="6348" xr:uid="{00000000-0005-0000-0000-00002C2E0000}"/>
    <cellStyle name="Note 25 3 3 2" xfId="23783" xr:uid="{00000000-0005-0000-0000-00002D2E0000}"/>
    <cellStyle name="Note 25 3 3 3" xfId="38236" xr:uid="{00000000-0005-0000-0000-00002E2E0000}"/>
    <cellStyle name="Note 25 3 4" xfId="8789" xr:uid="{00000000-0005-0000-0000-00002F2E0000}"/>
    <cellStyle name="Note 25 3 4 2" xfId="26224" xr:uid="{00000000-0005-0000-0000-0000302E0000}"/>
    <cellStyle name="Note 25 3 4 3" xfId="40677" xr:uid="{00000000-0005-0000-0000-0000312E0000}"/>
    <cellStyle name="Note 25 3 5" xfId="11209" xr:uid="{00000000-0005-0000-0000-0000322E0000}"/>
    <cellStyle name="Note 25 3 5 2" xfId="28644" xr:uid="{00000000-0005-0000-0000-0000332E0000}"/>
    <cellStyle name="Note 25 3 5 3" xfId="43097" xr:uid="{00000000-0005-0000-0000-0000342E0000}"/>
    <cellStyle name="Note 25 3 6" xfId="18216" xr:uid="{00000000-0005-0000-0000-0000352E0000}"/>
    <cellStyle name="Note 25 4" xfId="1376" xr:uid="{00000000-0005-0000-0000-0000362E0000}"/>
    <cellStyle name="Note 25 4 2" xfId="3887" xr:uid="{00000000-0005-0000-0000-0000372E0000}"/>
    <cellStyle name="Note 25 4 2 2" xfId="21323" xr:uid="{00000000-0005-0000-0000-0000382E0000}"/>
    <cellStyle name="Note 25 4 2 3" xfId="35776" xr:uid="{00000000-0005-0000-0000-0000392E0000}"/>
    <cellStyle name="Note 25 4 3" xfId="6349" xr:uid="{00000000-0005-0000-0000-00003A2E0000}"/>
    <cellStyle name="Note 25 4 3 2" xfId="23784" xr:uid="{00000000-0005-0000-0000-00003B2E0000}"/>
    <cellStyle name="Note 25 4 3 3" xfId="38237" xr:uid="{00000000-0005-0000-0000-00003C2E0000}"/>
    <cellStyle name="Note 25 4 4" xfId="8790" xr:uid="{00000000-0005-0000-0000-00003D2E0000}"/>
    <cellStyle name="Note 25 4 4 2" xfId="26225" xr:uid="{00000000-0005-0000-0000-00003E2E0000}"/>
    <cellStyle name="Note 25 4 4 3" xfId="40678" xr:uid="{00000000-0005-0000-0000-00003F2E0000}"/>
    <cellStyle name="Note 25 4 5" xfId="11210" xr:uid="{00000000-0005-0000-0000-0000402E0000}"/>
    <cellStyle name="Note 25 4 5 2" xfId="28645" xr:uid="{00000000-0005-0000-0000-0000412E0000}"/>
    <cellStyle name="Note 25 4 5 3" xfId="43098" xr:uid="{00000000-0005-0000-0000-0000422E0000}"/>
    <cellStyle name="Note 25 4 6" xfId="15114" xr:uid="{00000000-0005-0000-0000-0000432E0000}"/>
    <cellStyle name="Note 25 4 6 2" xfId="32549" xr:uid="{00000000-0005-0000-0000-0000442E0000}"/>
    <cellStyle name="Note 25 4 6 3" xfId="47002" xr:uid="{00000000-0005-0000-0000-0000452E0000}"/>
    <cellStyle name="Note 25 4 7" xfId="18217" xr:uid="{00000000-0005-0000-0000-0000462E0000}"/>
    <cellStyle name="Note 25 4 8" xfId="20276" xr:uid="{00000000-0005-0000-0000-0000472E0000}"/>
    <cellStyle name="Note 25 5" xfId="3884" xr:uid="{00000000-0005-0000-0000-0000482E0000}"/>
    <cellStyle name="Note 25 5 2" xfId="13538" xr:uid="{00000000-0005-0000-0000-0000492E0000}"/>
    <cellStyle name="Note 25 5 2 2" xfId="30973" xr:uid="{00000000-0005-0000-0000-00004A2E0000}"/>
    <cellStyle name="Note 25 5 2 3" xfId="45426" xr:uid="{00000000-0005-0000-0000-00004B2E0000}"/>
    <cellStyle name="Note 25 5 3" xfId="15999" xr:uid="{00000000-0005-0000-0000-00004C2E0000}"/>
    <cellStyle name="Note 25 5 3 2" xfId="33434" xr:uid="{00000000-0005-0000-0000-00004D2E0000}"/>
    <cellStyle name="Note 25 5 3 3" xfId="47887" xr:uid="{00000000-0005-0000-0000-00004E2E0000}"/>
    <cellStyle name="Note 25 5 4" xfId="21320" xr:uid="{00000000-0005-0000-0000-00004F2E0000}"/>
    <cellStyle name="Note 25 5 5" xfId="35773" xr:uid="{00000000-0005-0000-0000-0000502E0000}"/>
    <cellStyle name="Note 25 6" xfId="6346" xr:uid="{00000000-0005-0000-0000-0000512E0000}"/>
    <cellStyle name="Note 25 6 2" xfId="23781" xr:uid="{00000000-0005-0000-0000-0000522E0000}"/>
    <cellStyle name="Note 25 6 3" xfId="38234" xr:uid="{00000000-0005-0000-0000-0000532E0000}"/>
    <cellStyle name="Note 25 7" xfId="8787" xr:uid="{00000000-0005-0000-0000-0000542E0000}"/>
    <cellStyle name="Note 25 7 2" xfId="26222" xr:uid="{00000000-0005-0000-0000-0000552E0000}"/>
    <cellStyle name="Note 25 7 3" xfId="40675" xr:uid="{00000000-0005-0000-0000-0000562E0000}"/>
    <cellStyle name="Note 25 8" xfId="11207" xr:uid="{00000000-0005-0000-0000-0000572E0000}"/>
    <cellStyle name="Note 25 8 2" xfId="28642" xr:uid="{00000000-0005-0000-0000-0000582E0000}"/>
    <cellStyle name="Note 25 8 3" xfId="43095" xr:uid="{00000000-0005-0000-0000-0000592E0000}"/>
    <cellStyle name="Note 25 9" xfId="18214" xr:uid="{00000000-0005-0000-0000-00005A2E0000}"/>
    <cellStyle name="Note 26" xfId="1377" xr:uid="{00000000-0005-0000-0000-00005B2E0000}"/>
    <cellStyle name="Note 26 2" xfId="1378" xr:uid="{00000000-0005-0000-0000-00005C2E0000}"/>
    <cellStyle name="Note 26 2 2" xfId="3889" xr:uid="{00000000-0005-0000-0000-00005D2E0000}"/>
    <cellStyle name="Note 26 2 2 2" xfId="13542" xr:uid="{00000000-0005-0000-0000-00005E2E0000}"/>
    <cellStyle name="Note 26 2 2 2 2" xfId="30977" xr:uid="{00000000-0005-0000-0000-00005F2E0000}"/>
    <cellStyle name="Note 26 2 2 2 3" xfId="45430" xr:uid="{00000000-0005-0000-0000-0000602E0000}"/>
    <cellStyle name="Note 26 2 2 3" xfId="16003" xr:uid="{00000000-0005-0000-0000-0000612E0000}"/>
    <cellStyle name="Note 26 2 2 3 2" xfId="33438" xr:uid="{00000000-0005-0000-0000-0000622E0000}"/>
    <cellStyle name="Note 26 2 2 3 3" xfId="47891" xr:uid="{00000000-0005-0000-0000-0000632E0000}"/>
    <cellStyle name="Note 26 2 2 4" xfId="21325" xr:uid="{00000000-0005-0000-0000-0000642E0000}"/>
    <cellStyle name="Note 26 2 2 5" xfId="35778" xr:uid="{00000000-0005-0000-0000-0000652E0000}"/>
    <cellStyle name="Note 26 2 3" xfId="6351" xr:uid="{00000000-0005-0000-0000-0000662E0000}"/>
    <cellStyle name="Note 26 2 3 2" xfId="23786" xr:uid="{00000000-0005-0000-0000-0000672E0000}"/>
    <cellStyle name="Note 26 2 3 3" xfId="38239" xr:uid="{00000000-0005-0000-0000-0000682E0000}"/>
    <cellStyle name="Note 26 2 4" xfId="8792" xr:uid="{00000000-0005-0000-0000-0000692E0000}"/>
    <cellStyle name="Note 26 2 4 2" xfId="26227" xr:uid="{00000000-0005-0000-0000-00006A2E0000}"/>
    <cellStyle name="Note 26 2 4 3" xfId="40680" xr:uid="{00000000-0005-0000-0000-00006B2E0000}"/>
    <cellStyle name="Note 26 2 5" xfId="11212" xr:uid="{00000000-0005-0000-0000-00006C2E0000}"/>
    <cellStyle name="Note 26 2 5 2" xfId="28647" xr:uid="{00000000-0005-0000-0000-00006D2E0000}"/>
    <cellStyle name="Note 26 2 5 3" xfId="43100" xr:uid="{00000000-0005-0000-0000-00006E2E0000}"/>
    <cellStyle name="Note 26 2 6" xfId="18219" xr:uid="{00000000-0005-0000-0000-00006F2E0000}"/>
    <cellStyle name="Note 26 3" xfId="1379" xr:uid="{00000000-0005-0000-0000-0000702E0000}"/>
    <cellStyle name="Note 26 3 2" xfId="3890" xr:uid="{00000000-0005-0000-0000-0000712E0000}"/>
    <cellStyle name="Note 26 3 2 2" xfId="13543" xr:uid="{00000000-0005-0000-0000-0000722E0000}"/>
    <cellStyle name="Note 26 3 2 2 2" xfId="30978" xr:uid="{00000000-0005-0000-0000-0000732E0000}"/>
    <cellStyle name="Note 26 3 2 2 3" xfId="45431" xr:uid="{00000000-0005-0000-0000-0000742E0000}"/>
    <cellStyle name="Note 26 3 2 3" xfId="16004" xr:uid="{00000000-0005-0000-0000-0000752E0000}"/>
    <cellStyle name="Note 26 3 2 3 2" xfId="33439" xr:uid="{00000000-0005-0000-0000-0000762E0000}"/>
    <cellStyle name="Note 26 3 2 3 3" xfId="47892" xr:uid="{00000000-0005-0000-0000-0000772E0000}"/>
    <cellStyle name="Note 26 3 2 4" xfId="21326" xr:uid="{00000000-0005-0000-0000-0000782E0000}"/>
    <cellStyle name="Note 26 3 2 5" xfId="35779" xr:uid="{00000000-0005-0000-0000-0000792E0000}"/>
    <cellStyle name="Note 26 3 3" xfId="6352" xr:uid="{00000000-0005-0000-0000-00007A2E0000}"/>
    <cellStyle name="Note 26 3 3 2" xfId="23787" xr:uid="{00000000-0005-0000-0000-00007B2E0000}"/>
    <cellStyle name="Note 26 3 3 3" xfId="38240" xr:uid="{00000000-0005-0000-0000-00007C2E0000}"/>
    <cellStyle name="Note 26 3 4" xfId="8793" xr:uid="{00000000-0005-0000-0000-00007D2E0000}"/>
    <cellStyle name="Note 26 3 4 2" xfId="26228" xr:uid="{00000000-0005-0000-0000-00007E2E0000}"/>
    <cellStyle name="Note 26 3 4 3" xfId="40681" xr:uid="{00000000-0005-0000-0000-00007F2E0000}"/>
    <cellStyle name="Note 26 3 5" xfId="11213" xr:uid="{00000000-0005-0000-0000-0000802E0000}"/>
    <cellStyle name="Note 26 3 5 2" xfId="28648" xr:uid="{00000000-0005-0000-0000-0000812E0000}"/>
    <cellStyle name="Note 26 3 5 3" xfId="43101" xr:uid="{00000000-0005-0000-0000-0000822E0000}"/>
    <cellStyle name="Note 26 3 6" xfId="18220" xr:uid="{00000000-0005-0000-0000-0000832E0000}"/>
    <cellStyle name="Note 26 4" xfId="1380" xr:uid="{00000000-0005-0000-0000-0000842E0000}"/>
    <cellStyle name="Note 26 4 2" xfId="3891" xr:uid="{00000000-0005-0000-0000-0000852E0000}"/>
    <cellStyle name="Note 26 4 2 2" xfId="21327" xr:uid="{00000000-0005-0000-0000-0000862E0000}"/>
    <cellStyle name="Note 26 4 2 3" xfId="35780" xr:uid="{00000000-0005-0000-0000-0000872E0000}"/>
    <cellStyle name="Note 26 4 3" xfId="6353" xr:uid="{00000000-0005-0000-0000-0000882E0000}"/>
    <cellStyle name="Note 26 4 3 2" xfId="23788" xr:uid="{00000000-0005-0000-0000-0000892E0000}"/>
    <cellStyle name="Note 26 4 3 3" xfId="38241" xr:uid="{00000000-0005-0000-0000-00008A2E0000}"/>
    <cellStyle name="Note 26 4 4" xfId="8794" xr:uid="{00000000-0005-0000-0000-00008B2E0000}"/>
    <cellStyle name="Note 26 4 4 2" xfId="26229" xr:uid="{00000000-0005-0000-0000-00008C2E0000}"/>
    <cellStyle name="Note 26 4 4 3" xfId="40682" xr:uid="{00000000-0005-0000-0000-00008D2E0000}"/>
    <cellStyle name="Note 26 4 5" xfId="11214" xr:uid="{00000000-0005-0000-0000-00008E2E0000}"/>
    <cellStyle name="Note 26 4 5 2" xfId="28649" xr:uid="{00000000-0005-0000-0000-00008F2E0000}"/>
    <cellStyle name="Note 26 4 5 3" xfId="43102" xr:uid="{00000000-0005-0000-0000-0000902E0000}"/>
    <cellStyle name="Note 26 4 6" xfId="15115" xr:uid="{00000000-0005-0000-0000-0000912E0000}"/>
    <cellStyle name="Note 26 4 6 2" xfId="32550" xr:uid="{00000000-0005-0000-0000-0000922E0000}"/>
    <cellStyle name="Note 26 4 6 3" xfId="47003" xr:uid="{00000000-0005-0000-0000-0000932E0000}"/>
    <cellStyle name="Note 26 4 7" xfId="18221" xr:uid="{00000000-0005-0000-0000-0000942E0000}"/>
    <cellStyle name="Note 26 4 8" xfId="20277" xr:uid="{00000000-0005-0000-0000-0000952E0000}"/>
    <cellStyle name="Note 26 5" xfId="3888" xr:uid="{00000000-0005-0000-0000-0000962E0000}"/>
    <cellStyle name="Note 26 5 2" xfId="13541" xr:uid="{00000000-0005-0000-0000-0000972E0000}"/>
    <cellStyle name="Note 26 5 2 2" xfId="30976" xr:uid="{00000000-0005-0000-0000-0000982E0000}"/>
    <cellStyle name="Note 26 5 2 3" xfId="45429" xr:uid="{00000000-0005-0000-0000-0000992E0000}"/>
    <cellStyle name="Note 26 5 3" xfId="16002" xr:uid="{00000000-0005-0000-0000-00009A2E0000}"/>
    <cellStyle name="Note 26 5 3 2" xfId="33437" xr:uid="{00000000-0005-0000-0000-00009B2E0000}"/>
    <cellStyle name="Note 26 5 3 3" xfId="47890" xr:uid="{00000000-0005-0000-0000-00009C2E0000}"/>
    <cellStyle name="Note 26 5 4" xfId="21324" xr:uid="{00000000-0005-0000-0000-00009D2E0000}"/>
    <cellStyle name="Note 26 5 5" xfId="35777" xr:uid="{00000000-0005-0000-0000-00009E2E0000}"/>
    <cellStyle name="Note 26 6" xfId="6350" xr:uid="{00000000-0005-0000-0000-00009F2E0000}"/>
    <cellStyle name="Note 26 6 2" xfId="23785" xr:uid="{00000000-0005-0000-0000-0000A02E0000}"/>
    <cellStyle name="Note 26 6 3" xfId="38238" xr:uid="{00000000-0005-0000-0000-0000A12E0000}"/>
    <cellStyle name="Note 26 7" xfId="8791" xr:uid="{00000000-0005-0000-0000-0000A22E0000}"/>
    <cellStyle name="Note 26 7 2" xfId="26226" xr:uid="{00000000-0005-0000-0000-0000A32E0000}"/>
    <cellStyle name="Note 26 7 3" xfId="40679" xr:uid="{00000000-0005-0000-0000-0000A42E0000}"/>
    <cellStyle name="Note 26 8" xfId="11211" xr:uid="{00000000-0005-0000-0000-0000A52E0000}"/>
    <cellStyle name="Note 26 8 2" xfId="28646" xr:uid="{00000000-0005-0000-0000-0000A62E0000}"/>
    <cellStyle name="Note 26 8 3" xfId="43099" xr:uid="{00000000-0005-0000-0000-0000A72E0000}"/>
    <cellStyle name="Note 26 9" xfId="18218" xr:uid="{00000000-0005-0000-0000-0000A82E0000}"/>
    <cellStyle name="Note 27" xfId="1381" xr:uid="{00000000-0005-0000-0000-0000A92E0000}"/>
    <cellStyle name="Note 27 2" xfId="1382" xr:uid="{00000000-0005-0000-0000-0000AA2E0000}"/>
    <cellStyle name="Note 27 2 2" xfId="3893" xr:uid="{00000000-0005-0000-0000-0000AB2E0000}"/>
    <cellStyle name="Note 27 2 2 2" xfId="13545" xr:uid="{00000000-0005-0000-0000-0000AC2E0000}"/>
    <cellStyle name="Note 27 2 2 2 2" xfId="30980" xr:uid="{00000000-0005-0000-0000-0000AD2E0000}"/>
    <cellStyle name="Note 27 2 2 2 3" xfId="45433" xr:uid="{00000000-0005-0000-0000-0000AE2E0000}"/>
    <cellStyle name="Note 27 2 2 3" xfId="16006" xr:uid="{00000000-0005-0000-0000-0000AF2E0000}"/>
    <cellStyle name="Note 27 2 2 3 2" xfId="33441" xr:uid="{00000000-0005-0000-0000-0000B02E0000}"/>
    <cellStyle name="Note 27 2 2 3 3" xfId="47894" xr:uid="{00000000-0005-0000-0000-0000B12E0000}"/>
    <cellStyle name="Note 27 2 2 4" xfId="21329" xr:uid="{00000000-0005-0000-0000-0000B22E0000}"/>
    <cellStyle name="Note 27 2 2 5" xfId="35782" xr:uid="{00000000-0005-0000-0000-0000B32E0000}"/>
    <cellStyle name="Note 27 2 3" xfId="6355" xr:uid="{00000000-0005-0000-0000-0000B42E0000}"/>
    <cellStyle name="Note 27 2 3 2" xfId="23790" xr:uid="{00000000-0005-0000-0000-0000B52E0000}"/>
    <cellStyle name="Note 27 2 3 3" xfId="38243" xr:uid="{00000000-0005-0000-0000-0000B62E0000}"/>
    <cellStyle name="Note 27 2 4" xfId="8796" xr:uid="{00000000-0005-0000-0000-0000B72E0000}"/>
    <cellStyle name="Note 27 2 4 2" xfId="26231" xr:uid="{00000000-0005-0000-0000-0000B82E0000}"/>
    <cellStyle name="Note 27 2 4 3" xfId="40684" xr:uid="{00000000-0005-0000-0000-0000B92E0000}"/>
    <cellStyle name="Note 27 2 5" xfId="11216" xr:uid="{00000000-0005-0000-0000-0000BA2E0000}"/>
    <cellStyle name="Note 27 2 5 2" xfId="28651" xr:uid="{00000000-0005-0000-0000-0000BB2E0000}"/>
    <cellStyle name="Note 27 2 5 3" xfId="43104" xr:uid="{00000000-0005-0000-0000-0000BC2E0000}"/>
    <cellStyle name="Note 27 2 6" xfId="18223" xr:uid="{00000000-0005-0000-0000-0000BD2E0000}"/>
    <cellStyle name="Note 27 3" xfId="1383" xr:uid="{00000000-0005-0000-0000-0000BE2E0000}"/>
    <cellStyle name="Note 27 3 2" xfId="3894" xr:uid="{00000000-0005-0000-0000-0000BF2E0000}"/>
    <cellStyle name="Note 27 3 2 2" xfId="13546" xr:uid="{00000000-0005-0000-0000-0000C02E0000}"/>
    <cellStyle name="Note 27 3 2 2 2" xfId="30981" xr:uid="{00000000-0005-0000-0000-0000C12E0000}"/>
    <cellStyle name="Note 27 3 2 2 3" xfId="45434" xr:uid="{00000000-0005-0000-0000-0000C22E0000}"/>
    <cellStyle name="Note 27 3 2 3" xfId="16007" xr:uid="{00000000-0005-0000-0000-0000C32E0000}"/>
    <cellStyle name="Note 27 3 2 3 2" xfId="33442" xr:uid="{00000000-0005-0000-0000-0000C42E0000}"/>
    <cellStyle name="Note 27 3 2 3 3" xfId="47895" xr:uid="{00000000-0005-0000-0000-0000C52E0000}"/>
    <cellStyle name="Note 27 3 2 4" xfId="21330" xr:uid="{00000000-0005-0000-0000-0000C62E0000}"/>
    <cellStyle name="Note 27 3 2 5" xfId="35783" xr:uid="{00000000-0005-0000-0000-0000C72E0000}"/>
    <cellStyle name="Note 27 3 3" xfId="6356" xr:uid="{00000000-0005-0000-0000-0000C82E0000}"/>
    <cellStyle name="Note 27 3 3 2" xfId="23791" xr:uid="{00000000-0005-0000-0000-0000C92E0000}"/>
    <cellStyle name="Note 27 3 3 3" xfId="38244" xr:uid="{00000000-0005-0000-0000-0000CA2E0000}"/>
    <cellStyle name="Note 27 3 4" xfId="8797" xr:uid="{00000000-0005-0000-0000-0000CB2E0000}"/>
    <cellStyle name="Note 27 3 4 2" xfId="26232" xr:uid="{00000000-0005-0000-0000-0000CC2E0000}"/>
    <cellStyle name="Note 27 3 4 3" xfId="40685" xr:uid="{00000000-0005-0000-0000-0000CD2E0000}"/>
    <cellStyle name="Note 27 3 5" xfId="11217" xr:uid="{00000000-0005-0000-0000-0000CE2E0000}"/>
    <cellStyle name="Note 27 3 5 2" xfId="28652" xr:uid="{00000000-0005-0000-0000-0000CF2E0000}"/>
    <cellStyle name="Note 27 3 5 3" xfId="43105" xr:uid="{00000000-0005-0000-0000-0000D02E0000}"/>
    <cellStyle name="Note 27 3 6" xfId="18224" xr:uid="{00000000-0005-0000-0000-0000D12E0000}"/>
    <cellStyle name="Note 27 4" xfId="1384" xr:uid="{00000000-0005-0000-0000-0000D22E0000}"/>
    <cellStyle name="Note 27 4 2" xfId="3895" xr:uid="{00000000-0005-0000-0000-0000D32E0000}"/>
    <cellStyle name="Note 27 4 2 2" xfId="21331" xr:uid="{00000000-0005-0000-0000-0000D42E0000}"/>
    <cellStyle name="Note 27 4 2 3" xfId="35784" xr:uid="{00000000-0005-0000-0000-0000D52E0000}"/>
    <cellStyle name="Note 27 4 3" xfId="6357" xr:uid="{00000000-0005-0000-0000-0000D62E0000}"/>
    <cellStyle name="Note 27 4 3 2" xfId="23792" xr:uid="{00000000-0005-0000-0000-0000D72E0000}"/>
    <cellStyle name="Note 27 4 3 3" xfId="38245" xr:uid="{00000000-0005-0000-0000-0000D82E0000}"/>
    <cellStyle name="Note 27 4 4" xfId="8798" xr:uid="{00000000-0005-0000-0000-0000D92E0000}"/>
    <cellStyle name="Note 27 4 4 2" xfId="26233" xr:uid="{00000000-0005-0000-0000-0000DA2E0000}"/>
    <cellStyle name="Note 27 4 4 3" xfId="40686" xr:uid="{00000000-0005-0000-0000-0000DB2E0000}"/>
    <cellStyle name="Note 27 4 5" xfId="11218" xr:uid="{00000000-0005-0000-0000-0000DC2E0000}"/>
    <cellStyle name="Note 27 4 5 2" xfId="28653" xr:uid="{00000000-0005-0000-0000-0000DD2E0000}"/>
    <cellStyle name="Note 27 4 5 3" xfId="43106" xr:uid="{00000000-0005-0000-0000-0000DE2E0000}"/>
    <cellStyle name="Note 27 4 6" xfId="15116" xr:uid="{00000000-0005-0000-0000-0000DF2E0000}"/>
    <cellStyle name="Note 27 4 6 2" xfId="32551" xr:uid="{00000000-0005-0000-0000-0000E02E0000}"/>
    <cellStyle name="Note 27 4 6 3" xfId="47004" xr:uid="{00000000-0005-0000-0000-0000E12E0000}"/>
    <cellStyle name="Note 27 4 7" xfId="18225" xr:uid="{00000000-0005-0000-0000-0000E22E0000}"/>
    <cellStyle name="Note 27 4 8" xfId="20278" xr:uid="{00000000-0005-0000-0000-0000E32E0000}"/>
    <cellStyle name="Note 27 5" xfId="3892" xr:uid="{00000000-0005-0000-0000-0000E42E0000}"/>
    <cellStyle name="Note 27 5 2" xfId="13544" xr:uid="{00000000-0005-0000-0000-0000E52E0000}"/>
    <cellStyle name="Note 27 5 2 2" xfId="30979" xr:uid="{00000000-0005-0000-0000-0000E62E0000}"/>
    <cellStyle name="Note 27 5 2 3" xfId="45432" xr:uid="{00000000-0005-0000-0000-0000E72E0000}"/>
    <cellStyle name="Note 27 5 3" xfId="16005" xr:uid="{00000000-0005-0000-0000-0000E82E0000}"/>
    <cellStyle name="Note 27 5 3 2" xfId="33440" xr:uid="{00000000-0005-0000-0000-0000E92E0000}"/>
    <cellStyle name="Note 27 5 3 3" xfId="47893" xr:uid="{00000000-0005-0000-0000-0000EA2E0000}"/>
    <cellStyle name="Note 27 5 4" xfId="21328" xr:uid="{00000000-0005-0000-0000-0000EB2E0000}"/>
    <cellStyle name="Note 27 5 5" xfId="35781" xr:uid="{00000000-0005-0000-0000-0000EC2E0000}"/>
    <cellStyle name="Note 27 6" xfId="6354" xr:uid="{00000000-0005-0000-0000-0000ED2E0000}"/>
    <cellStyle name="Note 27 6 2" xfId="23789" xr:uid="{00000000-0005-0000-0000-0000EE2E0000}"/>
    <cellStyle name="Note 27 6 3" xfId="38242" xr:uid="{00000000-0005-0000-0000-0000EF2E0000}"/>
    <cellStyle name="Note 27 7" xfId="8795" xr:uid="{00000000-0005-0000-0000-0000F02E0000}"/>
    <cellStyle name="Note 27 7 2" xfId="26230" xr:uid="{00000000-0005-0000-0000-0000F12E0000}"/>
    <cellStyle name="Note 27 7 3" xfId="40683" xr:uid="{00000000-0005-0000-0000-0000F22E0000}"/>
    <cellStyle name="Note 27 8" xfId="11215" xr:uid="{00000000-0005-0000-0000-0000F32E0000}"/>
    <cellStyle name="Note 27 8 2" xfId="28650" xr:uid="{00000000-0005-0000-0000-0000F42E0000}"/>
    <cellStyle name="Note 27 8 3" xfId="43103" xr:uid="{00000000-0005-0000-0000-0000F52E0000}"/>
    <cellStyle name="Note 27 9" xfId="18222" xr:uid="{00000000-0005-0000-0000-0000F62E0000}"/>
    <cellStyle name="Note 28" xfId="1385" xr:uid="{00000000-0005-0000-0000-0000F72E0000}"/>
    <cellStyle name="Note 28 2" xfId="1386" xr:uid="{00000000-0005-0000-0000-0000F82E0000}"/>
    <cellStyle name="Note 28 2 2" xfId="3897" xr:uid="{00000000-0005-0000-0000-0000F92E0000}"/>
    <cellStyle name="Note 28 2 2 2" xfId="13548" xr:uid="{00000000-0005-0000-0000-0000FA2E0000}"/>
    <cellStyle name="Note 28 2 2 2 2" xfId="30983" xr:uid="{00000000-0005-0000-0000-0000FB2E0000}"/>
    <cellStyle name="Note 28 2 2 2 3" xfId="45436" xr:uid="{00000000-0005-0000-0000-0000FC2E0000}"/>
    <cellStyle name="Note 28 2 2 3" xfId="16009" xr:uid="{00000000-0005-0000-0000-0000FD2E0000}"/>
    <cellStyle name="Note 28 2 2 3 2" xfId="33444" xr:uid="{00000000-0005-0000-0000-0000FE2E0000}"/>
    <cellStyle name="Note 28 2 2 3 3" xfId="47897" xr:uid="{00000000-0005-0000-0000-0000FF2E0000}"/>
    <cellStyle name="Note 28 2 2 4" xfId="21333" xr:uid="{00000000-0005-0000-0000-0000002F0000}"/>
    <cellStyle name="Note 28 2 2 5" xfId="35786" xr:uid="{00000000-0005-0000-0000-0000012F0000}"/>
    <cellStyle name="Note 28 2 3" xfId="6359" xr:uid="{00000000-0005-0000-0000-0000022F0000}"/>
    <cellStyle name="Note 28 2 3 2" xfId="23794" xr:uid="{00000000-0005-0000-0000-0000032F0000}"/>
    <cellStyle name="Note 28 2 3 3" xfId="38247" xr:uid="{00000000-0005-0000-0000-0000042F0000}"/>
    <cellStyle name="Note 28 2 4" xfId="8800" xr:uid="{00000000-0005-0000-0000-0000052F0000}"/>
    <cellStyle name="Note 28 2 4 2" xfId="26235" xr:uid="{00000000-0005-0000-0000-0000062F0000}"/>
    <cellStyle name="Note 28 2 4 3" xfId="40688" xr:uid="{00000000-0005-0000-0000-0000072F0000}"/>
    <cellStyle name="Note 28 2 5" xfId="11220" xr:uid="{00000000-0005-0000-0000-0000082F0000}"/>
    <cellStyle name="Note 28 2 5 2" xfId="28655" xr:uid="{00000000-0005-0000-0000-0000092F0000}"/>
    <cellStyle name="Note 28 2 5 3" xfId="43108" xr:uid="{00000000-0005-0000-0000-00000A2F0000}"/>
    <cellStyle name="Note 28 2 6" xfId="18227" xr:uid="{00000000-0005-0000-0000-00000B2F0000}"/>
    <cellStyle name="Note 28 3" xfId="1387" xr:uid="{00000000-0005-0000-0000-00000C2F0000}"/>
    <cellStyle name="Note 28 3 2" xfId="3898" xr:uid="{00000000-0005-0000-0000-00000D2F0000}"/>
    <cellStyle name="Note 28 3 2 2" xfId="13549" xr:uid="{00000000-0005-0000-0000-00000E2F0000}"/>
    <cellStyle name="Note 28 3 2 2 2" xfId="30984" xr:uid="{00000000-0005-0000-0000-00000F2F0000}"/>
    <cellStyle name="Note 28 3 2 2 3" xfId="45437" xr:uid="{00000000-0005-0000-0000-0000102F0000}"/>
    <cellStyle name="Note 28 3 2 3" xfId="16010" xr:uid="{00000000-0005-0000-0000-0000112F0000}"/>
    <cellStyle name="Note 28 3 2 3 2" xfId="33445" xr:uid="{00000000-0005-0000-0000-0000122F0000}"/>
    <cellStyle name="Note 28 3 2 3 3" xfId="47898" xr:uid="{00000000-0005-0000-0000-0000132F0000}"/>
    <cellStyle name="Note 28 3 2 4" xfId="21334" xr:uid="{00000000-0005-0000-0000-0000142F0000}"/>
    <cellStyle name="Note 28 3 2 5" xfId="35787" xr:uid="{00000000-0005-0000-0000-0000152F0000}"/>
    <cellStyle name="Note 28 3 3" xfId="6360" xr:uid="{00000000-0005-0000-0000-0000162F0000}"/>
    <cellStyle name="Note 28 3 3 2" xfId="23795" xr:uid="{00000000-0005-0000-0000-0000172F0000}"/>
    <cellStyle name="Note 28 3 3 3" xfId="38248" xr:uid="{00000000-0005-0000-0000-0000182F0000}"/>
    <cellStyle name="Note 28 3 4" xfId="8801" xr:uid="{00000000-0005-0000-0000-0000192F0000}"/>
    <cellStyle name="Note 28 3 4 2" xfId="26236" xr:uid="{00000000-0005-0000-0000-00001A2F0000}"/>
    <cellStyle name="Note 28 3 4 3" xfId="40689" xr:uid="{00000000-0005-0000-0000-00001B2F0000}"/>
    <cellStyle name="Note 28 3 5" xfId="11221" xr:uid="{00000000-0005-0000-0000-00001C2F0000}"/>
    <cellStyle name="Note 28 3 5 2" xfId="28656" xr:uid="{00000000-0005-0000-0000-00001D2F0000}"/>
    <cellStyle name="Note 28 3 5 3" xfId="43109" xr:uid="{00000000-0005-0000-0000-00001E2F0000}"/>
    <cellStyle name="Note 28 3 6" xfId="18228" xr:uid="{00000000-0005-0000-0000-00001F2F0000}"/>
    <cellStyle name="Note 28 4" xfId="1388" xr:uid="{00000000-0005-0000-0000-0000202F0000}"/>
    <cellStyle name="Note 28 4 2" xfId="3899" xr:uid="{00000000-0005-0000-0000-0000212F0000}"/>
    <cellStyle name="Note 28 4 2 2" xfId="21335" xr:uid="{00000000-0005-0000-0000-0000222F0000}"/>
    <cellStyle name="Note 28 4 2 3" xfId="35788" xr:uid="{00000000-0005-0000-0000-0000232F0000}"/>
    <cellStyle name="Note 28 4 3" xfId="6361" xr:uid="{00000000-0005-0000-0000-0000242F0000}"/>
    <cellStyle name="Note 28 4 3 2" xfId="23796" xr:uid="{00000000-0005-0000-0000-0000252F0000}"/>
    <cellStyle name="Note 28 4 3 3" xfId="38249" xr:uid="{00000000-0005-0000-0000-0000262F0000}"/>
    <cellStyle name="Note 28 4 4" xfId="8802" xr:uid="{00000000-0005-0000-0000-0000272F0000}"/>
    <cellStyle name="Note 28 4 4 2" xfId="26237" xr:uid="{00000000-0005-0000-0000-0000282F0000}"/>
    <cellStyle name="Note 28 4 4 3" xfId="40690" xr:uid="{00000000-0005-0000-0000-0000292F0000}"/>
    <cellStyle name="Note 28 4 5" xfId="11222" xr:uid="{00000000-0005-0000-0000-00002A2F0000}"/>
    <cellStyle name="Note 28 4 5 2" xfId="28657" xr:uid="{00000000-0005-0000-0000-00002B2F0000}"/>
    <cellStyle name="Note 28 4 5 3" xfId="43110" xr:uid="{00000000-0005-0000-0000-00002C2F0000}"/>
    <cellStyle name="Note 28 4 6" xfId="15117" xr:uid="{00000000-0005-0000-0000-00002D2F0000}"/>
    <cellStyle name="Note 28 4 6 2" xfId="32552" xr:uid="{00000000-0005-0000-0000-00002E2F0000}"/>
    <cellStyle name="Note 28 4 6 3" xfId="47005" xr:uid="{00000000-0005-0000-0000-00002F2F0000}"/>
    <cellStyle name="Note 28 4 7" xfId="18229" xr:uid="{00000000-0005-0000-0000-0000302F0000}"/>
    <cellStyle name="Note 28 4 8" xfId="20279" xr:uid="{00000000-0005-0000-0000-0000312F0000}"/>
    <cellStyle name="Note 28 5" xfId="3896" xr:uid="{00000000-0005-0000-0000-0000322F0000}"/>
    <cellStyle name="Note 28 5 2" xfId="13547" xr:uid="{00000000-0005-0000-0000-0000332F0000}"/>
    <cellStyle name="Note 28 5 2 2" xfId="30982" xr:uid="{00000000-0005-0000-0000-0000342F0000}"/>
    <cellStyle name="Note 28 5 2 3" xfId="45435" xr:uid="{00000000-0005-0000-0000-0000352F0000}"/>
    <cellStyle name="Note 28 5 3" xfId="16008" xr:uid="{00000000-0005-0000-0000-0000362F0000}"/>
    <cellStyle name="Note 28 5 3 2" xfId="33443" xr:uid="{00000000-0005-0000-0000-0000372F0000}"/>
    <cellStyle name="Note 28 5 3 3" xfId="47896" xr:uid="{00000000-0005-0000-0000-0000382F0000}"/>
    <cellStyle name="Note 28 5 4" xfId="21332" xr:uid="{00000000-0005-0000-0000-0000392F0000}"/>
    <cellStyle name="Note 28 5 5" xfId="35785" xr:uid="{00000000-0005-0000-0000-00003A2F0000}"/>
    <cellStyle name="Note 28 6" xfId="6358" xr:uid="{00000000-0005-0000-0000-00003B2F0000}"/>
    <cellStyle name="Note 28 6 2" xfId="23793" xr:uid="{00000000-0005-0000-0000-00003C2F0000}"/>
    <cellStyle name="Note 28 6 3" xfId="38246" xr:uid="{00000000-0005-0000-0000-00003D2F0000}"/>
    <cellStyle name="Note 28 7" xfId="8799" xr:uid="{00000000-0005-0000-0000-00003E2F0000}"/>
    <cellStyle name="Note 28 7 2" xfId="26234" xr:uid="{00000000-0005-0000-0000-00003F2F0000}"/>
    <cellStyle name="Note 28 7 3" xfId="40687" xr:uid="{00000000-0005-0000-0000-0000402F0000}"/>
    <cellStyle name="Note 28 8" xfId="11219" xr:uid="{00000000-0005-0000-0000-0000412F0000}"/>
    <cellStyle name="Note 28 8 2" xfId="28654" xr:uid="{00000000-0005-0000-0000-0000422F0000}"/>
    <cellStyle name="Note 28 8 3" xfId="43107" xr:uid="{00000000-0005-0000-0000-0000432F0000}"/>
    <cellStyle name="Note 28 9" xfId="18226" xr:uid="{00000000-0005-0000-0000-0000442F0000}"/>
    <cellStyle name="Note 29" xfId="1389" xr:uid="{00000000-0005-0000-0000-0000452F0000}"/>
    <cellStyle name="Note 29 2" xfId="1390" xr:uid="{00000000-0005-0000-0000-0000462F0000}"/>
    <cellStyle name="Note 29 2 2" xfId="3901" xr:uid="{00000000-0005-0000-0000-0000472F0000}"/>
    <cellStyle name="Note 29 2 2 2" xfId="13551" xr:uid="{00000000-0005-0000-0000-0000482F0000}"/>
    <cellStyle name="Note 29 2 2 2 2" xfId="30986" xr:uid="{00000000-0005-0000-0000-0000492F0000}"/>
    <cellStyle name="Note 29 2 2 2 3" xfId="45439" xr:uid="{00000000-0005-0000-0000-00004A2F0000}"/>
    <cellStyle name="Note 29 2 2 3" xfId="16012" xr:uid="{00000000-0005-0000-0000-00004B2F0000}"/>
    <cellStyle name="Note 29 2 2 3 2" xfId="33447" xr:uid="{00000000-0005-0000-0000-00004C2F0000}"/>
    <cellStyle name="Note 29 2 2 3 3" xfId="47900" xr:uid="{00000000-0005-0000-0000-00004D2F0000}"/>
    <cellStyle name="Note 29 2 2 4" xfId="21337" xr:uid="{00000000-0005-0000-0000-00004E2F0000}"/>
    <cellStyle name="Note 29 2 2 5" xfId="35790" xr:uid="{00000000-0005-0000-0000-00004F2F0000}"/>
    <cellStyle name="Note 29 2 3" xfId="6363" xr:uid="{00000000-0005-0000-0000-0000502F0000}"/>
    <cellStyle name="Note 29 2 3 2" xfId="23798" xr:uid="{00000000-0005-0000-0000-0000512F0000}"/>
    <cellStyle name="Note 29 2 3 3" xfId="38251" xr:uid="{00000000-0005-0000-0000-0000522F0000}"/>
    <cellStyle name="Note 29 2 4" xfId="8804" xr:uid="{00000000-0005-0000-0000-0000532F0000}"/>
    <cellStyle name="Note 29 2 4 2" xfId="26239" xr:uid="{00000000-0005-0000-0000-0000542F0000}"/>
    <cellStyle name="Note 29 2 4 3" xfId="40692" xr:uid="{00000000-0005-0000-0000-0000552F0000}"/>
    <cellStyle name="Note 29 2 5" xfId="11224" xr:uid="{00000000-0005-0000-0000-0000562F0000}"/>
    <cellStyle name="Note 29 2 5 2" xfId="28659" xr:uid="{00000000-0005-0000-0000-0000572F0000}"/>
    <cellStyle name="Note 29 2 5 3" xfId="43112" xr:uid="{00000000-0005-0000-0000-0000582F0000}"/>
    <cellStyle name="Note 29 2 6" xfId="18231" xr:uid="{00000000-0005-0000-0000-0000592F0000}"/>
    <cellStyle name="Note 29 3" xfId="1391" xr:uid="{00000000-0005-0000-0000-00005A2F0000}"/>
    <cellStyle name="Note 29 3 2" xfId="3902" xr:uid="{00000000-0005-0000-0000-00005B2F0000}"/>
    <cellStyle name="Note 29 3 2 2" xfId="13552" xr:uid="{00000000-0005-0000-0000-00005C2F0000}"/>
    <cellStyle name="Note 29 3 2 2 2" xfId="30987" xr:uid="{00000000-0005-0000-0000-00005D2F0000}"/>
    <cellStyle name="Note 29 3 2 2 3" xfId="45440" xr:uid="{00000000-0005-0000-0000-00005E2F0000}"/>
    <cellStyle name="Note 29 3 2 3" xfId="16013" xr:uid="{00000000-0005-0000-0000-00005F2F0000}"/>
    <cellStyle name="Note 29 3 2 3 2" xfId="33448" xr:uid="{00000000-0005-0000-0000-0000602F0000}"/>
    <cellStyle name="Note 29 3 2 3 3" xfId="47901" xr:uid="{00000000-0005-0000-0000-0000612F0000}"/>
    <cellStyle name="Note 29 3 2 4" xfId="21338" xr:uid="{00000000-0005-0000-0000-0000622F0000}"/>
    <cellStyle name="Note 29 3 2 5" xfId="35791" xr:uid="{00000000-0005-0000-0000-0000632F0000}"/>
    <cellStyle name="Note 29 3 3" xfId="6364" xr:uid="{00000000-0005-0000-0000-0000642F0000}"/>
    <cellStyle name="Note 29 3 3 2" xfId="23799" xr:uid="{00000000-0005-0000-0000-0000652F0000}"/>
    <cellStyle name="Note 29 3 3 3" xfId="38252" xr:uid="{00000000-0005-0000-0000-0000662F0000}"/>
    <cellStyle name="Note 29 3 4" xfId="8805" xr:uid="{00000000-0005-0000-0000-0000672F0000}"/>
    <cellStyle name="Note 29 3 4 2" xfId="26240" xr:uid="{00000000-0005-0000-0000-0000682F0000}"/>
    <cellStyle name="Note 29 3 4 3" xfId="40693" xr:uid="{00000000-0005-0000-0000-0000692F0000}"/>
    <cellStyle name="Note 29 3 5" xfId="11225" xr:uid="{00000000-0005-0000-0000-00006A2F0000}"/>
    <cellStyle name="Note 29 3 5 2" xfId="28660" xr:uid="{00000000-0005-0000-0000-00006B2F0000}"/>
    <cellStyle name="Note 29 3 5 3" xfId="43113" xr:uid="{00000000-0005-0000-0000-00006C2F0000}"/>
    <cellStyle name="Note 29 3 6" xfId="18232" xr:uid="{00000000-0005-0000-0000-00006D2F0000}"/>
    <cellStyle name="Note 29 4" xfId="1392" xr:uid="{00000000-0005-0000-0000-00006E2F0000}"/>
    <cellStyle name="Note 29 4 2" xfId="3903" xr:uid="{00000000-0005-0000-0000-00006F2F0000}"/>
    <cellStyle name="Note 29 4 2 2" xfId="21339" xr:uid="{00000000-0005-0000-0000-0000702F0000}"/>
    <cellStyle name="Note 29 4 2 3" xfId="35792" xr:uid="{00000000-0005-0000-0000-0000712F0000}"/>
    <cellStyle name="Note 29 4 3" xfId="6365" xr:uid="{00000000-0005-0000-0000-0000722F0000}"/>
    <cellStyle name="Note 29 4 3 2" xfId="23800" xr:uid="{00000000-0005-0000-0000-0000732F0000}"/>
    <cellStyle name="Note 29 4 3 3" xfId="38253" xr:uid="{00000000-0005-0000-0000-0000742F0000}"/>
    <cellStyle name="Note 29 4 4" xfId="8806" xr:uid="{00000000-0005-0000-0000-0000752F0000}"/>
    <cellStyle name="Note 29 4 4 2" xfId="26241" xr:uid="{00000000-0005-0000-0000-0000762F0000}"/>
    <cellStyle name="Note 29 4 4 3" xfId="40694" xr:uid="{00000000-0005-0000-0000-0000772F0000}"/>
    <cellStyle name="Note 29 4 5" xfId="11226" xr:uid="{00000000-0005-0000-0000-0000782F0000}"/>
    <cellStyle name="Note 29 4 5 2" xfId="28661" xr:uid="{00000000-0005-0000-0000-0000792F0000}"/>
    <cellStyle name="Note 29 4 5 3" xfId="43114" xr:uid="{00000000-0005-0000-0000-00007A2F0000}"/>
    <cellStyle name="Note 29 4 6" xfId="15118" xr:uid="{00000000-0005-0000-0000-00007B2F0000}"/>
    <cellStyle name="Note 29 4 6 2" xfId="32553" xr:uid="{00000000-0005-0000-0000-00007C2F0000}"/>
    <cellStyle name="Note 29 4 6 3" xfId="47006" xr:uid="{00000000-0005-0000-0000-00007D2F0000}"/>
    <cellStyle name="Note 29 4 7" xfId="18233" xr:uid="{00000000-0005-0000-0000-00007E2F0000}"/>
    <cellStyle name="Note 29 4 8" xfId="20280" xr:uid="{00000000-0005-0000-0000-00007F2F0000}"/>
    <cellStyle name="Note 29 5" xfId="3900" xr:uid="{00000000-0005-0000-0000-0000802F0000}"/>
    <cellStyle name="Note 29 5 2" xfId="13550" xr:uid="{00000000-0005-0000-0000-0000812F0000}"/>
    <cellStyle name="Note 29 5 2 2" xfId="30985" xr:uid="{00000000-0005-0000-0000-0000822F0000}"/>
    <cellStyle name="Note 29 5 2 3" xfId="45438" xr:uid="{00000000-0005-0000-0000-0000832F0000}"/>
    <cellStyle name="Note 29 5 3" xfId="16011" xr:uid="{00000000-0005-0000-0000-0000842F0000}"/>
    <cellStyle name="Note 29 5 3 2" xfId="33446" xr:uid="{00000000-0005-0000-0000-0000852F0000}"/>
    <cellStyle name="Note 29 5 3 3" xfId="47899" xr:uid="{00000000-0005-0000-0000-0000862F0000}"/>
    <cellStyle name="Note 29 5 4" xfId="21336" xr:uid="{00000000-0005-0000-0000-0000872F0000}"/>
    <cellStyle name="Note 29 5 5" xfId="35789" xr:uid="{00000000-0005-0000-0000-0000882F0000}"/>
    <cellStyle name="Note 29 6" xfId="6362" xr:uid="{00000000-0005-0000-0000-0000892F0000}"/>
    <cellStyle name="Note 29 6 2" xfId="23797" xr:uid="{00000000-0005-0000-0000-00008A2F0000}"/>
    <cellStyle name="Note 29 6 3" xfId="38250" xr:uid="{00000000-0005-0000-0000-00008B2F0000}"/>
    <cellStyle name="Note 29 7" xfId="8803" xr:uid="{00000000-0005-0000-0000-00008C2F0000}"/>
    <cellStyle name="Note 29 7 2" xfId="26238" xr:uid="{00000000-0005-0000-0000-00008D2F0000}"/>
    <cellStyle name="Note 29 7 3" xfId="40691" xr:uid="{00000000-0005-0000-0000-00008E2F0000}"/>
    <cellStyle name="Note 29 8" xfId="11223" xr:uid="{00000000-0005-0000-0000-00008F2F0000}"/>
    <cellStyle name="Note 29 8 2" xfId="28658" xr:uid="{00000000-0005-0000-0000-0000902F0000}"/>
    <cellStyle name="Note 29 8 3" xfId="43111" xr:uid="{00000000-0005-0000-0000-0000912F0000}"/>
    <cellStyle name="Note 29 9" xfId="18230" xr:uid="{00000000-0005-0000-0000-0000922F0000}"/>
    <cellStyle name="Note 3" xfId="1393" xr:uid="{00000000-0005-0000-0000-0000932F0000}"/>
    <cellStyle name="Note 3 10" xfId="1394" xr:uid="{00000000-0005-0000-0000-0000942F0000}"/>
    <cellStyle name="Note 3 10 10" xfId="6367" xr:uid="{00000000-0005-0000-0000-0000952F0000}"/>
    <cellStyle name="Note 3 10 10 2" xfId="23802" xr:uid="{00000000-0005-0000-0000-0000962F0000}"/>
    <cellStyle name="Note 3 10 10 3" xfId="38255" xr:uid="{00000000-0005-0000-0000-0000972F0000}"/>
    <cellStyle name="Note 3 10 11" xfId="8808" xr:uid="{00000000-0005-0000-0000-0000982F0000}"/>
    <cellStyle name="Note 3 10 11 2" xfId="26243" xr:uid="{00000000-0005-0000-0000-0000992F0000}"/>
    <cellStyle name="Note 3 10 11 3" xfId="40696" xr:uid="{00000000-0005-0000-0000-00009A2F0000}"/>
    <cellStyle name="Note 3 10 12" xfId="11228" xr:uid="{00000000-0005-0000-0000-00009B2F0000}"/>
    <cellStyle name="Note 3 10 12 2" xfId="28663" xr:uid="{00000000-0005-0000-0000-00009C2F0000}"/>
    <cellStyle name="Note 3 10 12 3" xfId="43116" xr:uid="{00000000-0005-0000-0000-00009D2F0000}"/>
    <cellStyle name="Note 3 10 13" xfId="18235" xr:uid="{00000000-0005-0000-0000-00009E2F0000}"/>
    <cellStyle name="Note 3 10 2" xfId="1395" xr:uid="{00000000-0005-0000-0000-00009F2F0000}"/>
    <cellStyle name="Note 3 10 2 2" xfId="1396" xr:uid="{00000000-0005-0000-0000-0000A02F0000}"/>
    <cellStyle name="Note 3 10 2 2 2" xfId="3907" xr:uid="{00000000-0005-0000-0000-0000A12F0000}"/>
    <cellStyle name="Note 3 10 2 2 2 2" xfId="13556" xr:uid="{00000000-0005-0000-0000-0000A22F0000}"/>
    <cellStyle name="Note 3 10 2 2 2 2 2" xfId="30991" xr:uid="{00000000-0005-0000-0000-0000A32F0000}"/>
    <cellStyle name="Note 3 10 2 2 2 2 3" xfId="45444" xr:uid="{00000000-0005-0000-0000-0000A42F0000}"/>
    <cellStyle name="Note 3 10 2 2 2 3" xfId="16017" xr:uid="{00000000-0005-0000-0000-0000A52F0000}"/>
    <cellStyle name="Note 3 10 2 2 2 3 2" xfId="33452" xr:uid="{00000000-0005-0000-0000-0000A62F0000}"/>
    <cellStyle name="Note 3 10 2 2 2 3 3" xfId="47905" xr:uid="{00000000-0005-0000-0000-0000A72F0000}"/>
    <cellStyle name="Note 3 10 2 2 2 4" xfId="21343" xr:uid="{00000000-0005-0000-0000-0000A82F0000}"/>
    <cellStyle name="Note 3 10 2 2 2 5" xfId="35796" xr:uid="{00000000-0005-0000-0000-0000A92F0000}"/>
    <cellStyle name="Note 3 10 2 2 3" xfId="6369" xr:uid="{00000000-0005-0000-0000-0000AA2F0000}"/>
    <cellStyle name="Note 3 10 2 2 3 2" xfId="23804" xr:uid="{00000000-0005-0000-0000-0000AB2F0000}"/>
    <cellStyle name="Note 3 10 2 2 3 3" xfId="38257" xr:uid="{00000000-0005-0000-0000-0000AC2F0000}"/>
    <cellStyle name="Note 3 10 2 2 4" xfId="8810" xr:uid="{00000000-0005-0000-0000-0000AD2F0000}"/>
    <cellStyle name="Note 3 10 2 2 4 2" xfId="26245" xr:uid="{00000000-0005-0000-0000-0000AE2F0000}"/>
    <cellStyle name="Note 3 10 2 2 4 3" xfId="40698" xr:uid="{00000000-0005-0000-0000-0000AF2F0000}"/>
    <cellStyle name="Note 3 10 2 2 5" xfId="11230" xr:uid="{00000000-0005-0000-0000-0000B02F0000}"/>
    <cellStyle name="Note 3 10 2 2 5 2" xfId="28665" xr:uid="{00000000-0005-0000-0000-0000B12F0000}"/>
    <cellStyle name="Note 3 10 2 2 5 3" xfId="43118" xr:uid="{00000000-0005-0000-0000-0000B22F0000}"/>
    <cellStyle name="Note 3 10 2 2 6" xfId="18237" xr:uid="{00000000-0005-0000-0000-0000B32F0000}"/>
    <cellStyle name="Note 3 10 2 3" xfId="1397" xr:uid="{00000000-0005-0000-0000-0000B42F0000}"/>
    <cellStyle name="Note 3 10 2 3 2" xfId="3908" xr:uid="{00000000-0005-0000-0000-0000B52F0000}"/>
    <cellStyle name="Note 3 10 2 3 2 2" xfId="13557" xr:uid="{00000000-0005-0000-0000-0000B62F0000}"/>
    <cellStyle name="Note 3 10 2 3 2 2 2" xfId="30992" xr:uid="{00000000-0005-0000-0000-0000B72F0000}"/>
    <cellStyle name="Note 3 10 2 3 2 2 3" xfId="45445" xr:uid="{00000000-0005-0000-0000-0000B82F0000}"/>
    <cellStyle name="Note 3 10 2 3 2 3" xfId="16018" xr:uid="{00000000-0005-0000-0000-0000B92F0000}"/>
    <cellStyle name="Note 3 10 2 3 2 3 2" xfId="33453" xr:uid="{00000000-0005-0000-0000-0000BA2F0000}"/>
    <cellStyle name="Note 3 10 2 3 2 3 3" xfId="47906" xr:uid="{00000000-0005-0000-0000-0000BB2F0000}"/>
    <cellStyle name="Note 3 10 2 3 2 4" xfId="21344" xr:uid="{00000000-0005-0000-0000-0000BC2F0000}"/>
    <cellStyle name="Note 3 10 2 3 2 5" xfId="35797" xr:uid="{00000000-0005-0000-0000-0000BD2F0000}"/>
    <cellStyle name="Note 3 10 2 3 3" xfId="6370" xr:uid="{00000000-0005-0000-0000-0000BE2F0000}"/>
    <cellStyle name="Note 3 10 2 3 3 2" xfId="23805" xr:uid="{00000000-0005-0000-0000-0000BF2F0000}"/>
    <cellStyle name="Note 3 10 2 3 3 3" xfId="38258" xr:uid="{00000000-0005-0000-0000-0000C02F0000}"/>
    <cellStyle name="Note 3 10 2 3 4" xfId="8811" xr:uid="{00000000-0005-0000-0000-0000C12F0000}"/>
    <cellStyle name="Note 3 10 2 3 4 2" xfId="26246" xr:uid="{00000000-0005-0000-0000-0000C22F0000}"/>
    <cellStyle name="Note 3 10 2 3 4 3" xfId="40699" xr:uid="{00000000-0005-0000-0000-0000C32F0000}"/>
    <cellStyle name="Note 3 10 2 3 5" xfId="11231" xr:uid="{00000000-0005-0000-0000-0000C42F0000}"/>
    <cellStyle name="Note 3 10 2 3 5 2" xfId="28666" xr:uid="{00000000-0005-0000-0000-0000C52F0000}"/>
    <cellStyle name="Note 3 10 2 3 5 3" xfId="43119" xr:uid="{00000000-0005-0000-0000-0000C62F0000}"/>
    <cellStyle name="Note 3 10 2 3 6" xfId="18238" xr:uid="{00000000-0005-0000-0000-0000C72F0000}"/>
    <cellStyle name="Note 3 10 2 4" xfId="1398" xr:uid="{00000000-0005-0000-0000-0000C82F0000}"/>
    <cellStyle name="Note 3 10 2 4 2" xfId="3909" xr:uid="{00000000-0005-0000-0000-0000C92F0000}"/>
    <cellStyle name="Note 3 10 2 4 2 2" xfId="21345" xr:uid="{00000000-0005-0000-0000-0000CA2F0000}"/>
    <cellStyle name="Note 3 10 2 4 2 3" xfId="35798" xr:uid="{00000000-0005-0000-0000-0000CB2F0000}"/>
    <cellStyle name="Note 3 10 2 4 3" xfId="6371" xr:uid="{00000000-0005-0000-0000-0000CC2F0000}"/>
    <cellStyle name="Note 3 10 2 4 3 2" xfId="23806" xr:uid="{00000000-0005-0000-0000-0000CD2F0000}"/>
    <cellStyle name="Note 3 10 2 4 3 3" xfId="38259" xr:uid="{00000000-0005-0000-0000-0000CE2F0000}"/>
    <cellStyle name="Note 3 10 2 4 4" xfId="8812" xr:uid="{00000000-0005-0000-0000-0000CF2F0000}"/>
    <cellStyle name="Note 3 10 2 4 4 2" xfId="26247" xr:uid="{00000000-0005-0000-0000-0000D02F0000}"/>
    <cellStyle name="Note 3 10 2 4 4 3" xfId="40700" xr:uid="{00000000-0005-0000-0000-0000D12F0000}"/>
    <cellStyle name="Note 3 10 2 4 5" xfId="11232" xr:uid="{00000000-0005-0000-0000-0000D22F0000}"/>
    <cellStyle name="Note 3 10 2 4 5 2" xfId="28667" xr:uid="{00000000-0005-0000-0000-0000D32F0000}"/>
    <cellStyle name="Note 3 10 2 4 5 3" xfId="43120" xr:uid="{00000000-0005-0000-0000-0000D42F0000}"/>
    <cellStyle name="Note 3 10 2 4 6" xfId="15119" xr:uid="{00000000-0005-0000-0000-0000D52F0000}"/>
    <cellStyle name="Note 3 10 2 4 6 2" xfId="32554" xr:uid="{00000000-0005-0000-0000-0000D62F0000}"/>
    <cellStyle name="Note 3 10 2 4 6 3" xfId="47007" xr:uid="{00000000-0005-0000-0000-0000D72F0000}"/>
    <cellStyle name="Note 3 10 2 4 7" xfId="18239" xr:uid="{00000000-0005-0000-0000-0000D82F0000}"/>
    <cellStyle name="Note 3 10 2 4 8" xfId="20281" xr:uid="{00000000-0005-0000-0000-0000D92F0000}"/>
    <cellStyle name="Note 3 10 2 5" xfId="3906" xr:uid="{00000000-0005-0000-0000-0000DA2F0000}"/>
    <cellStyle name="Note 3 10 2 5 2" xfId="13555" xr:uid="{00000000-0005-0000-0000-0000DB2F0000}"/>
    <cellStyle name="Note 3 10 2 5 2 2" xfId="30990" xr:uid="{00000000-0005-0000-0000-0000DC2F0000}"/>
    <cellStyle name="Note 3 10 2 5 2 3" xfId="45443" xr:uid="{00000000-0005-0000-0000-0000DD2F0000}"/>
    <cellStyle name="Note 3 10 2 5 3" xfId="16016" xr:uid="{00000000-0005-0000-0000-0000DE2F0000}"/>
    <cellStyle name="Note 3 10 2 5 3 2" xfId="33451" xr:uid="{00000000-0005-0000-0000-0000DF2F0000}"/>
    <cellStyle name="Note 3 10 2 5 3 3" xfId="47904" xr:uid="{00000000-0005-0000-0000-0000E02F0000}"/>
    <cellStyle name="Note 3 10 2 5 4" xfId="21342" xr:uid="{00000000-0005-0000-0000-0000E12F0000}"/>
    <cellStyle name="Note 3 10 2 5 5" xfId="35795" xr:uid="{00000000-0005-0000-0000-0000E22F0000}"/>
    <cellStyle name="Note 3 10 2 6" xfId="6368" xr:uid="{00000000-0005-0000-0000-0000E32F0000}"/>
    <cellStyle name="Note 3 10 2 6 2" xfId="23803" xr:uid="{00000000-0005-0000-0000-0000E42F0000}"/>
    <cellStyle name="Note 3 10 2 6 3" xfId="38256" xr:uid="{00000000-0005-0000-0000-0000E52F0000}"/>
    <cellStyle name="Note 3 10 2 7" xfId="8809" xr:uid="{00000000-0005-0000-0000-0000E62F0000}"/>
    <cellStyle name="Note 3 10 2 7 2" xfId="26244" xr:uid="{00000000-0005-0000-0000-0000E72F0000}"/>
    <cellStyle name="Note 3 10 2 7 3" xfId="40697" xr:uid="{00000000-0005-0000-0000-0000E82F0000}"/>
    <cellStyle name="Note 3 10 2 8" xfId="11229" xr:uid="{00000000-0005-0000-0000-0000E92F0000}"/>
    <cellStyle name="Note 3 10 2 8 2" xfId="28664" xr:uid="{00000000-0005-0000-0000-0000EA2F0000}"/>
    <cellStyle name="Note 3 10 2 8 3" xfId="43117" xr:uid="{00000000-0005-0000-0000-0000EB2F0000}"/>
    <cellStyle name="Note 3 10 2 9" xfId="18236" xr:uid="{00000000-0005-0000-0000-0000EC2F0000}"/>
    <cellStyle name="Note 3 10 3" xfId="1399" xr:uid="{00000000-0005-0000-0000-0000ED2F0000}"/>
    <cellStyle name="Note 3 10 3 2" xfId="1400" xr:uid="{00000000-0005-0000-0000-0000EE2F0000}"/>
    <cellStyle name="Note 3 10 3 2 2" xfId="3911" xr:uid="{00000000-0005-0000-0000-0000EF2F0000}"/>
    <cellStyle name="Note 3 10 3 2 2 2" xfId="13559" xr:uid="{00000000-0005-0000-0000-0000F02F0000}"/>
    <cellStyle name="Note 3 10 3 2 2 2 2" xfId="30994" xr:uid="{00000000-0005-0000-0000-0000F12F0000}"/>
    <cellStyle name="Note 3 10 3 2 2 2 3" xfId="45447" xr:uid="{00000000-0005-0000-0000-0000F22F0000}"/>
    <cellStyle name="Note 3 10 3 2 2 3" xfId="16020" xr:uid="{00000000-0005-0000-0000-0000F32F0000}"/>
    <cellStyle name="Note 3 10 3 2 2 3 2" xfId="33455" xr:uid="{00000000-0005-0000-0000-0000F42F0000}"/>
    <cellStyle name="Note 3 10 3 2 2 3 3" xfId="47908" xr:uid="{00000000-0005-0000-0000-0000F52F0000}"/>
    <cellStyle name="Note 3 10 3 2 2 4" xfId="21347" xr:uid="{00000000-0005-0000-0000-0000F62F0000}"/>
    <cellStyle name="Note 3 10 3 2 2 5" xfId="35800" xr:uid="{00000000-0005-0000-0000-0000F72F0000}"/>
    <cellStyle name="Note 3 10 3 2 3" xfId="6373" xr:uid="{00000000-0005-0000-0000-0000F82F0000}"/>
    <cellStyle name="Note 3 10 3 2 3 2" xfId="23808" xr:uid="{00000000-0005-0000-0000-0000F92F0000}"/>
    <cellStyle name="Note 3 10 3 2 3 3" xfId="38261" xr:uid="{00000000-0005-0000-0000-0000FA2F0000}"/>
    <cellStyle name="Note 3 10 3 2 4" xfId="8814" xr:uid="{00000000-0005-0000-0000-0000FB2F0000}"/>
    <cellStyle name="Note 3 10 3 2 4 2" xfId="26249" xr:uid="{00000000-0005-0000-0000-0000FC2F0000}"/>
    <cellStyle name="Note 3 10 3 2 4 3" xfId="40702" xr:uid="{00000000-0005-0000-0000-0000FD2F0000}"/>
    <cellStyle name="Note 3 10 3 2 5" xfId="11234" xr:uid="{00000000-0005-0000-0000-0000FE2F0000}"/>
    <cellStyle name="Note 3 10 3 2 5 2" xfId="28669" xr:uid="{00000000-0005-0000-0000-0000FF2F0000}"/>
    <cellStyle name="Note 3 10 3 2 5 3" xfId="43122" xr:uid="{00000000-0005-0000-0000-000000300000}"/>
    <cellStyle name="Note 3 10 3 2 6" xfId="18241" xr:uid="{00000000-0005-0000-0000-000001300000}"/>
    <cellStyle name="Note 3 10 3 3" xfId="1401" xr:uid="{00000000-0005-0000-0000-000002300000}"/>
    <cellStyle name="Note 3 10 3 3 2" xfId="3912" xr:uid="{00000000-0005-0000-0000-000003300000}"/>
    <cellStyle name="Note 3 10 3 3 2 2" xfId="13560" xr:uid="{00000000-0005-0000-0000-000004300000}"/>
    <cellStyle name="Note 3 10 3 3 2 2 2" xfId="30995" xr:uid="{00000000-0005-0000-0000-000005300000}"/>
    <cellStyle name="Note 3 10 3 3 2 2 3" xfId="45448" xr:uid="{00000000-0005-0000-0000-000006300000}"/>
    <cellStyle name="Note 3 10 3 3 2 3" xfId="16021" xr:uid="{00000000-0005-0000-0000-000007300000}"/>
    <cellStyle name="Note 3 10 3 3 2 3 2" xfId="33456" xr:uid="{00000000-0005-0000-0000-000008300000}"/>
    <cellStyle name="Note 3 10 3 3 2 3 3" xfId="47909" xr:uid="{00000000-0005-0000-0000-000009300000}"/>
    <cellStyle name="Note 3 10 3 3 2 4" xfId="21348" xr:uid="{00000000-0005-0000-0000-00000A300000}"/>
    <cellStyle name="Note 3 10 3 3 2 5" xfId="35801" xr:uid="{00000000-0005-0000-0000-00000B300000}"/>
    <cellStyle name="Note 3 10 3 3 3" xfId="6374" xr:uid="{00000000-0005-0000-0000-00000C300000}"/>
    <cellStyle name="Note 3 10 3 3 3 2" xfId="23809" xr:uid="{00000000-0005-0000-0000-00000D300000}"/>
    <cellStyle name="Note 3 10 3 3 3 3" xfId="38262" xr:uid="{00000000-0005-0000-0000-00000E300000}"/>
    <cellStyle name="Note 3 10 3 3 4" xfId="8815" xr:uid="{00000000-0005-0000-0000-00000F300000}"/>
    <cellStyle name="Note 3 10 3 3 4 2" xfId="26250" xr:uid="{00000000-0005-0000-0000-000010300000}"/>
    <cellStyle name="Note 3 10 3 3 4 3" xfId="40703" xr:uid="{00000000-0005-0000-0000-000011300000}"/>
    <cellStyle name="Note 3 10 3 3 5" xfId="11235" xr:uid="{00000000-0005-0000-0000-000012300000}"/>
    <cellStyle name="Note 3 10 3 3 5 2" xfId="28670" xr:uid="{00000000-0005-0000-0000-000013300000}"/>
    <cellStyle name="Note 3 10 3 3 5 3" xfId="43123" xr:uid="{00000000-0005-0000-0000-000014300000}"/>
    <cellStyle name="Note 3 10 3 3 6" xfId="18242" xr:uid="{00000000-0005-0000-0000-000015300000}"/>
    <cellStyle name="Note 3 10 3 4" xfId="1402" xr:uid="{00000000-0005-0000-0000-000016300000}"/>
    <cellStyle name="Note 3 10 3 4 2" xfId="3913" xr:uid="{00000000-0005-0000-0000-000017300000}"/>
    <cellStyle name="Note 3 10 3 4 2 2" xfId="21349" xr:uid="{00000000-0005-0000-0000-000018300000}"/>
    <cellStyle name="Note 3 10 3 4 2 3" xfId="35802" xr:uid="{00000000-0005-0000-0000-000019300000}"/>
    <cellStyle name="Note 3 10 3 4 3" xfId="6375" xr:uid="{00000000-0005-0000-0000-00001A300000}"/>
    <cellStyle name="Note 3 10 3 4 3 2" xfId="23810" xr:uid="{00000000-0005-0000-0000-00001B300000}"/>
    <cellStyle name="Note 3 10 3 4 3 3" xfId="38263" xr:uid="{00000000-0005-0000-0000-00001C300000}"/>
    <cellStyle name="Note 3 10 3 4 4" xfId="8816" xr:uid="{00000000-0005-0000-0000-00001D300000}"/>
    <cellStyle name="Note 3 10 3 4 4 2" xfId="26251" xr:uid="{00000000-0005-0000-0000-00001E300000}"/>
    <cellStyle name="Note 3 10 3 4 4 3" xfId="40704" xr:uid="{00000000-0005-0000-0000-00001F300000}"/>
    <cellStyle name="Note 3 10 3 4 5" xfId="11236" xr:uid="{00000000-0005-0000-0000-000020300000}"/>
    <cellStyle name="Note 3 10 3 4 5 2" xfId="28671" xr:uid="{00000000-0005-0000-0000-000021300000}"/>
    <cellStyle name="Note 3 10 3 4 5 3" xfId="43124" xr:uid="{00000000-0005-0000-0000-000022300000}"/>
    <cellStyle name="Note 3 10 3 4 6" xfId="15120" xr:uid="{00000000-0005-0000-0000-000023300000}"/>
    <cellStyle name="Note 3 10 3 4 6 2" xfId="32555" xr:uid="{00000000-0005-0000-0000-000024300000}"/>
    <cellStyle name="Note 3 10 3 4 6 3" xfId="47008" xr:uid="{00000000-0005-0000-0000-000025300000}"/>
    <cellStyle name="Note 3 10 3 4 7" xfId="18243" xr:uid="{00000000-0005-0000-0000-000026300000}"/>
    <cellStyle name="Note 3 10 3 4 8" xfId="20282" xr:uid="{00000000-0005-0000-0000-000027300000}"/>
    <cellStyle name="Note 3 10 3 5" xfId="3910" xr:uid="{00000000-0005-0000-0000-000028300000}"/>
    <cellStyle name="Note 3 10 3 5 2" xfId="13558" xr:uid="{00000000-0005-0000-0000-000029300000}"/>
    <cellStyle name="Note 3 10 3 5 2 2" xfId="30993" xr:uid="{00000000-0005-0000-0000-00002A300000}"/>
    <cellStyle name="Note 3 10 3 5 2 3" xfId="45446" xr:uid="{00000000-0005-0000-0000-00002B300000}"/>
    <cellStyle name="Note 3 10 3 5 3" xfId="16019" xr:uid="{00000000-0005-0000-0000-00002C300000}"/>
    <cellStyle name="Note 3 10 3 5 3 2" xfId="33454" xr:uid="{00000000-0005-0000-0000-00002D300000}"/>
    <cellStyle name="Note 3 10 3 5 3 3" xfId="47907" xr:uid="{00000000-0005-0000-0000-00002E300000}"/>
    <cellStyle name="Note 3 10 3 5 4" xfId="21346" xr:uid="{00000000-0005-0000-0000-00002F300000}"/>
    <cellStyle name="Note 3 10 3 5 5" xfId="35799" xr:uid="{00000000-0005-0000-0000-000030300000}"/>
    <cellStyle name="Note 3 10 3 6" xfId="6372" xr:uid="{00000000-0005-0000-0000-000031300000}"/>
    <cellStyle name="Note 3 10 3 6 2" xfId="23807" xr:uid="{00000000-0005-0000-0000-000032300000}"/>
    <cellStyle name="Note 3 10 3 6 3" xfId="38260" xr:uid="{00000000-0005-0000-0000-000033300000}"/>
    <cellStyle name="Note 3 10 3 7" xfId="8813" xr:uid="{00000000-0005-0000-0000-000034300000}"/>
    <cellStyle name="Note 3 10 3 7 2" xfId="26248" xr:uid="{00000000-0005-0000-0000-000035300000}"/>
    <cellStyle name="Note 3 10 3 7 3" xfId="40701" xr:uid="{00000000-0005-0000-0000-000036300000}"/>
    <cellStyle name="Note 3 10 3 8" xfId="11233" xr:uid="{00000000-0005-0000-0000-000037300000}"/>
    <cellStyle name="Note 3 10 3 8 2" xfId="28668" xr:uid="{00000000-0005-0000-0000-000038300000}"/>
    <cellStyle name="Note 3 10 3 8 3" xfId="43121" xr:uid="{00000000-0005-0000-0000-000039300000}"/>
    <cellStyle name="Note 3 10 3 9" xfId="18240" xr:uid="{00000000-0005-0000-0000-00003A300000}"/>
    <cellStyle name="Note 3 10 4" xfId="1403" xr:uid="{00000000-0005-0000-0000-00003B300000}"/>
    <cellStyle name="Note 3 10 4 2" xfId="1404" xr:uid="{00000000-0005-0000-0000-00003C300000}"/>
    <cellStyle name="Note 3 10 4 2 2" xfId="3915" xr:uid="{00000000-0005-0000-0000-00003D300000}"/>
    <cellStyle name="Note 3 10 4 2 2 2" xfId="13562" xr:uid="{00000000-0005-0000-0000-00003E300000}"/>
    <cellStyle name="Note 3 10 4 2 2 2 2" xfId="30997" xr:uid="{00000000-0005-0000-0000-00003F300000}"/>
    <cellStyle name="Note 3 10 4 2 2 2 3" xfId="45450" xr:uid="{00000000-0005-0000-0000-000040300000}"/>
    <cellStyle name="Note 3 10 4 2 2 3" xfId="16023" xr:uid="{00000000-0005-0000-0000-000041300000}"/>
    <cellStyle name="Note 3 10 4 2 2 3 2" xfId="33458" xr:uid="{00000000-0005-0000-0000-000042300000}"/>
    <cellStyle name="Note 3 10 4 2 2 3 3" xfId="47911" xr:uid="{00000000-0005-0000-0000-000043300000}"/>
    <cellStyle name="Note 3 10 4 2 2 4" xfId="21351" xr:uid="{00000000-0005-0000-0000-000044300000}"/>
    <cellStyle name="Note 3 10 4 2 2 5" xfId="35804" xr:uid="{00000000-0005-0000-0000-000045300000}"/>
    <cellStyle name="Note 3 10 4 2 3" xfId="6377" xr:uid="{00000000-0005-0000-0000-000046300000}"/>
    <cellStyle name="Note 3 10 4 2 3 2" xfId="23812" xr:uid="{00000000-0005-0000-0000-000047300000}"/>
    <cellStyle name="Note 3 10 4 2 3 3" xfId="38265" xr:uid="{00000000-0005-0000-0000-000048300000}"/>
    <cellStyle name="Note 3 10 4 2 4" xfId="8818" xr:uid="{00000000-0005-0000-0000-000049300000}"/>
    <cellStyle name="Note 3 10 4 2 4 2" xfId="26253" xr:uid="{00000000-0005-0000-0000-00004A300000}"/>
    <cellStyle name="Note 3 10 4 2 4 3" xfId="40706" xr:uid="{00000000-0005-0000-0000-00004B300000}"/>
    <cellStyle name="Note 3 10 4 2 5" xfId="11238" xr:uid="{00000000-0005-0000-0000-00004C300000}"/>
    <cellStyle name="Note 3 10 4 2 5 2" xfId="28673" xr:uid="{00000000-0005-0000-0000-00004D300000}"/>
    <cellStyle name="Note 3 10 4 2 5 3" xfId="43126" xr:uid="{00000000-0005-0000-0000-00004E300000}"/>
    <cellStyle name="Note 3 10 4 2 6" xfId="18245" xr:uid="{00000000-0005-0000-0000-00004F300000}"/>
    <cellStyle name="Note 3 10 4 3" xfId="1405" xr:uid="{00000000-0005-0000-0000-000050300000}"/>
    <cellStyle name="Note 3 10 4 3 2" xfId="3916" xr:uid="{00000000-0005-0000-0000-000051300000}"/>
    <cellStyle name="Note 3 10 4 3 2 2" xfId="13563" xr:uid="{00000000-0005-0000-0000-000052300000}"/>
    <cellStyle name="Note 3 10 4 3 2 2 2" xfId="30998" xr:uid="{00000000-0005-0000-0000-000053300000}"/>
    <cellStyle name="Note 3 10 4 3 2 2 3" xfId="45451" xr:uid="{00000000-0005-0000-0000-000054300000}"/>
    <cellStyle name="Note 3 10 4 3 2 3" xfId="16024" xr:uid="{00000000-0005-0000-0000-000055300000}"/>
    <cellStyle name="Note 3 10 4 3 2 3 2" xfId="33459" xr:uid="{00000000-0005-0000-0000-000056300000}"/>
    <cellStyle name="Note 3 10 4 3 2 3 3" xfId="47912" xr:uid="{00000000-0005-0000-0000-000057300000}"/>
    <cellStyle name="Note 3 10 4 3 2 4" xfId="21352" xr:uid="{00000000-0005-0000-0000-000058300000}"/>
    <cellStyle name="Note 3 10 4 3 2 5" xfId="35805" xr:uid="{00000000-0005-0000-0000-000059300000}"/>
    <cellStyle name="Note 3 10 4 3 3" xfId="6378" xr:uid="{00000000-0005-0000-0000-00005A300000}"/>
    <cellStyle name="Note 3 10 4 3 3 2" xfId="23813" xr:uid="{00000000-0005-0000-0000-00005B300000}"/>
    <cellStyle name="Note 3 10 4 3 3 3" xfId="38266" xr:uid="{00000000-0005-0000-0000-00005C300000}"/>
    <cellStyle name="Note 3 10 4 3 4" xfId="8819" xr:uid="{00000000-0005-0000-0000-00005D300000}"/>
    <cellStyle name="Note 3 10 4 3 4 2" xfId="26254" xr:uid="{00000000-0005-0000-0000-00005E300000}"/>
    <cellStyle name="Note 3 10 4 3 4 3" xfId="40707" xr:uid="{00000000-0005-0000-0000-00005F300000}"/>
    <cellStyle name="Note 3 10 4 3 5" xfId="11239" xr:uid="{00000000-0005-0000-0000-000060300000}"/>
    <cellStyle name="Note 3 10 4 3 5 2" xfId="28674" xr:uid="{00000000-0005-0000-0000-000061300000}"/>
    <cellStyle name="Note 3 10 4 3 5 3" xfId="43127" xr:uid="{00000000-0005-0000-0000-000062300000}"/>
    <cellStyle name="Note 3 10 4 3 6" xfId="18246" xr:uid="{00000000-0005-0000-0000-000063300000}"/>
    <cellStyle name="Note 3 10 4 4" xfId="1406" xr:uid="{00000000-0005-0000-0000-000064300000}"/>
    <cellStyle name="Note 3 10 4 4 2" xfId="3917" xr:uid="{00000000-0005-0000-0000-000065300000}"/>
    <cellStyle name="Note 3 10 4 4 2 2" xfId="21353" xr:uid="{00000000-0005-0000-0000-000066300000}"/>
    <cellStyle name="Note 3 10 4 4 2 3" xfId="35806" xr:uid="{00000000-0005-0000-0000-000067300000}"/>
    <cellStyle name="Note 3 10 4 4 3" xfId="6379" xr:uid="{00000000-0005-0000-0000-000068300000}"/>
    <cellStyle name="Note 3 10 4 4 3 2" xfId="23814" xr:uid="{00000000-0005-0000-0000-000069300000}"/>
    <cellStyle name="Note 3 10 4 4 3 3" xfId="38267" xr:uid="{00000000-0005-0000-0000-00006A300000}"/>
    <cellStyle name="Note 3 10 4 4 4" xfId="8820" xr:uid="{00000000-0005-0000-0000-00006B300000}"/>
    <cellStyle name="Note 3 10 4 4 4 2" xfId="26255" xr:uid="{00000000-0005-0000-0000-00006C300000}"/>
    <cellStyle name="Note 3 10 4 4 4 3" xfId="40708" xr:uid="{00000000-0005-0000-0000-00006D300000}"/>
    <cellStyle name="Note 3 10 4 4 5" xfId="11240" xr:uid="{00000000-0005-0000-0000-00006E300000}"/>
    <cellStyle name="Note 3 10 4 4 5 2" xfId="28675" xr:uid="{00000000-0005-0000-0000-00006F300000}"/>
    <cellStyle name="Note 3 10 4 4 5 3" xfId="43128" xr:uid="{00000000-0005-0000-0000-000070300000}"/>
    <cellStyle name="Note 3 10 4 4 6" xfId="15121" xr:uid="{00000000-0005-0000-0000-000071300000}"/>
    <cellStyle name="Note 3 10 4 4 6 2" xfId="32556" xr:uid="{00000000-0005-0000-0000-000072300000}"/>
    <cellStyle name="Note 3 10 4 4 6 3" xfId="47009" xr:uid="{00000000-0005-0000-0000-000073300000}"/>
    <cellStyle name="Note 3 10 4 4 7" xfId="18247" xr:uid="{00000000-0005-0000-0000-000074300000}"/>
    <cellStyle name="Note 3 10 4 4 8" xfId="20283" xr:uid="{00000000-0005-0000-0000-000075300000}"/>
    <cellStyle name="Note 3 10 4 5" xfId="3914" xr:uid="{00000000-0005-0000-0000-000076300000}"/>
    <cellStyle name="Note 3 10 4 5 2" xfId="13561" xr:uid="{00000000-0005-0000-0000-000077300000}"/>
    <cellStyle name="Note 3 10 4 5 2 2" xfId="30996" xr:uid="{00000000-0005-0000-0000-000078300000}"/>
    <cellStyle name="Note 3 10 4 5 2 3" xfId="45449" xr:uid="{00000000-0005-0000-0000-000079300000}"/>
    <cellStyle name="Note 3 10 4 5 3" xfId="16022" xr:uid="{00000000-0005-0000-0000-00007A300000}"/>
    <cellStyle name="Note 3 10 4 5 3 2" xfId="33457" xr:uid="{00000000-0005-0000-0000-00007B300000}"/>
    <cellStyle name="Note 3 10 4 5 3 3" xfId="47910" xr:uid="{00000000-0005-0000-0000-00007C300000}"/>
    <cellStyle name="Note 3 10 4 5 4" xfId="21350" xr:uid="{00000000-0005-0000-0000-00007D300000}"/>
    <cellStyle name="Note 3 10 4 5 5" xfId="35803" xr:uid="{00000000-0005-0000-0000-00007E300000}"/>
    <cellStyle name="Note 3 10 4 6" xfId="6376" xr:uid="{00000000-0005-0000-0000-00007F300000}"/>
    <cellStyle name="Note 3 10 4 6 2" xfId="23811" xr:uid="{00000000-0005-0000-0000-000080300000}"/>
    <cellStyle name="Note 3 10 4 6 3" xfId="38264" xr:uid="{00000000-0005-0000-0000-000081300000}"/>
    <cellStyle name="Note 3 10 4 7" xfId="8817" xr:uid="{00000000-0005-0000-0000-000082300000}"/>
    <cellStyle name="Note 3 10 4 7 2" xfId="26252" xr:uid="{00000000-0005-0000-0000-000083300000}"/>
    <cellStyle name="Note 3 10 4 7 3" xfId="40705" xr:uid="{00000000-0005-0000-0000-000084300000}"/>
    <cellStyle name="Note 3 10 4 8" xfId="11237" xr:uid="{00000000-0005-0000-0000-000085300000}"/>
    <cellStyle name="Note 3 10 4 8 2" xfId="28672" xr:uid="{00000000-0005-0000-0000-000086300000}"/>
    <cellStyle name="Note 3 10 4 8 3" xfId="43125" xr:uid="{00000000-0005-0000-0000-000087300000}"/>
    <cellStyle name="Note 3 10 4 9" xfId="18244" xr:uid="{00000000-0005-0000-0000-000088300000}"/>
    <cellStyle name="Note 3 10 5" xfId="1407" xr:uid="{00000000-0005-0000-0000-000089300000}"/>
    <cellStyle name="Note 3 10 5 2" xfId="1408" xr:uid="{00000000-0005-0000-0000-00008A300000}"/>
    <cellStyle name="Note 3 10 5 2 2" xfId="3919" xr:uid="{00000000-0005-0000-0000-00008B300000}"/>
    <cellStyle name="Note 3 10 5 2 2 2" xfId="13565" xr:uid="{00000000-0005-0000-0000-00008C300000}"/>
    <cellStyle name="Note 3 10 5 2 2 2 2" xfId="31000" xr:uid="{00000000-0005-0000-0000-00008D300000}"/>
    <cellStyle name="Note 3 10 5 2 2 2 3" xfId="45453" xr:uid="{00000000-0005-0000-0000-00008E300000}"/>
    <cellStyle name="Note 3 10 5 2 2 3" xfId="16026" xr:uid="{00000000-0005-0000-0000-00008F300000}"/>
    <cellStyle name="Note 3 10 5 2 2 3 2" xfId="33461" xr:uid="{00000000-0005-0000-0000-000090300000}"/>
    <cellStyle name="Note 3 10 5 2 2 3 3" xfId="47914" xr:uid="{00000000-0005-0000-0000-000091300000}"/>
    <cellStyle name="Note 3 10 5 2 2 4" xfId="21355" xr:uid="{00000000-0005-0000-0000-000092300000}"/>
    <cellStyle name="Note 3 10 5 2 2 5" xfId="35808" xr:uid="{00000000-0005-0000-0000-000093300000}"/>
    <cellStyle name="Note 3 10 5 2 3" xfId="6381" xr:uid="{00000000-0005-0000-0000-000094300000}"/>
    <cellStyle name="Note 3 10 5 2 3 2" xfId="23816" xr:uid="{00000000-0005-0000-0000-000095300000}"/>
    <cellStyle name="Note 3 10 5 2 3 3" xfId="38269" xr:uid="{00000000-0005-0000-0000-000096300000}"/>
    <cellStyle name="Note 3 10 5 2 4" xfId="8822" xr:uid="{00000000-0005-0000-0000-000097300000}"/>
    <cellStyle name="Note 3 10 5 2 4 2" xfId="26257" xr:uid="{00000000-0005-0000-0000-000098300000}"/>
    <cellStyle name="Note 3 10 5 2 4 3" xfId="40710" xr:uid="{00000000-0005-0000-0000-000099300000}"/>
    <cellStyle name="Note 3 10 5 2 5" xfId="11242" xr:uid="{00000000-0005-0000-0000-00009A300000}"/>
    <cellStyle name="Note 3 10 5 2 5 2" xfId="28677" xr:uid="{00000000-0005-0000-0000-00009B300000}"/>
    <cellStyle name="Note 3 10 5 2 5 3" xfId="43130" xr:uid="{00000000-0005-0000-0000-00009C300000}"/>
    <cellStyle name="Note 3 10 5 2 6" xfId="18249" xr:uid="{00000000-0005-0000-0000-00009D300000}"/>
    <cellStyle name="Note 3 10 5 3" xfId="1409" xr:uid="{00000000-0005-0000-0000-00009E300000}"/>
    <cellStyle name="Note 3 10 5 3 2" xfId="3920" xr:uid="{00000000-0005-0000-0000-00009F300000}"/>
    <cellStyle name="Note 3 10 5 3 2 2" xfId="13566" xr:uid="{00000000-0005-0000-0000-0000A0300000}"/>
    <cellStyle name="Note 3 10 5 3 2 2 2" xfId="31001" xr:uid="{00000000-0005-0000-0000-0000A1300000}"/>
    <cellStyle name="Note 3 10 5 3 2 2 3" xfId="45454" xr:uid="{00000000-0005-0000-0000-0000A2300000}"/>
    <cellStyle name="Note 3 10 5 3 2 3" xfId="16027" xr:uid="{00000000-0005-0000-0000-0000A3300000}"/>
    <cellStyle name="Note 3 10 5 3 2 3 2" xfId="33462" xr:uid="{00000000-0005-0000-0000-0000A4300000}"/>
    <cellStyle name="Note 3 10 5 3 2 3 3" xfId="47915" xr:uid="{00000000-0005-0000-0000-0000A5300000}"/>
    <cellStyle name="Note 3 10 5 3 2 4" xfId="21356" xr:uid="{00000000-0005-0000-0000-0000A6300000}"/>
    <cellStyle name="Note 3 10 5 3 2 5" xfId="35809" xr:uid="{00000000-0005-0000-0000-0000A7300000}"/>
    <cellStyle name="Note 3 10 5 3 3" xfId="6382" xr:uid="{00000000-0005-0000-0000-0000A8300000}"/>
    <cellStyle name="Note 3 10 5 3 3 2" xfId="23817" xr:uid="{00000000-0005-0000-0000-0000A9300000}"/>
    <cellStyle name="Note 3 10 5 3 3 3" xfId="38270" xr:uid="{00000000-0005-0000-0000-0000AA300000}"/>
    <cellStyle name="Note 3 10 5 3 4" xfId="8823" xr:uid="{00000000-0005-0000-0000-0000AB300000}"/>
    <cellStyle name="Note 3 10 5 3 4 2" xfId="26258" xr:uid="{00000000-0005-0000-0000-0000AC300000}"/>
    <cellStyle name="Note 3 10 5 3 4 3" xfId="40711" xr:uid="{00000000-0005-0000-0000-0000AD300000}"/>
    <cellStyle name="Note 3 10 5 3 5" xfId="11243" xr:uid="{00000000-0005-0000-0000-0000AE300000}"/>
    <cellStyle name="Note 3 10 5 3 5 2" xfId="28678" xr:uid="{00000000-0005-0000-0000-0000AF300000}"/>
    <cellStyle name="Note 3 10 5 3 5 3" xfId="43131" xr:uid="{00000000-0005-0000-0000-0000B0300000}"/>
    <cellStyle name="Note 3 10 5 3 6" xfId="18250" xr:uid="{00000000-0005-0000-0000-0000B1300000}"/>
    <cellStyle name="Note 3 10 5 4" xfId="1410" xr:uid="{00000000-0005-0000-0000-0000B2300000}"/>
    <cellStyle name="Note 3 10 5 4 2" xfId="3921" xr:uid="{00000000-0005-0000-0000-0000B3300000}"/>
    <cellStyle name="Note 3 10 5 4 2 2" xfId="21357" xr:uid="{00000000-0005-0000-0000-0000B4300000}"/>
    <cellStyle name="Note 3 10 5 4 2 3" xfId="35810" xr:uid="{00000000-0005-0000-0000-0000B5300000}"/>
    <cellStyle name="Note 3 10 5 4 3" xfId="6383" xr:uid="{00000000-0005-0000-0000-0000B6300000}"/>
    <cellStyle name="Note 3 10 5 4 3 2" xfId="23818" xr:uid="{00000000-0005-0000-0000-0000B7300000}"/>
    <cellStyle name="Note 3 10 5 4 3 3" xfId="38271" xr:uid="{00000000-0005-0000-0000-0000B8300000}"/>
    <cellStyle name="Note 3 10 5 4 4" xfId="8824" xr:uid="{00000000-0005-0000-0000-0000B9300000}"/>
    <cellStyle name="Note 3 10 5 4 4 2" xfId="26259" xr:uid="{00000000-0005-0000-0000-0000BA300000}"/>
    <cellStyle name="Note 3 10 5 4 4 3" xfId="40712" xr:uid="{00000000-0005-0000-0000-0000BB300000}"/>
    <cellStyle name="Note 3 10 5 4 5" xfId="11244" xr:uid="{00000000-0005-0000-0000-0000BC300000}"/>
    <cellStyle name="Note 3 10 5 4 5 2" xfId="28679" xr:uid="{00000000-0005-0000-0000-0000BD300000}"/>
    <cellStyle name="Note 3 10 5 4 5 3" xfId="43132" xr:uid="{00000000-0005-0000-0000-0000BE300000}"/>
    <cellStyle name="Note 3 10 5 4 6" xfId="15122" xr:uid="{00000000-0005-0000-0000-0000BF300000}"/>
    <cellStyle name="Note 3 10 5 4 6 2" xfId="32557" xr:uid="{00000000-0005-0000-0000-0000C0300000}"/>
    <cellStyle name="Note 3 10 5 4 6 3" xfId="47010" xr:uid="{00000000-0005-0000-0000-0000C1300000}"/>
    <cellStyle name="Note 3 10 5 4 7" xfId="18251" xr:uid="{00000000-0005-0000-0000-0000C2300000}"/>
    <cellStyle name="Note 3 10 5 4 8" xfId="20284" xr:uid="{00000000-0005-0000-0000-0000C3300000}"/>
    <cellStyle name="Note 3 10 5 5" xfId="3918" xr:uid="{00000000-0005-0000-0000-0000C4300000}"/>
    <cellStyle name="Note 3 10 5 5 2" xfId="13564" xr:uid="{00000000-0005-0000-0000-0000C5300000}"/>
    <cellStyle name="Note 3 10 5 5 2 2" xfId="30999" xr:uid="{00000000-0005-0000-0000-0000C6300000}"/>
    <cellStyle name="Note 3 10 5 5 2 3" xfId="45452" xr:uid="{00000000-0005-0000-0000-0000C7300000}"/>
    <cellStyle name="Note 3 10 5 5 3" xfId="16025" xr:uid="{00000000-0005-0000-0000-0000C8300000}"/>
    <cellStyle name="Note 3 10 5 5 3 2" xfId="33460" xr:uid="{00000000-0005-0000-0000-0000C9300000}"/>
    <cellStyle name="Note 3 10 5 5 3 3" xfId="47913" xr:uid="{00000000-0005-0000-0000-0000CA300000}"/>
    <cellStyle name="Note 3 10 5 5 4" xfId="21354" xr:uid="{00000000-0005-0000-0000-0000CB300000}"/>
    <cellStyle name="Note 3 10 5 5 5" xfId="35807" xr:uid="{00000000-0005-0000-0000-0000CC300000}"/>
    <cellStyle name="Note 3 10 5 6" xfId="6380" xr:uid="{00000000-0005-0000-0000-0000CD300000}"/>
    <cellStyle name="Note 3 10 5 6 2" xfId="23815" xr:uid="{00000000-0005-0000-0000-0000CE300000}"/>
    <cellStyle name="Note 3 10 5 6 3" xfId="38268" xr:uid="{00000000-0005-0000-0000-0000CF300000}"/>
    <cellStyle name="Note 3 10 5 7" xfId="8821" xr:uid="{00000000-0005-0000-0000-0000D0300000}"/>
    <cellStyle name="Note 3 10 5 7 2" xfId="26256" xr:uid="{00000000-0005-0000-0000-0000D1300000}"/>
    <cellStyle name="Note 3 10 5 7 3" xfId="40709" xr:uid="{00000000-0005-0000-0000-0000D2300000}"/>
    <cellStyle name="Note 3 10 5 8" xfId="11241" xr:uid="{00000000-0005-0000-0000-0000D3300000}"/>
    <cellStyle name="Note 3 10 5 8 2" xfId="28676" xr:uid="{00000000-0005-0000-0000-0000D4300000}"/>
    <cellStyle name="Note 3 10 5 8 3" xfId="43129" xr:uid="{00000000-0005-0000-0000-0000D5300000}"/>
    <cellStyle name="Note 3 10 5 9" xfId="18248" xr:uid="{00000000-0005-0000-0000-0000D6300000}"/>
    <cellStyle name="Note 3 10 6" xfId="1411" xr:uid="{00000000-0005-0000-0000-0000D7300000}"/>
    <cellStyle name="Note 3 10 6 2" xfId="3922" xr:uid="{00000000-0005-0000-0000-0000D8300000}"/>
    <cellStyle name="Note 3 10 6 2 2" xfId="13567" xr:uid="{00000000-0005-0000-0000-0000D9300000}"/>
    <cellStyle name="Note 3 10 6 2 2 2" xfId="31002" xr:uid="{00000000-0005-0000-0000-0000DA300000}"/>
    <cellStyle name="Note 3 10 6 2 2 3" xfId="45455" xr:uid="{00000000-0005-0000-0000-0000DB300000}"/>
    <cellStyle name="Note 3 10 6 2 3" xfId="16028" xr:uid="{00000000-0005-0000-0000-0000DC300000}"/>
    <cellStyle name="Note 3 10 6 2 3 2" xfId="33463" xr:uid="{00000000-0005-0000-0000-0000DD300000}"/>
    <cellStyle name="Note 3 10 6 2 3 3" xfId="47916" xr:uid="{00000000-0005-0000-0000-0000DE300000}"/>
    <cellStyle name="Note 3 10 6 2 4" xfId="21358" xr:uid="{00000000-0005-0000-0000-0000DF300000}"/>
    <cellStyle name="Note 3 10 6 2 5" xfId="35811" xr:uid="{00000000-0005-0000-0000-0000E0300000}"/>
    <cellStyle name="Note 3 10 6 3" xfId="6384" xr:uid="{00000000-0005-0000-0000-0000E1300000}"/>
    <cellStyle name="Note 3 10 6 3 2" xfId="23819" xr:uid="{00000000-0005-0000-0000-0000E2300000}"/>
    <cellStyle name="Note 3 10 6 3 3" xfId="38272" xr:uid="{00000000-0005-0000-0000-0000E3300000}"/>
    <cellStyle name="Note 3 10 6 4" xfId="8825" xr:uid="{00000000-0005-0000-0000-0000E4300000}"/>
    <cellStyle name="Note 3 10 6 4 2" xfId="26260" xr:uid="{00000000-0005-0000-0000-0000E5300000}"/>
    <cellStyle name="Note 3 10 6 4 3" xfId="40713" xr:uid="{00000000-0005-0000-0000-0000E6300000}"/>
    <cellStyle name="Note 3 10 6 5" xfId="11245" xr:uid="{00000000-0005-0000-0000-0000E7300000}"/>
    <cellStyle name="Note 3 10 6 5 2" xfId="28680" xr:uid="{00000000-0005-0000-0000-0000E8300000}"/>
    <cellStyle name="Note 3 10 6 5 3" xfId="43133" xr:uid="{00000000-0005-0000-0000-0000E9300000}"/>
    <cellStyle name="Note 3 10 6 6" xfId="18252" xr:uid="{00000000-0005-0000-0000-0000EA300000}"/>
    <cellStyle name="Note 3 10 7" xfId="1412" xr:uid="{00000000-0005-0000-0000-0000EB300000}"/>
    <cellStyle name="Note 3 10 7 2" xfId="3923" xr:uid="{00000000-0005-0000-0000-0000EC300000}"/>
    <cellStyle name="Note 3 10 7 2 2" xfId="13568" xr:uid="{00000000-0005-0000-0000-0000ED300000}"/>
    <cellStyle name="Note 3 10 7 2 2 2" xfId="31003" xr:uid="{00000000-0005-0000-0000-0000EE300000}"/>
    <cellStyle name="Note 3 10 7 2 2 3" xfId="45456" xr:uid="{00000000-0005-0000-0000-0000EF300000}"/>
    <cellStyle name="Note 3 10 7 2 3" xfId="16029" xr:uid="{00000000-0005-0000-0000-0000F0300000}"/>
    <cellStyle name="Note 3 10 7 2 3 2" xfId="33464" xr:uid="{00000000-0005-0000-0000-0000F1300000}"/>
    <cellStyle name="Note 3 10 7 2 3 3" xfId="47917" xr:uid="{00000000-0005-0000-0000-0000F2300000}"/>
    <cellStyle name="Note 3 10 7 2 4" xfId="21359" xr:uid="{00000000-0005-0000-0000-0000F3300000}"/>
    <cellStyle name="Note 3 10 7 2 5" xfId="35812" xr:uid="{00000000-0005-0000-0000-0000F4300000}"/>
    <cellStyle name="Note 3 10 7 3" xfId="6385" xr:uid="{00000000-0005-0000-0000-0000F5300000}"/>
    <cellStyle name="Note 3 10 7 3 2" xfId="23820" xr:uid="{00000000-0005-0000-0000-0000F6300000}"/>
    <cellStyle name="Note 3 10 7 3 3" xfId="38273" xr:uid="{00000000-0005-0000-0000-0000F7300000}"/>
    <cellStyle name="Note 3 10 7 4" xfId="8826" xr:uid="{00000000-0005-0000-0000-0000F8300000}"/>
    <cellStyle name="Note 3 10 7 4 2" xfId="26261" xr:uid="{00000000-0005-0000-0000-0000F9300000}"/>
    <cellStyle name="Note 3 10 7 4 3" xfId="40714" xr:uid="{00000000-0005-0000-0000-0000FA300000}"/>
    <cellStyle name="Note 3 10 7 5" xfId="11246" xr:uid="{00000000-0005-0000-0000-0000FB300000}"/>
    <cellStyle name="Note 3 10 7 5 2" xfId="28681" xr:uid="{00000000-0005-0000-0000-0000FC300000}"/>
    <cellStyle name="Note 3 10 7 5 3" xfId="43134" xr:uid="{00000000-0005-0000-0000-0000FD300000}"/>
    <cellStyle name="Note 3 10 7 6" xfId="18253" xr:uid="{00000000-0005-0000-0000-0000FE300000}"/>
    <cellStyle name="Note 3 10 8" xfId="1413" xr:uid="{00000000-0005-0000-0000-0000FF300000}"/>
    <cellStyle name="Note 3 10 8 2" xfId="3924" xr:uid="{00000000-0005-0000-0000-000000310000}"/>
    <cellStyle name="Note 3 10 8 2 2" xfId="21360" xr:uid="{00000000-0005-0000-0000-000001310000}"/>
    <cellStyle name="Note 3 10 8 2 3" xfId="35813" xr:uid="{00000000-0005-0000-0000-000002310000}"/>
    <cellStyle name="Note 3 10 8 3" xfId="6386" xr:uid="{00000000-0005-0000-0000-000003310000}"/>
    <cellStyle name="Note 3 10 8 3 2" xfId="23821" xr:uid="{00000000-0005-0000-0000-000004310000}"/>
    <cellStyle name="Note 3 10 8 3 3" xfId="38274" xr:uid="{00000000-0005-0000-0000-000005310000}"/>
    <cellStyle name="Note 3 10 8 4" xfId="8827" xr:uid="{00000000-0005-0000-0000-000006310000}"/>
    <cellStyle name="Note 3 10 8 4 2" xfId="26262" xr:uid="{00000000-0005-0000-0000-000007310000}"/>
    <cellStyle name="Note 3 10 8 4 3" xfId="40715" xr:uid="{00000000-0005-0000-0000-000008310000}"/>
    <cellStyle name="Note 3 10 8 5" xfId="11247" xr:uid="{00000000-0005-0000-0000-000009310000}"/>
    <cellStyle name="Note 3 10 8 5 2" xfId="28682" xr:uid="{00000000-0005-0000-0000-00000A310000}"/>
    <cellStyle name="Note 3 10 8 5 3" xfId="43135" xr:uid="{00000000-0005-0000-0000-00000B310000}"/>
    <cellStyle name="Note 3 10 8 6" xfId="15123" xr:uid="{00000000-0005-0000-0000-00000C310000}"/>
    <cellStyle name="Note 3 10 8 6 2" xfId="32558" xr:uid="{00000000-0005-0000-0000-00000D310000}"/>
    <cellStyle name="Note 3 10 8 6 3" xfId="47011" xr:uid="{00000000-0005-0000-0000-00000E310000}"/>
    <cellStyle name="Note 3 10 8 7" xfId="18254" xr:uid="{00000000-0005-0000-0000-00000F310000}"/>
    <cellStyle name="Note 3 10 8 8" xfId="20285" xr:uid="{00000000-0005-0000-0000-000010310000}"/>
    <cellStyle name="Note 3 10 9" xfId="3905" xr:uid="{00000000-0005-0000-0000-000011310000}"/>
    <cellStyle name="Note 3 10 9 2" xfId="13554" xr:uid="{00000000-0005-0000-0000-000012310000}"/>
    <cellStyle name="Note 3 10 9 2 2" xfId="30989" xr:uid="{00000000-0005-0000-0000-000013310000}"/>
    <cellStyle name="Note 3 10 9 2 3" xfId="45442" xr:uid="{00000000-0005-0000-0000-000014310000}"/>
    <cellStyle name="Note 3 10 9 3" xfId="16015" xr:uid="{00000000-0005-0000-0000-000015310000}"/>
    <cellStyle name="Note 3 10 9 3 2" xfId="33450" xr:uid="{00000000-0005-0000-0000-000016310000}"/>
    <cellStyle name="Note 3 10 9 3 3" xfId="47903" xr:uid="{00000000-0005-0000-0000-000017310000}"/>
    <cellStyle name="Note 3 10 9 4" xfId="21341" xr:uid="{00000000-0005-0000-0000-000018310000}"/>
    <cellStyle name="Note 3 10 9 5" xfId="35794" xr:uid="{00000000-0005-0000-0000-000019310000}"/>
    <cellStyle name="Note 3 11" xfId="1414" xr:uid="{00000000-0005-0000-0000-00001A310000}"/>
    <cellStyle name="Note 3 11 10" xfId="6387" xr:uid="{00000000-0005-0000-0000-00001B310000}"/>
    <cellStyle name="Note 3 11 10 2" xfId="23822" xr:uid="{00000000-0005-0000-0000-00001C310000}"/>
    <cellStyle name="Note 3 11 10 3" xfId="38275" xr:uid="{00000000-0005-0000-0000-00001D310000}"/>
    <cellStyle name="Note 3 11 11" xfId="8828" xr:uid="{00000000-0005-0000-0000-00001E310000}"/>
    <cellStyle name="Note 3 11 11 2" xfId="26263" xr:uid="{00000000-0005-0000-0000-00001F310000}"/>
    <cellStyle name="Note 3 11 11 3" xfId="40716" xr:uid="{00000000-0005-0000-0000-000020310000}"/>
    <cellStyle name="Note 3 11 12" xfId="11248" xr:uid="{00000000-0005-0000-0000-000021310000}"/>
    <cellStyle name="Note 3 11 12 2" xfId="28683" xr:uid="{00000000-0005-0000-0000-000022310000}"/>
    <cellStyle name="Note 3 11 12 3" xfId="43136" xr:uid="{00000000-0005-0000-0000-000023310000}"/>
    <cellStyle name="Note 3 11 13" xfId="18255" xr:uid="{00000000-0005-0000-0000-000024310000}"/>
    <cellStyle name="Note 3 11 2" xfId="1415" xr:uid="{00000000-0005-0000-0000-000025310000}"/>
    <cellStyle name="Note 3 11 2 2" xfId="1416" xr:uid="{00000000-0005-0000-0000-000026310000}"/>
    <cellStyle name="Note 3 11 2 2 2" xfId="3927" xr:uid="{00000000-0005-0000-0000-000027310000}"/>
    <cellStyle name="Note 3 11 2 2 2 2" xfId="13571" xr:uid="{00000000-0005-0000-0000-000028310000}"/>
    <cellStyle name="Note 3 11 2 2 2 2 2" xfId="31006" xr:uid="{00000000-0005-0000-0000-000029310000}"/>
    <cellStyle name="Note 3 11 2 2 2 2 3" xfId="45459" xr:uid="{00000000-0005-0000-0000-00002A310000}"/>
    <cellStyle name="Note 3 11 2 2 2 3" xfId="16032" xr:uid="{00000000-0005-0000-0000-00002B310000}"/>
    <cellStyle name="Note 3 11 2 2 2 3 2" xfId="33467" xr:uid="{00000000-0005-0000-0000-00002C310000}"/>
    <cellStyle name="Note 3 11 2 2 2 3 3" xfId="47920" xr:uid="{00000000-0005-0000-0000-00002D310000}"/>
    <cellStyle name="Note 3 11 2 2 2 4" xfId="21363" xr:uid="{00000000-0005-0000-0000-00002E310000}"/>
    <cellStyle name="Note 3 11 2 2 2 5" xfId="35816" xr:uid="{00000000-0005-0000-0000-00002F310000}"/>
    <cellStyle name="Note 3 11 2 2 3" xfId="6389" xr:uid="{00000000-0005-0000-0000-000030310000}"/>
    <cellStyle name="Note 3 11 2 2 3 2" xfId="23824" xr:uid="{00000000-0005-0000-0000-000031310000}"/>
    <cellStyle name="Note 3 11 2 2 3 3" xfId="38277" xr:uid="{00000000-0005-0000-0000-000032310000}"/>
    <cellStyle name="Note 3 11 2 2 4" xfId="8830" xr:uid="{00000000-0005-0000-0000-000033310000}"/>
    <cellStyle name="Note 3 11 2 2 4 2" xfId="26265" xr:uid="{00000000-0005-0000-0000-000034310000}"/>
    <cellStyle name="Note 3 11 2 2 4 3" xfId="40718" xr:uid="{00000000-0005-0000-0000-000035310000}"/>
    <cellStyle name="Note 3 11 2 2 5" xfId="11250" xr:uid="{00000000-0005-0000-0000-000036310000}"/>
    <cellStyle name="Note 3 11 2 2 5 2" xfId="28685" xr:uid="{00000000-0005-0000-0000-000037310000}"/>
    <cellStyle name="Note 3 11 2 2 5 3" xfId="43138" xr:uid="{00000000-0005-0000-0000-000038310000}"/>
    <cellStyle name="Note 3 11 2 2 6" xfId="18257" xr:uid="{00000000-0005-0000-0000-000039310000}"/>
    <cellStyle name="Note 3 11 2 3" xfId="1417" xr:uid="{00000000-0005-0000-0000-00003A310000}"/>
    <cellStyle name="Note 3 11 2 3 2" xfId="3928" xr:uid="{00000000-0005-0000-0000-00003B310000}"/>
    <cellStyle name="Note 3 11 2 3 2 2" xfId="13572" xr:uid="{00000000-0005-0000-0000-00003C310000}"/>
    <cellStyle name="Note 3 11 2 3 2 2 2" xfId="31007" xr:uid="{00000000-0005-0000-0000-00003D310000}"/>
    <cellStyle name="Note 3 11 2 3 2 2 3" xfId="45460" xr:uid="{00000000-0005-0000-0000-00003E310000}"/>
    <cellStyle name="Note 3 11 2 3 2 3" xfId="16033" xr:uid="{00000000-0005-0000-0000-00003F310000}"/>
    <cellStyle name="Note 3 11 2 3 2 3 2" xfId="33468" xr:uid="{00000000-0005-0000-0000-000040310000}"/>
    <cellStyle name="Note 3 11 2 3 2 3 3" xfId="47921" xr:uid="{00000000-0005-0000-0000-000041310000}"/>
    <cellStyle name="Note 3 11 2 3 2 4" xfId="21364" xr:uid="{00000000-0005-0000-0000-000042310000}"/>
    <cellStyle name="Note 3 11 2 3 2 5" xfId="35817" xr:uid="{00000000-0005-0000-0000-000043310000}"/>
    <cellStyle name="Note 3 11 2 3 3" xfId="6390" xr:uid="{00000000-0005-0000-0000-000044310000}"/>
    <cellStyle name="Note 3 11 2 3 3 2" xfId="23825" xr:uid="{00000000-0005-0000-0000-000045310000}"/>
    <cellStyle name="Note 3 11 2 3 3 3" xfId="38278" xr:uid="{00000000-0005-0000-0000-000046310000}"/>
    <cellStyle name="Note 3 11 2 3 4" xfId="8831" xr:uid="{00000000-0005-0000-0000-000047310000}"/>
    <cellStyle name="Note 3 11 2 3 4 2" xfId="26266" xr:uid="{00000000-0005-0000-0000-000048310000}"/>
    <cellStyle name="Note 3 11 2 3 4 3" xfId="40719" xr:uid="{00000000-0005-0000-0000-000049310000}"/>
    <cellStyle name="Note 3 11 2 3 5" xfId="11251" xr:uid="{00000000-0005-0000-0000-00004A310000}"/>
    <cellStyle name="Note 3 11 2 3 5 2" xfId="28686" xr:uid="{00000000-0005-0000-0000-00004B310000}"/>
    <cellStyle name="Note 3 11 2 3 5 3" xfId="43139" xr:uid="{00000000-0005-0000-0000-00004C310000}"/>
    <cellStyle name="Note 3 11 2 3 6" xfId="18258" xr:uid="{00000000-0005-0000-0000-00004D310000}"/>
    <cellStyle name="Note 3 11 2 4" xfId="1418" xr:uid="{00000000-0005-0000-0000-00004E310000}"/>
    <cellStyle name="Note 3 11 2 4 2" xfId="3929" xr:uid="{00000000-0005-0000-0000-00004F310000}"/>
    <cellStyle name="Note 3 11 2 4 2 2" xfId="21365" xr:uid="{00000000-0005-0000-0000-000050310000}"/>
    <cellStyle name="Note 3 11 2 4 2 3" xfId="35818" xr:uid="{00000000-0005-0000-0000-000051310000}"/>
    <cellStyle name="Note 3 11 2 4 3" xfId="6391" xr:uid="{00000000-0005-0000-0000-000052310000}"/>
    <cellStyle name="Note 3 11 2 4 3 2" xfId="23826" xr:uid="{00000000-0005-0000-0000-000053310000}"/>
    <cellStyle name="Note 3 11 2 4 3 3" xfId="38279" xr:uid="{00000000-0005-0000-0000-000054310000}"/>
    <cellStyle name="Note 3 11 2 4 4" xfId="8832" xr:uid="{00000000-0005-0000-0000-000055310000}"/>
    <cellStyle name="Note 3 11 2 4 4 2" xfId="26267" xr:uid="{00000000-0005-0000-0000-000056310000}"/>
    <cellStyle name="Note 3 11 2 4 4 3" xfId="40720" xr:uid="{00000000-0005-0000-0000-000057310000}"/>
    <cellStyle name="Note 3 11 2 4 5" xfId="11252" xr:uid="{00000000-0005-0000-0000-000058310000}"/>
    <cellStyle name="Note 3 11 2 4 5 2" xfId="28687" xr:uid="{00000000-0005-0000-0000-000059310000}"/>
    <cellStyle name="Note 3 11 2 4 5 3" xfId="43140" xr:uid="{00000000-0005-0000-0000-00005A310000}"/>
    <cellStyle name="Note 3 11 2 4 6" xfId="15124" xr:uid="{00000000-0005-0000-0000-00005B310000}"/>
    <cellStyle name="Note 3 11 2 4 6 2" xfId="32559" xr:uid="{00000000-0005-0000-0000-00005C310000}"/>
    <cellStyle name="Note 3 11 2 4 6 3" xfId="47012" xr:uid="{00000000-0005-0000-0000-00005D310000}"/>
    <cellStyle name="Note 3 11 2 4 7" xfId="18259" xr:uid="{00000000-0005-0000-0000-00005E310000}"/>
    <cellStyle name="Note 3 11 2 4 8" xfId="20286" xr:uid="{00000000-0005-0000-0000-00005F310000}"/>
    <cellStyle name="Note 3 11 2 5" xfId="3926" xr:uid="{00000000-0005-0000-0000-000060310000}"/>
    <cellStyle name="Note 3 11 2 5 2" xfId="13570" xr:uid="{00000000-0005-0000-0000-000061310000}"/>
    <cellStyle name="Note 3 11 2 5 2 2" xfId="31005" xr:uid="{00000000-0005-0000-0000-000062310000}"/>
    <cellStyle name="Note 3 11 2 5 2 3" xfId="45458" xr:uid="{00000000-0005-0000-0000-000063310000}"/>
    <cellStyle name="Note 3 11 2 5 3" xfId="16031" xr:uid="{00000000-0005-0000-0000-000064310000}"/>
    <cellStyle name="Note 3 11 2 5 3 2" xfId="33466" xr:uid="{00000000-0005-0000-0000-000065310000}"/>
    <cellStyle name="Note 3 11 2 5 3 3" xfId="47919" xr:uid="{00000000-0005-0000-0000-000066310000}"/>
    <cellStyle name="Note 3 11 2 5 4" xfId="21362" xr:uid="{00000000-0005-0000-0000-000067310000}"/>
    <cellStyle name="Note 3 11 2 5 5" xfId="35815" xr:uid="{00000000-0005-0000-0000-000068310000}"/>
    <cellStyle name="Note 3 11 2 6" xfId="6388" xr:uid="{00000000-0005-0000-0000-000069310000}"/>
    <cellStyle name="Note 3 11 2 6 2" xfId="23823" xr:uid="{00000000-0005-0000-0000-00006A310000}"/>
    <cellStyle name="Note 3 11 2 6 3" xfId="38276" xr:uid="{00000000-0005-0000-0000-00006B310000}"/>
    <cellStyle name="Note 3 11 2 7" xfId="8829" xr:uid="{00000000-0005-0000-0000-00006C310000}"/>
    <cellStyle name="Note 3 11 2 7 2" xfId="26264" xr:uid="{00000000-0005-0000-0000-00006D310000}"/>
    <cellStyle name="Note 3 11 2 7 3" xfId="40717" xr:uid="{00000000-0005-0000-0000-00006E310000}"/>
    <cellStyle name="Note 3 11 2 8" xfId="11249" xr:uid="{00000000-0005-0000-0000-00006F310000}"/>
    <cellStyle name="Note 3 11 2 8 2" xfId="28684" xr:uid="{00000000-0005-0000-0000-000070310000}"/>
    <cellStyle name="Note 3 11 2 8 3" xfId="43137" xr:uid="{00000000-0005-0000-0000-000071310000}"/>
    <cellStyle name="Note 3 11 2 9" xfId="18256" xr:uid="{00000000-0005-0000-0000-000072310000}"/>
    <cellStyle name="Note 3 11 3" xfId="1419" xr:uid="{00000000-0005-0000-0000-000073310000}"/>
    <cellStyle name="Note 3 11 3 2" xfId="1420" xr:uid="{00000000-0005-0000-0000-000074310000}"/>
    <cellStyle name="Note 3 11 3 2 2" xfId="3931" xr:uid="{00000000-0005-0000-0000-000075310000}"/>
    <cellStyle name="Note 3 11 3 2 2 2" xfId="13574" xr:uid="{00000000-0005-0000-0000-000076310000}"/>
    <cellStyle name="Note 3 11 3 2 2 2 2" xfId="31009" xr:uid="{00000000-0005-0000-0000-000077310000}"/>
    <cellStyle name="Note 3 11 3 2 2 2 3" xfId="45462" xr:uid="{00000000-0005-0000-0000-000078310000}"/>
    <cellStyle name="Note 3 11 3 2 2 3" xfId="16035" xr:uid="{00000000-0005-0000-0000-000079310000}"/>
    <cellStyle name="Note 3 11 3 2 2 3 2" xfId="33470" xr:uid="{00000000-0005-0000-0000-00007A310000}"/>
    <cellStyle name="Note 3 11 3 2 2 3 3" xfId="47923" xr:uid="{00000000-0005-0000-0000-00007B310000}"/>
    <cellStyle name="Note 3 11 3 2 2 4" xfId="21367" xr:uid="{00000000-0005-0000-0000-00007C310000}"/>
    <cellStyle name="Note 3 11 3 2 2 5" xfId="35820" xr:uid="{00000000-0005-0000-0000-00007D310000}"/>
    <cellStyle name="Note 3 11 3 2 3" xfId="6393" xr:uid="{00000000-0005-0000-0000-00007E310000}"/>
    <cellStyle name="Note 3 11 3 2 3 2" xfId="23828" xr:uid="{00000000-0005-0000-0000-00007F310000}"/>
    <cellStyle name="Note 3 11 3 2 3 3" xfId="38281" xr:uid="{00000000-0005-0000-0000-000080310000}"/>
    <cellStyle name="Note 3 11 3 2 4" xfId="8834" xr:uid="{00000000-0005-0000-0000-000081310000}"/>
    <cellStyle name="Note 3 11 3 2 4 2" xfId="26269" xr:uid="{00000000-0005-0000-0000-000082310000}"/>
    <cellStyle name="Note 3 11 3 2 4 3" xfId="40722" xr:uid="{00000000-0005-0000-0000-000083310000}"/>
    <cellStyle name="Note 3 11 3 2 5" xfId="11254" xr:uid="{00000000-0005-0000-0000-000084310000}"/>
    <cellStyle name="Note 3 11 3 2 5 2" xfId="28689" xr:uid="{00000000-0005-0000-0000-000085310000}"/>
    <cellStyle name="Note 3 11 3 2 5 3" xfId="43142" xr:uid="{00000000-0005-0000-0000-000086310000}"/>
    <cellStyle name="Note 3 11 3 2 6" xfId="18261" xr:uid="{00000000-0005-0000-0000-000087310000}"/>
    <cellStyle name="Note 3 11 3 3" xfId="1421" xr:uid="{00000000-0005-0000-0000-000088310000}"/>
    <cellStyle name="Note 3 11 3 3 2" xfId="3932" xr:uid="{00000000-0005-0000-0000-000089310000}"/>
    <cellStyle name="Note 3 11 3 3 2 2" xfId="13575" xr:uid="{00000000-0005-0000-0000-00008A310000}"/>
    <cellStyle name="Note 3 11 3 3 2 2 2" xfId="31010" xr:uid="{00000000-0005-0000-0000-00008B310000}"/>
    <cellStyle name="Note 3 11 3 3 2 2 3" xfId="45463" xr:uid="{00000000-0005-0000-0000-00008C310000}"/>
    <cellStyle name="Note 3 11 3 3 2 3" xfId="16036" xr:uid="{00000000-0005-0000-0000-00008D310000}"/>
    <cellStyle name="Note 3 11 3 3 2 3 2" xfId="33471" xr:uid="{00000000-0005-0000-0000-00008E310000}"/>
    <cellStyle name="Note 3 11 3 3 2 3 3" xfId="47924" xr:uid="{00000000-0005-0000-0000-00008F310000}"/>
    <cellStyle name="Note 3 11 3 3 2 4" xfId="21368" xr:uid="{00000000-0005-0000-0000-000090310000}"/>
    <cellStyle name="Note 3 11 3 3 2 5" xfId="35821" xr:uid="{00000000-0005-0000-0000-000091310000}"/>
    <cellStyle name="Note 3 11 3 3 3" xfId="6394" xr:uid="{00000000-0005-0000-0000-000092310000}"/>
    <cellStyle name="Note 3 11 3 3 3 2" xfId="23829" xr:uid="{00000000-0005-0000-0000-000093310000}"/>
    <cellStyle name="Note 3 11 3 3 3 3" xfId="38282" xr:uid="{00000000-0005-0000-0000-000094310000}"/>
    <cellStyle name="Note 3 11 3 3 4" xfId="8835" xr:uid="{00000000-0005-0000-0000-000095310000}"/>
    <cellStyle name="Note 3 11 3 3 4 2" xfId="26270" xr:uid="{00000000-0005-0000-0000-000096310000}"/>
    <cellStyle name="Note 3 11 3 3 4 3" xfId="40723" xr:uid="{00000000-0005-0000-0000-000097310000}"/>
    <cellStyle name="Note 3 11 3 3 5" xfId="11255" xr:uid="{00000000-0005-0000-0000-000098310000}"/>
    <cellStyle name="Note 3 11 3 3 5 2" xfId="28690" xr:uid="{00000000-0005-0000-0000-000099310000}"/>
    <cellStyle name="Note 3 11 3 3 5 3" xfId="43143" xr:uid="{00000000-0005-0000-0000-00009A310000}"/>
    <cellStyle name="Note 3 11 3 3 6" xfId="18262" xr:uid="{00000000-0005-0000-0000-00009B310000}"/>
    <cellStyle name="Note 3 11 3 4" xfId="1422" xr:uid="{00000000-0005-0000-0000-00009C310000}"/>
    <cellStyle name="Note 3 11 3 4 2" xfId="3933" xr:uid="{00000000-0005-0000-0000-00009D310000}"/>
    <cellStyle name="Note 3 11 3 4 2 2" xfId="21369" xr:uid="{00000000-0005-0000-0000-00009E310000}"/>
    <cellStyle name="Note 3 11 3 4 2 3" xfId="35822" xr:uid="{00000000-0005-0000-0000-00009F310000}"/>
    <cellStyle name="Note 3 11 3 4 3" xfId="6395" xr:uid="{00000000-0005-0000-0000-0000A0310000}"/>
    <cellStyle name="Note 3 11 3 4 3 2" xfId="23830" xr:uid="{00000000-0005-0000-0000-0000A1310000}"/>
    <cellStyle name="Note 3 11 3 4 3 3" xfId="38283" xr:uid="{00000000-0005-0000-0000-0000A2310000}"/>
    <cellStyle name="Note 3 11 3 4 4" xfId="8836" xr:uid="{00000000-0005-0000-0000-0000A3310000}"/>
    <cellStyle name="Note 3 11 3 4 4 2" xfId="26271" xr:uid="{00000000-0005-0000-0000-0000A4310000}"/>
    <cellStyle name="Note 3 11 3 4 4 3" xfId="40724" xr:uid="{00000000-0005-0000-0000-0000A5310000}"/>
    <cellStyle name="Note 3 11 3 4 5" xfId="11256" xr:uid="{00000000-0005-0000-0000-0000A6310000}"/>
    <cellStyle name="Note 3 11 3 4 5 2" xfId="28691" xr:uid="{00000000-0005-0000-0000-0000A7310000}"/>
    <cellStyle name="Note 3 11 3 4 5 3" xfId="43144" xr:uid="{00000000-0005-0000-0000-0000A8310000}"/>
    <cellStyle name="Note 3 11 3 4 6" xfId="15125" xr:uid="{00000000-0005-0000-0000-0000A9310000}"/>
    <cellStyle name="Note 3 11 3 4 6 2" xfId="32560" xr:uid="{00000000-0005-0000-0000-0000AA310000}"/>
    <cellStyle name="Note 3 11 3 4 6 3" xfId="47013" xr:uid="{00000000-0005-0000-0000-0000AB310000}"/>
    <cellStyle name="Note 3 11 3 4 7" xfId="18263" xr:uid="{00000000-0005-0000-0000-0000AC310000}"/>
    <cellStyle name="Note 3 11 3 4 8" xfId="20287" xr:uid="{00000000-0005-0000-0000-0000AD310000}"/>
    <cellStyle name="Note 3 11 3 5" xfId="3930" xr:uid="{00000000-0005-0000-0000-0000AE310000}"/>
    <cellStyle name="Note 3 11 3 5 2" xfId="13573" xr:uid="{00000000-0005-0000-0000-0000AF310000}"/>
    <cellStyle name="Note 3 11 3 5 2 2" xfId="31008" xr:uid="{00000000-0005-0000-0000-0000B0310000}"/>
    <cellStyle name="Note 3 11 3 5 2 3" xfId="45461" xr:uid="{00000000-0005-0000-0000-0000B1310000}"/>
    <cellStyle name="Note 3 11 3 5 3" xfId="16034" xr:uid="{00000000-0005-0000-0000-0000B2310000}"/>
    <cellStyle name="Note 3 11 3 5 3 2" xfId="33469" xr:uid="{00000000-0005-0000-0000-0000B3310000}"/>
    <cellStyle name="Note 3 11 3 5 3 3" xfId="47922" xr:uid="{00000000-0005-0000-0000-0000B4310000}"/>
    <cellStyle name="Note 3 11 3 5 4" xfId="21366" xr:uid="{00000000-0005-0000-0000-0000B5310000}"/>
    <cellStyle name="Note 3 11 3 5 5" xfId="35819" xr:uid="{00000000-0005-0000-0000-0000B6310000}"/>
    <cellStyle name="Note 3 11 3 6" xfId="6392" xr:uid="{00000000-0005-0000-0000-0000B7310000}"/>
    <cellStyle name="Note 3 11 3 6 2" xfId="23827" xr:uid="{00000000-0005-0000-0000-0000B8310000}"/>
    <cellStyle name="Note 3 11 3 6 3" xfId="38280" xr:uid="{00000000-0005-0000-0000-0000B9310000}"/>
    <cellStyle name="Note 3 11 3 7" xfId="8833" xr:uid="{00000000-0005-0000-0000-0000BA310000}"/>
    <cellStyle name="Note 3 11 3 7 2" xfId="26268" xr:uid="{00000000-0005-0000-0000-0000BB310000}"/>
    <cellStyle name="Note 3 11 3 7 3" xfId="40721" xr:uid="{00000000-0005-0000-0000-0000BC310000}"/>
    <cellStyle name="Note 3 11 3 8" xfId="11253" xr:uid="{00000000-0005-0000-0000-0000BD310000}"/>
    <cellStyle name="Note 3 11 3 8 2" xfId="28688" xr:uid="{00000000-0005-0000-0000-0000BE310000}"/>
    <cellStyle name="Note 3 11 3 8 3" xfId="43141" xr:uid="{00000000-0005-0000-0000-0000BF310000}"/>
    <cellStyle name="Note 3 11 3 9" xfId="18260" xr:uid="{00000000-0005-0000-0000-0000C0310000}"/>
    <cellStyle name="Note 3 11 4" xfId="1423" xr:uid="{00000000-0005-0000-0000-0000C1310000}"/>
    <cellStyle name="Note 3 11 4 2" xfId="1424" xr:uid="{00000000-0005-0000-0000-0000C2310000}"/>
    <cellStyle name="Note 3 11 4 2 2" xfId="3935" xr:uid="{00000000-0005-0000-0000-0000C3310000}"/>
    <cellStyle name="Note 3 11 4 2 2 2" xfId="13577" xr:uid="{00000000-0005-0000-0000-0000C4310000}"/>
    <cellStyle name="Note 3 11 4 2 2 2 2" xfId="31012" xr:uid="{00000000-0005-0000-0000-0000C5310000}"/>
    <cellStyle name="Note 3 11 4 2 2 2 3" xfId="45465" xr:uid="{00000000-0005-0000-0000-0000C6310000}"/>
    <cellStyle name="Note 3 11 4 2 2 3" xfId="16038" xr:uid="{00000000-0005-0000-0000-0000C7310000}"/>
    <cellStyle name="Note 3 11 4 2 2 3 2" xfId="33473" xr:uid="{00000000-0005-0000-0000-0000C8310000}"/>
    <cellStyle name="Note 3 11 4 2 2 3 3" xfId="47926" xr:uid="{00000000-0005-0000-0000-0000C9310000}"/>
    <cellStyle name="Note 3 11 4 2 2 4" xfId="21371" xr:uid="{00000000-0005-0000-0000-0000CA310000}"/>
    <cellStyle name="Note 3 11 4 2 2 5" xfId="35824" xr:uid="{00000000-0005-0000-0000-0000CB310000}"/>
    <cellStyle name="Note 3 11 4 2 3" xfId="6397" xr:uid="{00000000-0005-0000-0000-0000CC310000}"/>
    <cellStyle name="Note 3 11 4 2 3 2" xfId="23832" xr:uid="{00000000-0005-0000-0000-0000CD310000}"/>
    <cellStyle name="Note 3 11 4 2 3 3" xfId="38285" xr:uid="{00000000-0005-0000-0000-0000CE310000}"/>
    <cellStyle name="Note 3 11 4 2 4" xfId="8838" xr:uid="{00000000-0005-0000-0000-0000CF310000}"/>
    <cellStyle name="Note 3 11 4 2 4 2" xfId="26273" xr:uid="{00000000-0005-0000-0000-0000D0310000}"/>
    <cellStyle name="Note 3 11 4 2 4 3" xfId="40726" xr:uid="{00000000-0005-0000-0000-0000D1310000}"/>
    <cellStyle name="Note 3 11 4 2 5" xfId="11258" xr:uid="{00000000-0005-0000-0000-0000D2310000}"/>
    <cellStyle name="Note 3 11 4 2 5 2" xfId="28693" xr:uid="{00000000-0005-0000-0000-0000D3310000}"/>
    <cellStyle name="Note 3 11 4 2 5 3" xfId="43146" xr:uid="{00000000-0005-0000-0000-0000D4310000}"/>
    <cellStyle name="Note 3 11 4 2 6" xfId="18265" xr:uid="{00000000-0005-0000-0000-0000D5310000}"/>
    <cellStyle name="Note 3 11 4 3" xfId="1425" xr:uid="{00000000-0005-0000-0000-0000D6310000}"/>
    <cellStyle name="Note 3 11 4 3 2" xfId="3936" xr:uid="{00000000-0005-0000-0000-0000D7310000}"/>
    <cellStyle name="Note 3 11 4 3 2 2" xfId="13578" xr:uid="{00000000-0005-0000-0000-0000D8310000}"/>
    <cellStyle name="Note 3 11 4 3 2 2 2" xfId="31013" xr:uid="{00000000-0005-0000-0000-0000D9310000}"/>
    <cellStyle name="Note 3 11 4 3 2 2 3" xfId="45466" xr:uid="{00000000-0005-0000-0000-0000DA310000}"/>
    <cellStyle name="Note 3 11 4 3 2 3" xfId="16039" xr:uid="{00000000-0005-0000-0000-0000DB310000}"/>
    <cellStyle name="Note 3 11 4 3 2 3 2" xfId="33474" xr:uid="{00000000-0005-0000-0000-0000DC310000}"/>
    <cellStyle name="Note 3 11 4 3 2 3 3" xfId="47927" xr:uid="{00000000-0005-0000-0000-0000DD310000}"/>
    <cellStyle name="Note 3 11 4 3 2 4" xfId="21372" xr:uid="{00000000-0005-0000-0000-0000DE310000}"/>
    <cellStyle name="Note 3 11 4 3 2 5" xfId="35825" xr:uid="{00000000-0005-0000-0000-0000DF310000}"/>
    <cellStyle name="Note 3 11 4 3 3" xfId="6398" xr:uid="{00000000-0005-0000-0000-0000E0310000}"/>
    <cellStyle name="Note 3 11 4 3 3 2" xfId="23833" xr:uid="{00000000-0005-0000-0000-0000E1310000}"/>
    <cellStyle name="Note 3 11 4 3 3 3" xfId="38286" xr:uid="{00000000-0005-0000-0000-0000E2310000}"/>
    <cellStyle name="Note 3 11 4 3 4" xfId="8839" xr:uid="{00000000-0005-0000-0000-0000E3310000}"/>
    <cellStyle name="Note 3 11 4 3 4 2" xfId="26274" xr:uid="{00000000-0005-0000-0000-0000E4310000}"/>
    <cellStyle name="Note 3 11 4 3 4 3" xfId="40727" xr:uid="{00000000-0005-0000-0000-0000E5310000}"/>
    <cellStyle name="Note 3 11 4 3 5" xfId="11259" xr:uid="{00000000-0005-0000-0000-0000E6310000}"/>
    <cellStyle name="Note 3 11 4 3 5 2" xfId="28694" xr:uid="{00000000-0005-0000-0000-0000E7310000}"/>
    <cellStyle name="Note 3 11 4 3 5 3" xfId="43147" xr:uid="{00000000-0005-0000-0000-0000E8310000}"/>
    <cellStyle name="Note 3 11 4 3 6" xfId="18266" xr:uid="{00000000-0005-0000-0000-0000E9310000}"/>
    <cellStyle name="Note 3 11 4 4" xfId="1426" xr:uid="{00000000-0005-0000-0000-0000EA310000}"/>
    <cellStyle name="Note 3 11 4 4 2" xfId="3937" xr:uid="{00000000-0005-0000-0000-0000EB310000}"/>
    <cellStyle name="Note 3 11 4 4 2 2" xfId="21373" xr:uid="{00000000-0005-0000-0000-0000EC310000}"/>
    <cellStyle name="Note 3 11 4 4 2 3" xfId="35826" xr:uid="{00000000-0005-0000-0000-0000ED310000}"/>
    <cellStyle name="Note 3 11 4 4 3" xfId="6399" xr:uid="{00000000-0005-0000-0000-0000EE310000}"/>
    <cellStyle name="Note 3 11 4 4 3 2" xfId="23834" xr:uid="{00000000-0005-0000-0000-0000EF310000}"/>
    <cellStyle name="Note 3 11 4 4 3 3" xfId="38287" xr:uid="{00000000-0005-0000-0000-0000F0310000}"/>
    <cellStyle name="Note 3 11 4 4 4" xfId="8840" xr:uid="{00000000-0005-0000-0000-0000F1310000}"/>
    <cellStyle name="Note 3 11 4 4 4 2" xfId="26275" xr:uid="{00000000-0005-0000-0000-0000F2310000}"/>
    <cellStyle name="Note 3 11 4 4 4 3" xfId="40728" xr:uid="{00000000-0005-0000-0000-0000F3310000}"/>
    <cellStyle name="Note 3 11 4 4 5" xfId="11260" xr:uid="{00000000-0005-0000-0000-0000F4310000}"/>
    <cellStyle name="Note 3 11 4 4 5 2" xfId="28695" xr:uid="{00000000-0005-0000-0000-0000F5310000}"/>
    <cellStyle name="Note 3 11 4 4 5 3" xfId="43148" xr:uid="{00000000-0005-0000-0000-0000F6310000}"/>
    <cellStyle name="Note 3 11 4 4 6" xfId="15126" xr:uid="{00000000-0005-0000-0000-0000F7310000}"/>
    <cellStyle name="Note 3 11 4 4 6 2" xfId="32561" xr:uid="{00000000-0005-0000-0000-0000F8310000}"/>
    <cellStyle name="Note 3 11 4 4 6 3" xfId="47014" xr:uid="{00000000-0005-0000-0000-0000F9310000}"/>
    <cellStyle name="Note 3 11 4 4 7" xfId="18267" xr:uid="{00000000-0005-0000-0000-0000FA310000}"/>
    <cellStyle name="Note 3 11 4 4 8" xfId="20288" xr:uid="{00000000-0005-0000-0000-0000FB310000}"/>
    <cellStyle name="Note 3 11 4 5" xfId="3934" xr:uid="{00000000-0005-0000-0000-0000FC310000}"/>
    <cellStyle name="Note 3 11 4 5 2" xfId="13576" xr:uid="{00000000-0005-0000-0000-0000FD310000}"/>
    <cellStyle name="Note 3 11 4 5 2 2" xfId="31011" xr:uid="{00000000-0005-0000-0000-0000FE310000}"/>
    <cellStyle name="Note 3 11 4 5 2 3" xfId="45464" xr:uid="{00000000-0005-0000-0000-0000FF310000}"/>
    <cellStyle name="Note 3 11 4 5 3" xfId="16037" xr:uid="{00000000-0005-0000-0000-000000320000}"/>
    <cellStyle name="Note 3 11 4 5 3 2" xfId="33472" xr:uid="{00000000-0005-0000-0000-000001320000}"/>
    <cellStyle name="Note 3 11 4 5 3 3" xfId="47925" xr:uid="{00000000-0005-0000-0000-000002320000}"/>
    <cellStyle name="Note 3 11 4 5 4" xfId="21370" xr:uid="{00000000-0005-0000-0000-000003320000}"/>
    <cellStyle name="Note 3 11 4 5 5" xfId="35823" xr:uid="{00000000-0005-0000-0000-000004320000}"/>
    <cellStyle name="Note 3 11 4 6" xfId="6396" xr:uid="{00000000-0005-0000-0000-000005320000}"/>
    <cellStyle name="Note 3 11 4 6 2" xfId="23831" xr:uid="{00000000-0005-0000-0000-000006320000}"/>
    <cellStyle name="Note 3 11 4 6 3" xfId="38284" xr:uid="{00000000-0005-0000-0000-000007320000}"/>
    <cellStyle name="Note 3 11 4 7" xfId="8837" xr:uid="{00000000-0005-0000-0000-000008320000}"/>
    <cellStyle name="Note 3 11 4 7 2" xfId="26272" xr:uid="{00000000-0005-0000-0000-000009320000}"/>
    <cellStyle name="Note 3 11 4 7 3" xfId="40725" xr:uid="{00000000-0005-0000-0000-00000A320000}"/>
    <cellStyle name="Note 3 11 4 8" xfId="11257" xr:uid="{00000000-0005-0000-0000-00000B320000}"/>
    <cellStyle name="Note 3 11 4 8 2" xfId="28692" xr:uid="{00000000-0005-0000-0000-00000C320000}"/>
    <cellStyle name="Note 3 11 4 8 3" xfId="43145" xr:uid="{00000000-0005-0000-0000-00000D320000}"/>
    <cellStyle name="Note 3 11 4 9" xfId="18264" xr:uid="{00000000-0005-0000-0000-00000E320000}"/>
    <cellStyle name="Note 3 11 5" xfId="1427" xr:uid="{00000000-0005-0000-0000-00000F320000}"/>
    <cellStyle name="Note 3 11 5 2" xfId="1428" xr:uid="{00000000-0005-0000-0000-000010320000}"/>
    <cellStyle name="Note 3 11 5 2 2" xfId="3939" xr:uid="{00000000-0005-0000-0000-000011320000}"/>
    <cellStyle name="Note 3 11 5 2 2 2" xfId="13580" xr:uid="{00000000-0005-0000-0000-000012320000}"/>
    <cellStyle name="Note 3 11 5 2 2 2 2" xfId="31015" xr:uid="{00000000-0005-0000-0000-000013320000}"/>
    <cellStyle name="Note 3 11 5 2 2 2 3" xfId="45468" xr:uid="{00000000-0005-0000-0000-000014320000}"/>
    <cellStyle name="Note 3 11 5 2 2 3" xfId="16041" xr:uid="{00000000-0005-0000-0000-000015320000}"/>
    <cellStyle name="Note 3 11 5 2 2 3 2" xfId="33476" xr:uid="{00000000-0005-0000-0000-000016320000}"/>
    <cellStyle name="Note 3 11 5 2 2 3 3" xfId="47929" xr:uid="{00000000-0005-0000-0000-000017320000}"/>
    <cellStyle name="Note 3 11 5 2 2 4" xfId="21375" xr:uid="{00000000-0005-0000-0000-000018320000}"/>
    <cellStyle name="Note 3 11 5 2 2 5" xfId="35828" xr:uid="{00000000-0005-0000-0000-000019320000}"/>
    <cellStyle name="Note 3 11 5 2 3" xfId="6401" xr:uid="{00000000-0005-0000-0000-00001A320000}"/>
    <cellStyle name="Note 3 11 5 2 3 2" xfId="23836" xr:uid="{00000000-0005-0000-0000-00001B320000}"/>
    <cellStyle name="Note 3 11 5 2 3 3" xfId="38289" xr:uid="{00000000-0005-0000-0000-00001C320000}"/>
    <cellStyle name="Note 3 11 5 2 4" xfId="8842" xr:uid="{00000000-0005-0000-0000-00001D320000}"/>
    <cellStyle name="Note 3 11 5 2 4 2" xfId="26277" xr:uid="{00000000-0005-0000-0000-00001E320000}"/>
    <cellStyle name="Note 3 11 5 2 4 3" xfId="40730" xr:uid="{00000000-0005-0000-0000-00001F320000}"/>
    <cellStyle name="Note 3 11 5 2 5" xfId="11262" xr:uid="{00000000-0005-0000-0000-000020320000}"/>
    <cellStyle name="Note 3 11 5 2 5 2" xfId="28697" xr:uid="{00000000-0005-0000-0000-000021320000}"/>
    <cellStyle name="Note 3 11 5 2 5 3" xfId="43150" xr:uid="{00000000-0005-0000-0000-000022320000}"/>
    <cellStyle name="Note 3 11 5 2 6" xfId="18269" xr:uid="{00000000-0005-0000-0000-000023320000}"/>
    <cellStyle name="Note 3 11 5 3" xfId="1429" xr:uid="{00000000-0005-0000-0000-000024320000}"/>
    <cellStyle name="Note 3 11 5 3 2" xfId="3940" xr:uid="{00000000-0005-0000-0000-000025320000}"/>
    <cellStyle name="Note 3 11 5 3 2 2" xfId="13581" xr:uid="{00000000-0005-0000-0000-000026320000}"/>
    <cellStyle name="Note 3 11 5 3 2 2 2" xfId="31016" xr:uid="{00000000-0005-0000-0000-000027320000}"/>
    <cellStyle name="Note 3 11 5 3 2 2 3" xfId="45469" xr:uid="{00000000-0005-0000-0000-000028320000}"/>
    <cellStyle name="Note 3 11 5 3 2 3" xfId="16042" xr:uid="{00000000-0005-0000-0000-000029320000}"/>
    <cellStyle name="Note 3 11 5 3 2 3 2" xfId="33477" xr:uid="{00000000-0005-0000-0000-00002A320000}"/>
    <cellStyle name="Note 3 11 5 3 2 3 3" xfId="47930" xr:uid="{00000000-0005-0000-0000-00002B320000}"/>
    <cellStyle name="Note 3 11 5 3 2 4" xfId="21376" xr:uid="{00000000-0005-0000-0000-00002C320000}"/>
    <cellStyle name="Note 3 11 5 3 2 5" xfId="35829" xr:uid="{00000000-0005-0000-0000-00002D320000}"/>
    <cellStyle name="Note 3 11 5 3 3" xfId="6402" xr:uid="{00000000-0005-0000-0000-00002E320000}"/>
    <cellStyle name="Note 3 11 5 3 3 2" xfId="23837" xr:uid="{00000000-0005-0000-0000-00002F320000}"/>
    <cellStyle name="Note 3 11 5 3 3 3" xfId="38290" xr:uid="{00000000-0005-0000-0000-000030320000}"/>
    <cellStyle name="Note 3 11 5 3 4" xfId="8843" xr:uid="{00000000-0005-0000-0000-000031320000}"/>
    <cellStyle name="Note 3 11 5 3 4 2" xfId="26278" xr:uid="{00000000-0005-0000-0000-000032320000}"/>
    <cellStyle name="Note 3 11 5 3 4 3" xfId="40731" xr:uid="{00000000-0005-0000-0000-000033320000}"/>
    <cellStyle name="Note 3 11 5 3 5" xfId="11263" xr:uid="{00000000-0005-0000-0000-000034320000}"/>
    <cellStyle name="Note 3 11 5 3 5 2" xfId="28698" xr:uid="{00000000-0005-0000-0000-000035320000}"/>
    <cellStyle name="Note 3 11 5 3 5 3" xfId="43151" xr:uid="{00000000-0005-0000-0000-000036320000}"/>
    <cellStyle name="Note 3 11 5 3 6" xfId="18270" xr:uid="{00000000-0005-0000-0000-000037320000}"/>
    <cellStyle name="Note 3 11 5 4" xfId="1430" xr:uid="{00000000-0005-0000-0000-000038320000}"/>
    <cellStyle name="Note 3 11 5 4 2" xfId="3941" xr:uid="{00000000-0005-0000-0000-000039320000}"/>
    <cellStyle name="Note 3 11 5 4 2 2" xfId="21377" xr:uid="{00000000-0005-0000-0000-00003A320000}"/>
    <cellStyle name="Note 3 11 5 4 2 3" xfId="35830" xr:uid="{00000000-0005-0000-0000-00003B320000}"/>
    <cellStyle name="Note 3 11 5 4 3" xfId="6403" xr:uid="{00000000-0005-0000-0000-00003C320000}"/>
    <cellStyle name="Note 3 11 5 4 3 2" xfId="23838" xr:uid="{00000000-0005-0000-0000-00003D320000}"/>
    <cellStyle name="Note 3 11 5 4 3 3" xfId="38291" xr:uid="{00000000-0005-0000-0000-00003E320000}"/>
    <cellStyle name="Note 3 11 5 4 4" xfId="8844" xr:uid="{00000000-0005-0000-0000-00003F320000}"/>
    <cellStyle name="Note 3 11 5 4 4 2" xfId="26279" xr:uid="{00000000-0005-0000-0000-000040320000}"/>
    <cellStyle name="Note 3 11 5 4 4 3" xfId="40732" xr:uid="{00000000-0005-0000-0000-000041320000}"/>
    <cellStyle name="Note 3 11 5 4 5" xfId="11264" xr:uid="{00000000-0005-0000-0000-000042320000}"/>
    <cellStyle name="Note 3 11 5 4 5 2" xfId="28699" xr:uid="{00000000-0005-0000-0000-000043320000}"/>
    <cellStyle name="Note 3 11 5 4 5 3" xfId="43152" xr:uid="{00000000-0005-0000-0000-000044320000}"/>
    <cellStyle name="Note 3 11 5 4 6" xfId="15127" xr:uid="{00000000-0005-0000-0000-000045320000}"/>
    <cellStyle name="Note 3 11 5 4 6 2" xfId="32562" xr:uid="{00000000-0005-0000-0000-000046320000}"/>
    <cellStyle name="Note 3 11 5 4 6 3" xfId="47015" xr:uid="{00000000-0005-0000-0000-000047320000}"/>
    <cellStyle name="Note 3 11 5 4 7" xfId="18271" xr:uid="{00000000-0005-0000-0000-000048320000}"/>
    <cellStyle name="Note 3 11 5 4 8" xfId="20289" xr:uid="{00000000-0005-0000-0000-000049320000}"/>
    <cellStyle name="Note 3 11 5 5" xfId="3938" xr:uid="{00000000-0005-0000-0000-00004A320000}"/>
    <cellStyle name="Note 3 11 5 5 2" xfId="13579" xr:uid="{00000000-0005-0000-0000-00004B320000}"/>
    <cellStyle name="Note 3 11 5 5 2 2" xfId="31014" xr:uid="{00000000-0005-0000-0000-00004C320000}"/>
    <cellStyle name="Note 3 11 5 5 2 3" xfId="45467" xr:uid="{00000000-0005-0000-0000-00004D320000}"/>
    <cellStyle name="Note 3 11 5 5 3" xfId="16040" xr:uid="{00000000-0005-0000-0000-00004E320000}"/>
    <cellStyle name="Note 3 11 5 5 3 2" xfId="33475" xr:uid="{00000000-0005-0000-0000-00004F320000}"/>
    <cellStyle name="Note 3 11 5 5 3 3" xfId="47928" xr:uid="{00000000-0005-0000-0000-000050320000}"/>
    <cellStyle name="Note 3 11 5 5 4" xfId="21374" xr:uid="{00000000-0005-0000-0000-000051320000}"/>
    <cellStyle name="Note 3 11 5 5 5" xfId="35827" xr:uid="{00000000-0005-0000-0000-000052320000}"/>
    <cellStyle name="Note 3 11 5 6" xfId="6400" xr:uid="{00000000-0005-0000-0000-000053320000}"/>
    <cellStyle name="Note 3 11 5 6 2" xfId="23835" xr:uid="{00000000-0005-0000-0000-000054320000}"/>
    <cellStyle name="Note 3 11 5 6 3" xfId="38288" xr:uid="{00000000-0005-0000-0000-000055320000}"/>
    <cellStyle name="Note 3 11 5 7" xfId="8841" xr:uid="{00000000-0005-0000-0000-000056320000}"/>
    <cellStyle name="Note 3 11 5 7 2" xfId="26276" xr:uid="{00000000-0005-0000-0000-000057320000}"/>
    <cellStyle name="Note 3 11 5 7 3" xfId="40729" xr:uid="{00000000-0005-0000-0000-000058320000}"/>
    <cellStyle name="Note 3 11 5 8" xfId="11261" xr:uid="{00000000-0005-0000-0000-000059320000}"/>
    <cellStyle name="Note 3 11 5 8 2" xfId="28696" xr:uid="{00000000-0005-0000-0000-00005A320000}"/>
    <cellStyle name="Note 3 11 5 8 3" xfId="43149" xr:uid="{00000000-0005-0000-0000-00005B320000}"/>
    <cellStyle name="Note 3 11 5 9" xfId="18268" xr:uid="{00000000-0005-0000-0000-00005C320000}"/>
    <cellStyle name="Note 3 11 6" xfId="1431" xr:uid="{00000000-0005-0000-0000-00005D320000}"/>
    <cellStyle name="Note 3 11 6 2" xfId="3942" xr:uid="{00000000-0005-0000-0000-00005E320000}"/>
    <cellStyle name="Note 3 11 6 2 2" xfId="13582" xr:uid="{00000000-0005-0000-0000-00005F320000}"/>
    <cellStyle name="Note 3 11 6 2 2 2" xfId="31017" xr:uid="{00000000-0005-0000-0000-000060320000}"/>
    <cellStyle name="Note 3 11 6 2 2 3" xfId="45470" xr:uid="{00000000-0005-0000-0000-000061320000}"/>
    <cellStyle name="Note 3 11 6 2 3" xfId="16043" xr:uid="{00000000-0005-0000-0000-000062320000}"/>
    <cellStyle name="Note 3 11 6 2 3 2" xfId="33478" xr:uid="{00000000-0005-0000-0000-000063320000}"/>
    <cellStyle name="Note 3 11 6 2 3 3" xfId="47931" xr:uid="{00000000-0005-0000-0000-000064320000}"/>
    <cellStyle name="Note 3 11 6 2 4" xfId="21378" xr:uid="{00000000-0005-0000-0000-000065320000}"/>
    <cellStyle name="Note 3 11 6 2 5" xfId="35831" xr:uid="{00000000-0005-0000-0000-000066320000}"/>
    <cellStyle name="Note 3 11 6 3" xfId="6404" xr:uid="{00000000-0005-0000-0000-000067320000}"/>
    <cellStyle name="Note 3 11 6 3 2" xfId="23839" xr:uid="{00000000-0005-0000-0000-000068320000}"/>
    <cellStyle name="Note 3 11 6 3 3" xfId="38292" xr:uid="{00000000-0005-0000-0000-000069320000}"/>
    <cellStyle name="Note 3 11 6 4" xfId="8845" xr:uid="{00000000-0005-0000-0000-00006A320000}"/>
    <cellStyle name="Note 3 11 6 4 2" xfId="26280" xr:uid="{00000000-0005-0000-0000-00006B320000}"/>
    <cellStyle name="Note 3 11 6 4 3" xfId="40733" xr:uid="{00000000-0005-0000-0000-00006C320000}"/>
    <cellStyle name="Note 3 11 6 5" xfId="11265" xr:uid="{00000000-0005-0000-0000-00006D320000}"/>
    <cellStyle name="Note 3 11 6 5 2" xfId="28700" xr:uid="{00000000-0005-0000-0000-00006E320000}"/>
    <cellStyle name="Note 3 11 6 5 3" xfId="43153" xr:uid="{00000000-0005-0000-0000-00006F320000}"/>
    <cellStyle name="Note 3 11 6 6" xfId="18272" xr:uid="{00000000-0005-0000-0000-000070320000}"/>
    <cellStyle name="Note 3 11 7" xfId="1432" xr:uid="{00000000-0005-0000-0000-000071320000}"/>
    <cellStyle name="Note 3 11 7 2" xfId="3943" xr:uid="{00000000-0005-0000-0000-000072320000}"/>
    <cellStyle name="Note 3 11 7 2 2" xfId="13583" xr:uid="{00000000-0005-0000-0000-000073320000}"/>
    <cellStyle name="Note 3 11 7 2 2 2" xfId="31018" xr:uid="{00000000-0005-0000-0000-000074320000}"/>
    <cellStyle name="Note 3 11 7 2 2 3" xfId="45471" xr:uid="{00000000-0005-0000-0000-000075320000}"/>
    <cellStyle name="Note 3 11 7 2 3" xfId="16044" xr:uid="{00000000-0005-0000-0000-000076320000}"/>
    <cellStyle name="Note 3 11 7 2 3 2" xfId="33479" xr:uid="{00000000-0005-0000-0000-000077320000}"/>
    <cellStyle name="Note 3 11 7 2 3 3" xfId="47932" xr:uid="{00000000-0005-0000-0000-000078320000}"/>
    <cellStyle name="Note 3 11 7 2 4" xfId="21379" xr:uid="{00000000-0005-0000-0000-000079320000}"/>
    <cellStyle name="Note 3 11 7 2 5" xfId="35832" xr:uid="{00000000-0005-0000-0000-00007A320000}"/>
    <cellStyle name="Note 3 11 7 3" xfId="6405" xr:uid="{00000000-0005-0000-0000-00007B320000}"/>
    <cellStyle name="Note 3 11 7 3 2" xfId="23840" xr:uid="{00000000-0005-0000-0000-00007C320000}"/>
    <cellStyle name="Note 3 11 7 3 3" xfId="38293" xr:uid="{00000000-0005-0000-0000-00007D320000}"/>
    <cellStyle name="Note 3 11 7 4" xfId="8846" xr:uid="{00000000-0005-0000-0000-00007E320000}"/>
    <cellStyle name="Note 3 11 7 4 2" xfId="26281" xr:uid="{00000000-0005-0000-0000-00007F320000}"/>
    <cellStyle name="Note 3 11 7 4 3" xfId="40734" xr:uid="{00000000-0005-0000-0000-000080320000}"/>
    <cellStyle name="Note 3 11 7 5" xfId="11266" xr:uid="{00000000-0005-0000-0000-000081320000}"/>
    <cellStyle name="Note 3 11 7 5 2" xfId="28701" xr:uid="{00000000-0005-0000-0000-000082320000}"/>
    <cellStyle name="Note 3 11 7 5 3" xfId="43154" xr:uid="{00000000-0005-0000-0000-000083320000}"/>
    <cellStyle name="Note 3 11 7 6" xfId="18273" xr:uid="{00000000-0005-0000-0000-000084320000}"/>
    <cellStyle name="Note 3 11 8" xfId="1433" xr:uid="{00000000-0005-0000-0000-000085320000}"/>
    <cellStyle name="Note 3 11 8 2" xfId="3944" xr:uid="{00000000-0005-0000-0000-000086320000}"/>
    <cellStyle name="Note 3 11 8 2 2" xfId="21380" xr:uid="{00000000-0005-0000-0000-000087320000}"/>
    <cellStyle name="Note 3 11 8 2 3" xfId="35833" xr:uid="{00000000-0005-0000-0000-000088320000}"/>
    <cellStyle name="Note 3 11 8 3" xfId="6406" xr:uid="{00000000-0005-0000-0000-000089320000}"/>
    <cellStyle name="Note 3 11 8 3 2" xfId="23841" xr:uid="{00000000-0005-0000-0000-00008A320000}"/>
    <cellStyle name="Note 3 11 8 3 3" xfId="38294" xr:uid="{00000000-0005-0000-0000-00008B320000}"/>
    <cellStyle name="Note 3 11 8 4" xfId="8847" xr:uid="{00000000-0005-0000-0000-00008C320000}"/>
    <cellStyle name="Note 3 11 8 4 2" xfId="26282" xr:uid="{00000000-0005-0000-0000-00008D320000}"/>
    <cellStyle name="Note 3 11 8 4 3" xfId="40735" xr:uid="{00000000-0005-0000-0000-00008E320000}"/>
    <cellStyle name="Note 3 11 8 5" xfId="11267" xr:uid="{00000000-0005-0000-0000-00008F320000}"/>
    <cellStyle name="Note 3 11 8 5 2" xfId="28702" xr:uid="{00000000-0005-0000-0000-000090320000}"/>
    <cellStyle name="Note 3 11 8 5 3" xfId="43155" xr:uid="{00000000-0005-0000-0000-000091320000}"/>
    <cellStyle name="Note 3 11 8 6" xfId="15128" xr:uid="{00000000-0005-0000-0000-000092320000}"/>
    <cellStyle name="Note 3 11 8 6 2" xfId="32563" xr:uid="{00000000-0005-0000-0000-000093320000}"/>
    <cellStyle name="Note 3 11 8 6 3" xfId="47016" xr:uid="{00000000-0005-0000-0000-000094320000}"/>
    <cellStyle name="Note 3 11 8 7" xfId="18274" xr:uid="{00000000-0005-0000-0000-000095320000}"/>
    <cellStyle name="Note 3 11 8 8" xfId="20290" xr:uid="{00000000-0005-0000-0000-000096320000}"/>
    <cellStyle name="Note 3 11 9" xfId="3925" xr:uid="{00000000-0005-0000-0000-000097320000}"/>
    <cellStyle name="Note 3 11 9 2" xfId="13569" xr:uid="{00000000-0005-0000-0000-000098320000}"/>
    <cellStyle name="Note 3 11 9 2 2" xfId="31004" xr:uid="{00000000-0005-0000-0000-000099320000}"/>
    <cellStyle name="Note 3 11 9 2 3" xfId="45457" xr:uid="{00000000-0005-0000-0000-00009A320000}"/>
    <cellStyle name="Note 3 11 9 3" xfId="16030" xr:uid="{00000000-0005-0000-0000-00009B320000}"/>
    <cellStyle name="Note 3 11 9 3 2" xfId="33465" xr:uid="{00000000-0005-0000-0000-00009C320000}"/>
    <cellStyle name="Note 3 11 9 3 3" xfId="47918" xr:uid="{00000000-0005-0000-0000-00009D320000}"/>
    <cellStyle name="Note 3 11 9 4" xfId="21361" xr:uid="{00000000-0005-0000-0000-00009E320000}"/>
    <cellStyle name="Note 3 11 9 5" xfId="35814" xr:uid="{00000000-0005-0000-0000-00009F320000}"/>
    <cellStyle name="Note 3 12" xfId="1434" xr:uid="{00000000-0005-0000-0000-0000A0320000}"/>
    <cellStyle name="Note 3 12 10" xfId="6407" xr:uid="{00000000-0005-0000-0000-0000A1320000}"/>
    <cellStyle name="Note 3 12 10 2" xfId="23842" xr:uid="{00000000-0005-0000-0000-0000A2320000}"/>
    <cellStyle name="Note 3 12 10 3" xfId="38295" xr:uid="{00000000-0005-0000-0000-0000A3320000}"/>
    <cellStyle name="Note 3 12 11" xfId="8848" xr:uid="{00000000-0005-0000-0000-0000A4320000}"/>
    <cellStyle name="Note 3 12 11 2" xfId="26283" xr:uid="{00000000-0005-0000-0000-0000A5320000}"/>
    <cellStyle name="Note 3 12 11 3" xfId="40736" xr:uid="{00000000-0005-0000-0000-0000A6320000}"/>
    <cellStyle name="Note 3 12 12" xfId="11268" xr:uid="{00000000-0005-0000-0000-0000A7320000}"/>
    <cellStyle name="Note 3 12 12 2" xfId="28703" xr:uid="{00000000-0005-0000-0000-0000A8320000}"/>
    <cellStyle name="Note 3 12 12 3" xfId="43156" xr:uid="{00000000-0005-0000-0000-0000A9320000}"/>
    <cellStyle name="Note 3 12 13" xfId="18275" xr:uid="{00000000-0005-0000-0000-0000AA320000}"/>
    <cellStyle name="Note 3 12 2" xfId="1435" xr:uid="{00000000-0005-0000-0000-0000AB320000}"/>
    <cellStyle name="Note 3 12 2 2" xfId="1436" xr:uid="{00000000-0005-0000-0000-0000AC320000}"/>
    <cellStyle name="Note 3 12 2 2 2" xfId="3947" xr:uid="{00000000-0005-0000-0000-0000AD320000}"/>
    <cellStyle name="Note 3 12 2 2 2 2" xfId="13586" xr:uid="{00000000-0005-0000-0000-0000AE320000}"/>
    <cellStyle name="Note 3 12 2 2 2 2 2" xfId="31021" xr:uid="{00000000-0005-0000-0000-0000AF320000}"/>
    <cellStyle name="Note 3 12 2 2 2 2 3" xfId="45474" xr:uid="{00000000-0005-0000-0000-0000B0320000}"/>
    <cellStyle name="Note 3 12 2 2 2 3" xfId="16047" xr:uid="{00000000-0005-0000-0000-0000B1320000}"/>
    <cellStyle name="Note 3 12 2 2 2 3 2" xfId="33482" xr:uid="{00000000-0005-0000-0000-0000B2320000}"/>
    <cellStyle name="Note 3 12 2 2 2 3 3" xfId="47935" xr:uid="{00000000-0005-0000-0000-0000B3320000}"/>
    <cellStyle name="Note 3 12 2 2 2 4" xfId="21383" xr:uid="{00000000-0005-0000-0000-0000B4320000}"/>
    <cellStyle name="Note 3 12 2 2 2 5" xfId="35836" xr:uid="{00000000-0005-0000-0000-0000B5320000}"/>
    <cellStyle name="Note 3 12 2 2 3" xfId="6409" xr:uid="{00000000-0005-0000-0000-0000B6320000}"/>
    <cellStyle name="Note 3 12 2 2 3 2" xfId="23844" xr:uid="{00000000-0005-0000-0000-0000B7320000}"/>
    <cellStyle name="Note 3 12 2 2 3 3" xfId="38297" xr:uid="{00000000-0005-0000-0000-0000B8320000}"/>
    <cellStyle name="Note 3 12 2 2 4" xfId="8850" xr:uid="{00000000-0005-0000-0000-0000B9320000}"/>
    <cellStyle name="Note 3 12 2 2 4 2" xfId="26285" xr:uid="{00000000-0005-0000-0000-0000BA320000}"/>
    <cellStyle name="Note 3 12 2 2 4 3" xfId="40738" xr:uid="{00000000-0005-0000-0000-0000BB320000}"/>
    <cellStyle name="Note 3 12 2 2 5" xfId="11270" xr:uid="{00000000-0005-0000-0000-0000BC320000}"/>
    <cellStyle name="Note 3 12 2 2 5 2" xfId="28705" xr:uid="{00000000-0005-0000-0000-0000BD320000}"/>
    <cellStyle name="Note 3 12 2 2 5 3" xfId="43158" xr:uid="{00000000-0005-0000-0000-0000BE320000}"/>
    <cellStyle name="Note 3 12 2 2 6" xfId="18277" xr:uid="{00000000-0005-0000-0000-0000BF320000}"/>
    <cellStyle name="Note 3 12 2 3" xfId="1437" xr:uid="{00000000-0005-0000-0000-0000C0320000}"/>
    <cellStyle name="Note 3 12 2 3 2" xfId="3948" xr:uid="{00000000-0005-0000-0000-0000C1320000}"/>
    <cellStyle name="Note 3 12 2 3 2 2" xfId="13587" xr:uid="{00000000-0005-0000-0000-0000C2320000}"/>
    <cellStyle name="Note 3 12 2 3 2 2 2" xfId="31022" xr:uid="{00000000-0005-0000-0000-0000C3320000}"/>
    <cellStyle name="Note 3 12 2 3 2 2 3" xfId="45475" xr:uid="{00000000-0005-0000-0000-0000C4320000}"/>
    <cellStyle name="Note 3 12 2 3 2 3" xfId="16048" xr:uid="{00000000-0005-0000-0000-0000C5320000}"/>
    <cellStyle name="Note 3 12 2 3 2 3 2" xfId="33483" xr:uid="{00000000-0005-0000-0000-0000C6320000}"/>
    <cellStyle name="Note 3 12 2 3 2 3 3" xfId="47936" xr:uid="{00000000-0005-0000-0000-0000C7320000}"/>
    <cellStyle name="Note 3 12 2 3 2 4" xfId="21384" xr:uid="{00000000-0005-0000-0000-0000C8320000}"/>
    <cellStyle name="Note 3 12 2 3 2 5" xfId="35837" xr:uid="{00000000-0005-0000-0000-0000C9320000}"/>
    <cellStyle name="Note 3 12 2 3 3" xfId="6410" xr:uid="{00000000-0005-0000-0000-0000CA320000}"/>
    <cellStyle name="Note 3 12 2 3 3 2" xfId="23845" xr:uid="{00000000-0005-0000-0000-0000CB320000}"/>
    <cellStyle name="Note 3 12 2 3 3 3" xfId="38298" xr:uid="{00000000-0005-0000-0000-0000CC320000}"/>
    <cellStyle name="Note 3 12 2 3 4" xfId="8851" xr:uid="{00000000-0005-0000-0000-0000CD320000}"/>
    <cellStyle name="Note 3 12 2 3 4 2" xfId="26286" xr:uid="{00000000-0005-0000-0000-0000CE320000}"/>
    <cellStyle name="Note 3 12 2 3 4 3" xfId="40739" xr:uid="{00000000-0005-0000-0000-0000CF320000}"/>
    <cellStyle name="Note 3 12 2 3 5" xfId="11271" xr:uid="{00000000-0005-0000-0000-0000D0320000}"/>
    <cellStyle name="Note 3 12 2 3 5 2" xfId="28706" xr:uid="{00000000-0005-0000-0000-0000D1320000}"/>
    <cellStyle name="Note 3 12 2 3 5 3" xfId="43159" xr:uid="{00000000-0005-0000-0000-0000D2320000}"/>
    <cellStyle name="Note 3 12 2 3 6" xfId="18278" xr:uid="{00000000-0005-0000-0000-0000D3320000}"/>
    <cellStyle name="Note 3 12 2 4" xfId="1438" xr:uid="{00000000-0005-0000-0000-0000D4320000}"/>
    <cellStyle name="Note 3 12 2 4 2" xfId="3949" xr:uid="{00000000-0005-0000-0000-0000D5320000}"/>
    <cellStyle name="Note 3 12 2 4 2 2" xfId="21385" xr:uid="{00000000-0005-0000-0000-0000D6320000}"/>
    <cellStyle name="Note 3 12 2 4 2 3" xfId="35838" xr:uid="{00000000-0005-0000-0000-0000D7320000}"/>
    <cellStyle name="Note 3 12 2 4 3" xfId="6411" xr:uid="{00000000-0005-0000-0000-0000D8320000}"/>
    <cellStyle name="Note 3 12 2 4 3 2" xfId="23846" xr:uid="{00000000-0005-0000-0000-0000D9320000}"/>
    <cellStyle name="Note 3 12 2 4 3 3" xfId="38299" xr:uid="{00000000-0005-0000-0000-0000DA320000}"/>
    <cellStyle name="Note 3 12 2 4 4" xfId="8852" xr:uid="{00000000-0005-0000-0000-0000DB320000}"/>
    <cellStyle name="Note 3 12 2 4 4 2" xfId="26287" xr:uid="{00000000-0005-0000-0000-0000DC320000}"/>
    <cellStyle name="Note 3 12 2 4 4 3" xfId="40740" xr:uid="{00000000-0005-0000-0000-0000DD320000}"/>
    <cellStyle name="Note 3 12 2 4 5" xfId="11272" xr:uid="{00000000-0005-0000-0000-0000DE320000}"/>
    <cellStyle name="Note 3 12 2 4 5 2" xfId="28707" xr:uid="{00000000-0005-0000-0000-0000DF320000}"/>
    <cellStyle name="Note 3 12 2 4 5 3" xfId="43160" xr:uid="{00000000-0005-0000-0000-0000E0320000}"/>
    <cellStyle name="Note 3 12 2 4 6" xfId="15129" xr:uid="{00000000-0005-0000-0000-0000E1320000}"/>
    <cellStyle name="Note 3 12 2 4 6 2" xfId="32564" xr:uid="{00000000-0005-0000-0000-0000E2320000}"/>
    <cellStyle name="Note 3 12 2 4 6 3" xfId="47017" xr:uid="{00000000-0005-0000-0000-0000E3320000}"/>
    <cellStyle name="Note 3 12 2 4 7" xfId="18279" xr:uid="{00000000-0005-0000-0000-0000E4320000}"/>
    <cellStyle name="Note 3 12 2 4 8" xfId="20291" xr:uid="{00000000-0005-0000-0000-0000E5320000}"/>
    <cellStyle name="Note 3 12 2 5" xfId="3946" xr:uid="{00000000-0005-0000-0000-0000E6320000}"/>
    <cellStyle name="Note 3 12 2 5 2" xfId="13585" xr:uid="{00000000-0005-0000-0000-0000E7320000}"/>
    <cellStyle name="Note 3 12 2 5 2 2" xfId="31020" xr:uid="{00000000-0005-0000-0000-0000E8320000}"/>
    <cellStyle name="Note 3 12 2 5 2 3" xfId="45473" xr:uid="{00000000-0005-0000-0000-0000E9320000}"/>
    <cellStyle name="Note 3 12 2 5 3" xfId="16046" xr:uid="{00000000-0005-0000-0000-0000EA320000}"/>
    <cellStyle name="Note 3 12 2 5 3 2" xfId="33481" xr:uid="{00000000-0005-0000-0000-0000EB320000}"/>
    <cellStyle name="Note 3 12 2 5 3 3" xfId="47934" xr:uid="{00000000-0005-0000-0000-0000EC320000}"/>
    <cellStyle name="Note 3 12 2 5 4" xfId="21382" xr:uid="{00000000-0005-0000-0000-0000ED320000}"/>
    <cellStyle name="Note 3 12 2 5 5" xfId="35835" xr:uid="{00000000-0005-0000-0000-0000EE320000}"/>
    <cellStyle name="Note 3 12 2 6" xfId="6408" xr:uid="{00000000-0005-0000-0000-0000EF320000}"/>
    <cellStyle name="Note 3 12 2 6 2" xfId="23843" xr:uid="{00000000-0005-0000-0000-0000F0320000}"/>
    <cellStyle name="Note 3 12 2 6 3" xfId="38296" xr:uid="{00000000-0005-0000-0000-0000F1320000}"/>
    <cellStyle name="Note 3 12 2 7" xfId="8849" xr:uid="{00000000-0005-0000-0000-0000F2320000}"/>
    <cellStyle name="Note 3 12 2 7 2" xfId="26284" xr:uid="{00000000-0005-0000-0000-0000F3320000}"/>
    <cellStyle name="Note 3 12 2 7 3" xfId="40737" xr:uid="{00000000-0005-0000-0000-0000F4320000}"/>
    <cellStyle name="Note 3 12 2 8" xfId="11269" xr:uid="{00000000-0005-0000-0000-0000F5320000}"/>
    <cellStyle name="Note 3 12 2 8 2" xfId="28704" xr:uid="{00000000-0005-0000-0000-0000F6320000}"/>
    <cellStyle name="Note 3 12 2 8 3" xfId="43157" xr:uid="{00000000-0005-0000-0000-0000F7320000}"/>
    <cellStyle name="Note 3 12 2 9" xfId="18276" xr:uid="{00000000-0005-0000-0000-0000F8320000}"/>
    <cellStyle name="Note 3 12 3" xfId="1439" xr:uid="{00000000-0005-0000-0000-0000F9320000}"/>
    <cellStyle name="Note 3 12 3 2" xfId="1440" xr:uid="{00000000-0005-0000-0000-0000FA320000}"/>
    <cellStyle name="Note 3 12 3 2 2" xfId="3951" xr:uid="{00000000-0005-0000-0000-0000FB320000}"/>
    <cellStyle name="Note 3 12 3 2 2 2" xfId="13589" xr:uid="{00000000-0005-0000-0000-0000FC320000}"/>
    <cellStyle name="Note 3 12 3 2 2 2 2" xfId="31024" xr:uid="{00000000-0005-0000-0000-0000FD320000}"/>
    <cellStyle name="Note 3 12 3 2 2 2 3" xfId="45477" xr:uid="{00000000-0005-0000-0000-0000FE320000}"/>
    <cellStyle name="Note 3 12 3 2 2 3" xfId="16050" xr:uid="{00000000-0005-0000-0000-0000FF320000}"/>
    <cellStyle name="Note 3 12 3 2 2 3 2" xfId="33485" xr:uid="{00000000-0005-0000-0000-000000330000}"/>
    <cellStyle name="Note 3 12 3 2 2 3 3" xfId="47938" xr:uid="{00000000-0005-0000-0000-000001330000}"/>
    <cellStyle name="Note 3 12 3 2 2 4" xfId="21387" xr:uid="{00000000-0005-0000-0000-000002330000}"/>
    <cellStyle name="Note 3 12 3 2 2 5" xfId="35840" xr:uid="{00000000-0005-0000-0000-000003330000}"/>
    <cellStyle name="Note 3 12 3 2 3" xfId="6413" xr:uid="{00000000-0005-0000-0000-000004330000}"/>
    <cellStyle name="Note 3 12 3 2 3 2" xfId="23848" xr:uid="{00000000-0005-0000-0000-000005330000}"/>
    <cellStyle name="Note 3 12 3 2 3 3" xfId="38301" xr:uid="{00000000-0005-0000-0000-000006330000}"/>
    <cellStyle name="Note 3 12 3 2 4" xfId="8854" xr:uid="{00000000-0005-0000-0000-000007330000}"/>
    <cellStyle name="Note 3 12 3 2 4 2" xfId="26289" xr:uid="{00000000-0005-0000-0000-000008330000}"/>
    <cellStyle name="Note 3 12 3 2 4 3" xfId="40742" xr:uid="{00000000-0005-0000-0000-000009330000}"/>
    <cellStyle name="Note 3 12 3 2 5" xfId="11274" xr:uid="{00000000-0005-0000-0000-00000A330000}"/>
    <cellStyle name="Note 3 12 3 2 5 2" xfId="28709" xr:uid="{00000000-0005-0000-0000-00000B330000}"/>
    <cellStyle name="Note 3 12 3 2 5 3" xfId="43162" xr:uid="{00000000-0005-0000-0000-00000C330000}"/>
    <cellStyle name="Note 3 12 3 2 6" xfId="18281" xr:uid="{00000000-0005-0000-0000-00000D330000}"/>
    <cellStyle name="Note 3 12 3 3" xfId="1441" xr:uid="{00000000-0005-0000-0000-00000E330000}"/>
    <cellStyle name="Note 3 12 3 3 2" xfId="3952" xr:uid="{00000000-0005-0000-0000-00000F330000}"/>
    <cellStyle name="Note 3 12 3 3 2 2" xfId="13590" xr:uid="{00000000-0005-0000-0000-000010330000}"/>
    <cellStyle name="Note 3 12 3 3 2 2 2" xfId="31025" xr:uid="{00000000-0005-0000-0000-000011330000}"/>
    <cellStyle name="Note 3 12 3 3 2 2 3" xfId="45478" xr:uid="{00000000-0005-0000-0000-000012330000}"/>
    <cellStyle name="Note 3 12 3 3 2 3" xfId="16051" xr:uid="{00000000-0005-0000-0000-000013330000}"/>
    <cellStyle name="Note 3 12 3 3 2 3 2" xfId="33486" xr:uid="{00000000-0005-0000-0000-000014330000}"/>
    <cellStyle name="Note 3 12 3 3 2 3 3" xfId="47939" xr:uid="{00000000-0005-0000-0000-000015330000}"/>
    <cellStyle name="Note 3 12 3 3 2 4" xfId="21388" xr:uid="{00000000-0005-0000-0000-000016330000}"/>
    <cellStyle name="Note 3 12 3 3 2 5" xfId="35841" xr:uid="{00000000-0005-0000-0000-000017330000}"/>
    <cellStyle name="Note 3 12 3 3 3" xfId="6414" xr:uid="{00000000-0005-0000-0000-000018330000}"/>
    <cellStyle name="Note 3 12 3 3 3 2" xfId="23849" xr:uid="{00000000-0005-0000-0000-000019330000}"/>
    <cellStyle name="Note 3 12 3 3 3 3" xfId="38302" xr:uid="{00000000-0005-0000-0000-00001A330000}"/>
    <cellStyle name="Note 3 12 3 3 4" xfId="8855" xr:uid="{00000000-0005-0000-0000-00001B330000}"/>
    <cellStyle name="Note 3 12 3 3 4 2" xfId="26290" xr:uid="{00000000-0005-0000-0000-00001C330000}"/>
    <cellStyle name="Note 3 12 3 3 4 3" xfId="40743" xr:uid="{00000000-0005-0000-0000-00001D330000}"/>
    <cellStyle name="Note 3 12 3 3 5" xfId="11275" xr:uid="{00000000-0005-0000-0000-00001E330000}"/>
    <cellStyle name="Note 3 12 3 3 5 2" xfId="28710" xr:uid="{00000000-0005-0000-0000-00001F330000}"/>
    <cellStyle name="Note 3 12 3 3 5 3" xfId="43163" xr:uid="{00000000-0005-0000-0000-000020330000}"/>
    <cellStyle name="Note 3 12 3 3 6" xfId="18282" xr:uid="{00000000-0005-0000-0000-000021330000}"/>
    <cellStyle name="Note 3 12 3 4" xfId="1442" xr:uid="{00000000-0005-0000-0000-000022330000}"/>
    <cellStyle name="Note 3 12 3 4 2" xfId="3953" xr:uid="{00000000-0005-0000-0000-000023330000}"/>
    <cellStyle name="Note 3 12 3 4 2 2" xfId="21389" xr:uid="{00000000-0005-0000-0000-000024330000}"/>
    <cellStyle name="Note 3 12 3 4 2 3" xfId="35842" xr:uid="{00000000-0005-0000-0000-000025330000}"/>
    <cellStyle name="Note 3 12 3 4 3" xfId="6415" xr:uid="{00000000-0005-0000-0000-000026330000}"/>
    <cellStyle name="Note 3 12 3 4 3 2" xfId="23850" xr:uid="{00000000-0005-0000-0000-000027330000}"/>
    <cellStyle name="Note 3 12 3 4 3 3" xfId="38303" xr:uid="{00000000-0005-0000-0000-000028330000}"/>
    <cellStyle name="Note 3 12 3 4 4" xfId="8856" xr:uid="{00000000-0005-0000-0000-000029330000}"/>
    <cellStyle name="Note 3 12 3 4 4 2" xfId="26291" xr:uid="{00000000-0005-0000-0000-00002A330000}"/>
    <cellStyle name="Note 3 12 3 4 4 3" xfId="40744" xr:uid="{00000000-0005-0000-0000-00002B330000}"/>
    <cellStyle name="Note 3 12 3 4 5" xfId="11276" xr:uid="{00000000-0005-0000-0000-00002C330000}"/>
    <cellStyle name="Note 3 12 3 4 5 2" xfId="28711" xr:uid="{00000000-0005-0000-0000-00002D330000}"/>
    <cellStyle name="Note 3 12 3 4 5 3" xfId="43164" xr:uid="{00000000-0005-0000-0000-00002E330000}"/>
    <cellStyle name="Note 3 12 3 4 6" xfId="15130" xr:uid="{00000000-0005-0000-0000-00002F330000}"/>
    <cellStyle name="Note 3 12 3 4 6 2" xfId="32565" xr:uid="{00000000-0005-0000-0000-000030330000}"/>
    <cellStyle name="Note 3 12 3 4 6 3" xfId="47018" xr:uid="{00000000-0005-0000-0000-000031330000}"/>
    <cellStyle name="Note 3 12 3 4 7" xfId="18283" xr:uid="{00000000-0005-0000-0000-000032330000}"/>
    <cellStyle name="Note 3 12 3 4 8" xfId="20292" xr:uid="{00000000-0005-0000-0000-000033330000}"/>
    <cellStyle name="Note 3 12 3 5" xfId="3950" xr:uid="{00000000-0005-0000-0000-000034330000}"/>
    <cellStyle name="Note 3 12 3 5 2" xfId="13588" xr:uid="{00000000-0005-0000-0000-000035330000}"/>
    <cellStyle name="Note 3 12 3 5 2 2" xfId="31023" xr:uid="{00000000-0005-0000-0000-000036330000}"/>
    <cellStyle name="Note 3 12 3 5 2 3" xfId="45476" xr:uid="{00000000-0005-0000-0000-000037330000}"/>
    <cellStyle name="Note 3 12 3 5 3" xfId="16049" xr:uid="{00000000-0005-0000-0000-000038330000}"/>
    <cellStyle name="Note 3 12 3 5 3 2" xfId="33484" xr:uid="{00000000-0005-0000-0000-000039330000}"/>
    <cellStyle name="Note 3 12 3 5 3 3" xfId="47937" xr:uid="{00000000-0005-0000-0000-00003A330000}"/>
    <cellStyle name="Note 3 12 3 5 4" xfId="21386" xr:uid="{00000000-0005-0000-0000-00003B330000}"/>
    <cellStyle name="Note 3 12 3 5 5" xfId="35839" xr:uid="{00000000-0005-0000-0000-00003C330000}"/>
    <cellStyle name="Note 3 12 3 6" xfId="6412" xr:uid="{00000000-0005-0000-0000-00003D330000}"/>
    <cellStyle name="Note 3 12 3 6 2" xfId="23847" xr:uid="{00000000-0005-0000-0000-00003E330000}"/>
    <cellStyle name="Note 3 12 3 6 3" xfId="38300" xr:uid="{00000000-0005-0000-0000-00003F330000}"/>
    <cellStyle name="Note 3 12 3 7" xfId="8853" xr:uid="{00000000-0005-0000-0000-000040330000}"/>
    <cellStyle name="Note 3 12 3 7 2" xfId="26288" xr:uid="{00000000-0005-0000-0000-000041330000}"/>
    <cellStyle name="Note 3 12 3 7 3" xfId="40741" xr:uid="{00000000-0005-0000-0000-000042330000}"/>
    <cellStyle name="Note 3 12 3 8" xfId="11273" xr:uid="{00000000-0005-0000-0000-000043330000}"/>
    <cellStyle name="Note 3 12 3 8 2" xfId="28708" xr:uid="{00000000-0005-0000-0000-000044330000}"/>
    <cellStyle name="Note 3 12 3 8 3" xfId="43161" xr:uid="{00000000-0005-0000-0000-000045330000}"/>
    <cellStyle name="Note 3 12 3 9" xfId="18280" xr:uid="{00000000-0005-0000-0000-000046330000}"/>
    <cellStyle name="Note 3 12 4" xfId="1443" xr:uid="{00000000-0005-0000-0000-000047330000}"/>
    <cellStyle name="Note 3 12 4 2" xfId="1444" xr:uid="{00000000-0005-0000-0000-000048330000}"/>
    <cellStyle name="Note 3 12 4 2 2" xfId="3955" xr:uid="{00000000-0005-0000-0000-000049330000}"/>
    <cellStyle name="Note 3 12 4 2 2 2" xfId="13592" xr:uid="{00000000-0005-0000-0000-00004A330000}"/>
    <cellStyle name="Note 3 12 4 2 2 2 2" xfId="31027" xr:uid="{00000000-0005-0000-0000-00004B330000}"/>
    <cellStyle name="Note 3 12 4 2 2 2 3" xfId="45480" xr:uid="{00000000-0005-0000-0000-00004C330000}"/>
    <cellStyle name="Note 3 12 4 2 2 3" xfId="16053" xr:uid="{00000000-0005-0000-0000-00004D330000}"/>
    <cellStyle name="Note 3 12 4 2 2 3 2" xfId="33488" xr:uid="{00000000-0005-0000-0000-00004E330000}"/>
    <cellStyle name="Note 3 12 4 2 2 3 3" xfId="47941" xr:uid="{00000000-0005-0000-0000-00004F330000}"/>
    <cellStyle name="Note 3 12 4 2 2 4" xfId="21391" xr:uid="{00000000-0005-0000-0000-000050330000}"/>
    <cellStyle name="Note 3 12 4 2 2 5" xfId="35844" xr:uid="{00000000-0005-0000-0000-000051330000}"/>
    <cellStyle name="Note 3 12 4 2 3" xfId="6417" xr:uid="{00000000-0005-0000-0000-000052330000}"/>
    <cellStyle name="Note 3 12 4 2 3 2" xfId="23852" xr:uid="{00000000-0005-0000-0000-000053330000}"/>
    <cellStyle name="Note 3 12 4 2 3 3" xfId="38305" xr:uid="{00000000-0005-0000-0000-000054330000}"/>
    <cellStyle name="Note 3 12 4 2 4" xfId="8858" xr:uid="{00000000-0005-0000-0000-000055330000}"/>
    <cellStyle name="Note 3 12 4 2 4 2" xfId="26293" xr:uid="{00000000-0005-0000-0000-000056330000}"/>
    <cellStyle name="Note 3 12 4 2 4 3" xfId="40746" xr:uid="{00000000-0005-0000-0000-000057330000}"/>
    <cellStyle name="Note 3 12 4 2 5" xfId="11278" xr:uid="{00000000-0005-0000-0000-000058330000}"/>
    <cellStyle name="Note 3 12 4 2 5 2" xfId="28713" xr:uid="{00000000-0005-0000-0000-000059330000}"/>
    <cellStyle name="Note 3 12 4 2 5 3" xfId="43166" xr:uid="{00000000-0005-0000-0000-00005A330000}"/>
    <cellStyle name="Note 3 12 4 2 6" xfId="18285" xr:uid="{00000000-0005-0000-0000-00005B330000}"/>
    <cellStyle name="Note 3 12 4 3" xfId="1445" xr:uid="{00000000-0005-0000-0000-00005C330000}"/>
    <cellStyle name="Note 3 12 4 3 2" xfId="3956" xr:uid="{00000000-0005-0000-0000-00005D330000}"/>
    <cellStyle name="Note 3 12 4 3 2 2" xfId="13593" xr:uid="{00000000-0005-0000-0000-00005E330000}"/>
    <cellStyle name="Note 3 12 4 3 2 2 2" xfId="31028" xr:uid="{00000000-0005-0000-0000-00005F330000}"/>
    <cellStyle name="Note 3 12 4 3 2 2 3" xfId="45481" xr:uid="{00000000-0005-0000-0000-000060330000}"/>
    <cellStyle name="Note 3 12 4 3 2 3" xfId="16054" xr:uid="{00000000-0005-0000-0000-000061330000}"/>
    <cellStyle name="Note 3 12 4 3 2 3 2" xfId="33489" xr:uid="{00000000-0005-0000-0000-000062330000}"/>
    <cellStyle name="Note 3 12 4 3 2 3 3" xfId="47942" xr:uid="{00000000-0005-0000-0000-000063330000}"/>
    <cellStyle name="Note 3 12 4 3 2 4" xfId="21392" xr:uid="{00000000-0005-0000-0000-000064330000}"/>
    <cellStyle name="Note 3 12 4 3 2 5" xfId="35845" xr:uid="{00000000-0005-0000-0000-000065330000}"/>
    <cellStyle name="Note 3 12 4 3 3" xfId="6418" xr:uid="{00000000-0005-0000-0000-000066330000}"/>
    <cellStyle name="Note 3 12 4 3 3 2" xfId="23853" xr:uid="{00000000-0005-0000-0000-000067330000}"/>
    <cellStyle name="Note 3 12 4 3 3 3" xfId="38306" xr:uid="{00000000-0005-0000-0000-000068330000}"/>
    <cellStyle name="Note 3 12 4 3 4" xfId="8859" xr:uid="{00000000-0005-0000-0000-000069330000}"/>
    <cellStyle name="Note 3 12 4 3 4 2" xfId="26294" xr:uid="{00000000-0005-0000-0000-00006A330000}"/>
    <cellStyle name="Note 3 12 4 3 4 3" xfId="40747" xr:uid="{00000000-0005-0000-0000-00006B330000}"/>
    <cellStyle name="Note 3 12 4 3 5" xfId="11279" xr:uid="{00000000-0005-0000-0000-00006C330000}"/>
    <cellStyle name="Note 3 12 4 3 5 2" xfId="28714" xr:uid="{00000000-0005-0000-0000-00006D330000}"/>
    <cellStyle name="Note 3 12 4 3 5 3" xfId="43167" xr:uid="{00000000-0005-0000-0000-00006E330000}"/>
    <cellStyle name="Note 3 12 4 3 6" xfId="18286" xr:uid="{00000000-0005-0000-0000-00006F330000}"/>
    <cellStyle name="Note 3 12 4 4" xfId="1446" xr:uid="{00000000-0005-0000-0000-000070330000}"/>
    <cellStyle name="Note 3 12 4 4 2" xfId="3957" xr:uid="{00000000-0005-0000-0000-000071330000}"/>
    <cellStyle name="Note 3 12 4 4 2 2" xfId="21393" xr:uid="{00000000-0005-0000-0000-000072330000}"/>
    <cellStyle name="Note 3 12 4 4 2 3" xfId="35846" xr:uid="{00000000-0005-0000-0000-000073330000}"/>
    <cellStyle name="Note 3 12 4 4 3" xfId="6419" xr:uid="{00000000-0005-0000-0000-000074330000}"/>
    <cellStyle name="Note 3 12 4 4 3 2" xfId="23854" xr:uid="{00000000-0005-0000-0000-000075330000}"/>
    <cellStyle name="Note 3 12 4 4 3 3" xfId="38307" xr:uid="{00000000-0005-0000-0000-000076330000}"/>
    <cellStyle name="Note 3 12 4 4 4" xfId="8860" xr:uid="{00000000-0005-0000-0000-000077330000}"/>
    <cellStyle name="Note 3 12 4 4 4 2" xfId="26295" xr:uid="{00000000-0005-0000-0000-000078330000}"/>
    <cellStyle name="Note 3 12 4 4 4 3" xfId="40748" xr:uid="{00000000-0005-0000-0000-000079330000}"/>
    <cellStyle name="Note 3 12 4 4 5" xfId="11280" xr:uid="{00000000-0005-0000-0000-00007A330000}"/>
    <cellStyle name="Note 3 12 4 4 5 2" xfId="28715" xr:uid="{00000000-0005-0000-0000-00007B330000}"/>
    <cellStyle name="Note 3 12 4 4 5 3" xfId="43168" xr:uid="{00000000-0005-0000-0000-00007C330000}"/>
    <cellStyle name="Note 3 12 4 4 6" xfId="15131" xr:uid="{00000000-0005-0000-0000-00007D330000}"/>
    <cellStyle name="Note 3 12 4 4 6 2" xfId="32566" xr:uid="{00000000-0005-0000-0000-00007E330000}"/>
    <cellStyle name="Note 3 12 4 4 6 3" xfId="47019" xr:uid="{00000000-0005-0000-0000-00007F330000}"/>
    <cellStyle name="Note 3 12 4 4 7" xfId="18287" xr:uid="{00000000-0005-0000-0000-000080330000}"/>
    <cellStyle name="Note 3 12 4 4 8" xfId="20293" xr:uid="{00000000-0005-0000-0000-000081330000}"/>
    <cellStyle name="Note 3 12 4 5" xfId="3954" xr:uid="{00000000-0005-0000-0000-000082330000}"/>
    <cellStyle name="Note 3 12 4 5 2" xfId="13591" xr:uid="{00000000-0005-0000-0000-000083330000}"/>
    <cellStyle name="Note 3 12 4 5 2 2" xfId="31026" xr:uid="{00000000-0005-0000-0000-000084330000}"/>
    <cellStyle name="Note 3 12 4 5 2 3" xfId="45479" xr:uid="{00000000-0005-0000-0000-000085330000}"/>
    <cellStyle name="Note 3 12 4 5 3" xfId="16052" xr:uid="{00000000-0005-0000-0000-000086330000}"/>
    <cellStyle name="Note 3 12 4 5 3 2" xfId="33487" xr:uid="{00000000-0005-0000-0000-000087330000}"/>
    <cellStyle name="Note 3 12 4 5 3 3" xfId="47940" xr:uid="{00000000-0005-0000-0000-000088330000}"/>
    <cellStyle name="Note 3 12 4 5 4" xfId="21390" xr:uid="{00000000-0005-0000-0000-000089330000}"/>
    <cellStyle name="Note 3 12 4 5 5" xfId="35843" xr:uid="{00000000-0005-0000-0000-00008A330000}"/>
    <cellStyle name="Note 3 12 4 6" xfId="6416" xr:uid="{00000000-0005-0000-0000-00008B330000}"/>
    <cellStyle name="Note 3 12 4 6 2" xfId="23851" xr:uid="{00000000-0005-0000-0000-00008C330000}"/>
    <cellStyle name="Note 3 12 4 6 3" xfId="38304" xr:uid="{00000000-0005-0000-0000-00008D330000}"/>
    <cellStyle name="Note 3 12 4 7" xfId="8857" xr:uid="{00000000-0005-0000-0000-00008E330000}"/>
    <cellStyle name="Note 3 12 4 7 2" xfId="26292" xr:uid="{00000000-0005-0000-0000-00008F330000}"/>
    <cellStyle name="Note 3 12 4 7 3" xfId="40745" xr:uid="{00000000-0005-0000-0000-000090330000}"/>
    <cellStyle name="Note 3 12 4 8" xfId="11277" xr:uid="{00000000-0005-0000-0000-000091330000}"/>
    <cellStyle name="Note 3 12 4 8 2" xfId="28712" xr:uid="{00000000-0005-0000-0000-000092330000}"/>
    <cellStyle name="Note 3 12 4 8 3" xfId="43165" xr:uid="{00000000-0005-0000-0000-000093330000}"/>
    <cellStyle name="Note 3 12 4 9" xfId="18284" xr:uid="{00000000-0005-0000-0000-000094330000}"/>
    <cellStyle name="Note 3 12 5" xfId="1447" xr:uid="{00000000-0005-0000-0000-000095330000}"/>
    <cellStyle name="Note 3 12 5 2" xfId="1448" xr:uid="{00000000-0005-0000-0000-000096330000}"/>
    <cellStyle name="Note 3 12 5 2 2" xfId="3959" xr:uid="{00000000-0005-0000-0000-000097330000}"/>
    <cellStyle name="Note 3 12 5 2 2 2" xfId="13595" xr:uid="{00000000-0005-0000-0000-000098330000}"/>
    <cellStyle name="Note 3 12 5 2 2 2 2" xfId="31030" xr:uid="{00000000-0005-0000-0000-000099330000}"/>
    <cellStyle name="Note 3 12 5 2 2 2 3" xfId="45483" xr:uid="{00000000-0005-0000-0000-00009A330000}"/>
    <cellStyle name="Note 3 12 5 2 2 3" xfId="16056" xr:uid="{00000000-0005-0000-0000-00009B330000}"/>
    <cellStyle name="Note 3 12 5 2 2 3 2" xfId="33491" xr:uid="{00000000-0005-0000-0000-00009C330000}"/>
    <cellStyle name="Note 3 12 5 2 2 3 3" xfId="47944" xr:uid="{00000000-0005-0000-0000-00009D330000}"/>
    <cellStyle name="Note 3 12 5 2 2 4" xfId="21395" xr:uid="{00000000-0005-0000-0000-00009E330000}"/>
    <cellStyle name="Note 3 12 5 2 2 5" xfId="35848" xr:uid="{00000000-0005-0000-0000-00009F330000}"/>
    <cellStyle name="Note 3 12 5 2 3" xfId="6421" xr:uid="{00000000-0005-0000-0000-0000A0330000}"/>
    <cellStyle name="Note 3 12 5 2 3 2" xfId="23856" xr:uid="{00000000-0005-0000-0000-0000A1330000}"/>
    <cellStyle name="Note 3 12 5 2 3 3" xfId="38309" xr:uid="{00000000-0005-0000-0000-0000A2330000}"/>
    <cellStyle name="Note 3 12 5 2 4" xfId="8862" xr:uid="{00000000-0005-0000-0000-0000A3330000}"/>
    <cellStyle name="Note 3 12 5 2 4 2" xfId="26297" xr:uid="{00000000-0005-0000-0000-0000A4330000}"/>
    <cellStyle name="Note 3 12 5 2 4 3" xfId="40750" xr:uid="{00000000-0005-0000-0000-0000A5330000}"/>
    <cellStyle name="Note 3 12 5 2 5" xfId="11282" xr:uid="{00000000-0005-0000-0000-0000A6330000}"/>
    <cellStyle name="Note 3 12 5 2 5 2" xfId="28717" xr:uid="{00000000-0005-0000-0000-0000A7330000}"/>
    <cellStyle name="Note 3 12 5 2 5 3" xfId="43170" xr:uid="{00000000-0005-0000-0000-0000A8330000}"/>
    <cellStyle name="Note 3 12 5 2 6" xfId="18289" xr:uid="{00000000-0005-0000-0000-0000A9330000}"/>
    <cellStyle name="Note 3 12 5 3" xfId="1449" xr:uid="{00000000-0005-0000-0000-0000AA330000}"/>
    <cellStyle name="Note 3 12 5 3 2" xfId="3960" xr:uid="{00000000-0005-0000-0000-0000AB330000}"/>
    <cellStyle name="Note 3 12 5 3 2 2" xfId="13596" xr:uid="{00000000-0005-0000-0000-0000AC330000}"/>
    <cellStyle name="Note 3 12 5 3 2 2 2" xfId="31031" xr:uid="{00000000-0005-0000-0000-0000AD330000}"/>
    <cellStyle name="Note 3 12 5 3 2 2 3" xfId="45484" xr:uid="{00000000-0005-0000-0000-0000AE330000}"/>
    <cellStyle name="Note 3 12 5 3 2 3" xfId="16057" xr:uid="{00000000-0005-0000-0000-0000AF330000}"/>
    <cellStyle name="Note 3 12 5 3 2 3 2" xfId="33492" xr:uid="{00000000-0005-0000-0000-0000B0330000}"/>
    <cellStyle name="Note 3 12 5 3 2 3 3" xfId="47945" xr:uid="{00000000-0005-0000-0000-0000B1330000}"/>
    <cellStyle name="Note 3 12 5 3 2 4" xfId="21396" xr:uid="{00000000-0005-0000-0000-0000B2330000}"/>
    <cellStyle name="Note 3 12 5 3 2 5" xfId="35849" xr:uid="{00000000-0005-0000-0000-0000B3330000}"/>
    <cellStyle name="Note 3 12 5 3 3" xfId="6422" xr:uid="{00000000-0005-0000-0000-0000B4330000}"/>
    <cellStyle name="Note 3 12 5 3 3 2" xfId="23857" xr:uid="{00000000-0005-0000-0000-0000B5330000}"/>
    <cellStyle name="Note 3 12 5 3 3 3" xfId="38310" xr:uid="{00000000-0005-0000-0000-0000B6330000}"/>
    <cellStyle name="Note 3 12 5 3 4" xfId="8863" xr:uid="{00000000-0005-0000-0000-0000B7330000}"/>
    <cellStyle name="Note 3 12 5 3 4 2" xfId="26298" xr:uid="{00000000-0005-0000-0000-0000B8330000}"/>
    <cellStyle name="Note 3 12 5 3 4 3" xfId="40751" xr:uid="{00000000-0005-0000-0000-0000B9330000}"/>
    <cellStyle name="Note 3 12 5 3 5" xfId="11283" xr:uid="{00000000-0005-0000-0000-0000BA330000}"/>
    <cellStyle name="Note 3 12 5 3 5 2" xfId="28718" xr:uid="{00000000-0005-0000-0000-0000BB330000}"/>
    <cellStyle name="Note 3 12 5 3 5 3" xfId="43171" xr:uid="{00000000-0005-0000-0000-0000BC330000}"/>
    <cellStyle name="Note 3 12 5 3 6" xfId="18290" xr:uid="{00000000-0005-0000-0000-0000BD330000}"/>
    <cellStyle name="Note 3 12 5 4" xfId="1450" xr:uid="{00000000-0005-0000-0000-0000BE330000}"/>
    <cellStyle name="Note 3 12 5 4 2" xfId="3961" xr:uid="{00000000-0005-0000-0000-0000BF330000}"/>
    <cellStyle name="Note 3 12 5 4 2 2" xfId="21397" xr:uid="{00000000-0005-0000-0000-0000C0330000}"/>
    <cellStyle name="Note 3 12 5 4 2 3" xfId="35850" xr:uid="{00000000-0005-0000-0000-0000C1330000}"/>
    <cellStyle name="Note 3 12 5 4 3" xfId="6423" xr:uid="{00000000-0005-0000-0000-0000C2330000}"/>
    <cellStyle name="Note 3 12 5 4 3 2" xfId="23858" xr:uid="{00000000-0005-0000-0000-0000C3330000}"/>
    <cellStyle name="Note 3 12 5 4 3 3" xfId="38311" xr:uid="{00000000-0005-0000-0000-0000C4330000}"/>
    <cellStyle name="Note 3 12 5 4 4" xfId="8864" xr:uid="{00000000-0005-0000-0000-0000C5330000}"/>
    <cellStyle name="Note 3 12 5 4 4 2" xfId="26299" xr:uid="{00000000-0005-0000-0000-0000C6330000}"/>
    <cellStyle name="Note 3 12 5 4 4 3" xfId="40752" xr:uid="{00000000-0005-0000-0000-0000C7330000}"/>
    <cellStyle name="Note 3 12 5 4 5" xfId="11284" xr:uid="{00000000-0005-0000-0000-0000C8330000}"/>
    <cellStyle name="Note 3 12 5 4 5 2" xfId="28719" xr:uid="{00000000-0005-0000-0000-0000C9330000}"/>
    <cellStyle name="Note 3 12 5 4 5 3" xfId="43172" xr:uid="{00000000-0005-0000-0000-0000CA330000}"/>
    <cellStyle name="Note 3 12 5 4 6" xfId="15132" xr:uid="{00000000-0005-0000-0000-0000CB330000}"/>
    <cellStyle name="Note 3 12 5 4 6 2" xfId="32567" xr:uid="{00000000-0005-0000-0000-0000CC330000}"/>
    <cellStyle name="Note 3 12 5 4 6 3" xfId="47020" xr:uid="{00000000-0005-0000-0000-0000CD330000}"/>
    <cellStyle name="Note 3 12 5 4 7" xfId="18291" xr:uid="{00000000-0005-0000-0000-0000CE330000}"/>
    <cellStyle name="Note 3 12 5 4 8" xfId="20294" xr:uid="{00000000-0005-0000-0000-0000CF330000}"/>
    <cellStyle name="Note 3 12 5 5" xfId="3958" xr:uid="{00000000-0005-0000-0000-0000D0330000}"/>
    <cellStyle name="Note 3 12 5 5 2" xfId="13594" xr:uid="{00000000-0005-0000-0000-0000D1330000}"/>
    <cellStyle name="Note 3 12 5 5 2 2" xfId="31029" xr:uid="{00000000-0005-0000-0000-0000D2330000}"/>
    <cellStyle name="Note 3 12 5 5 2 3" xfId="45482" xr:uid="{00000000-0005-0000-0000-0000D3330000}"/>
    <cellStyle name="Note 3 12 5 5 3" xfId="16055" xr:uid="{00000000-0005-0000-0000-0000D4330000}"/>
    <cellStyle name="Note 3 12 5 5 3 2" xfId="33490" xr:uid="{00000000-0005-0000-0000-0000D5330000}"/>
    <cellStyle name="Note 3 12 5 5 3 3" xfId="47943" xr:uid="{00000000-0005-0000-0000-0000D6330000}"/>
    <cellStyle name="Note 3 12 5 5 4" xfId="21394" xr:uid="{00000000-0005-0000-0000-0000D7330000}"/>
    <cellStyle name="Note 3 12 5 5 5" xfId="35847" xr:uid="{00000000-0005-0000-0000-0000D8330000}"/>
    <cellStyle name="Note 3 12 5 6" xfId="6420" xr:uid="{00000000-0005-0000-0000-0000D9330000}"/>
    <cellStyle name="Note 3 12 5 6 2" xfId="23855" xr:uid="{00000000-0005-0000-0000-0000DA330000}"/>
    <cellStyle name="Note 3 12 5 6 3" xfId="38308" xr:uid="{00000000-0005-0000-0000-0000DB330000}"/>
    <cellStyle name="Note 3 12 5 7" xfId="8861" xr:uid="{00000000-0005-0000-0000-0000DC330000}"/>
    <cellStyle name="Note 3 12 5 7 2" xfId="26296" xr:uid="{00000000-0005-0000-0000-0000DD330000}"/>
    <cellStyle name="Note 3 12 5 7 3" xfId="40749" xr:uid="{00000000-0005-0000-0000-0000DE330000}"/>
    <cellStyle name="Note 3 12 5 8" xfId="11281" xr:uid="{00000000-0005-0000-0000-0000DF330000}"/>
    <cellStyle name="Note 3 12 5 8 2" xfId="28716" xr:uid="{00000000-0005-0000-0000-0000E0330000}"/>
    <cellStyle name="Note 3 12 5 8 3" xfId="43169" xr:uid="{00000000-0005-0000-0000-0000E1330000}"/>
    <cellStyle name="Note 3 12 5 9" xfId="18288" xr:uid="{00000000-0005-0000-0000-0000E2330000}"/>
    <cellStyle name="Note 3 12 6" xfId="1451" xr:uid="{00000000-0005-0000-0000-0000E3330000}"/>
    <cellStyle name="Note 3 12 6 2" xfId="3962" xr:uid="{00000000-0005-0000-0000-0000E4330000}"/>
    <cellStyle name="Note 3 12 6 2 2" xfId="13597" xr:uid="{00000000-0005-0000-0000-0000E5330000}"/>
    <cellStyle name="Note 3 12 6 2 2 2" xfId="31032" xr:uid="{00000000-0005-0000-0000-0000E6330000}"/>
    <cellStyle name="Note 3 12 6 2 2 3" xfId="45485" xr:uid="{00000000-0005-0000-0000-0000E7330000}"/>
    <cellStyle name="Note 3 12 6 2 3" xfId="16058" xr:uid="{00000000-0005-0000-0000-0000E8330000}"/>
    <cellStyle name="Note 3 12 6 2 3 2" xfId="33493" xr:uid="{00000000-0005-0000-0000-0000E9330000}"/>
    <cellStyle name="Note 3 12 6 2 3 3" xfId="47946" xr:uid="{00000000-0005-0000-0000-0000EA330000}"/>
    <cellStyle name="Note 3 12 6 2 4" xfId="21398" xr:uid="{00000000-0005-0000-0000-0000EB330000}"/>
    <cellStyle name="Note 3 12 6 2 5" xfId="35851" xr:uid="{00000000-0005-0000-0000-0000EC330000}"/>
    <cellStyle name="Note 3 12 6 3" xfId="6424" xr:uid="{00000000-0005-0000-0000-0000ED330000}"/>
    <cellStyle name="Note 3 12 6 3 2" xfId="23859" xr:uid="{00000000-0005-0000-0000-0000EE330000}"/>
    <cellStyle name="Note 3 12 6 3 3" xfId="38312" xr:uid="{00000000-0005-0000-0000-0000EF330000}"/>
    <cellStyle name="Note 3 12 6 4" xfId="8865" xr:uid="{00000000-0005-0000-0000-0000F0330000}"/>
    <cellStyle name="Note 3 12 6 4 2" xfId="26300" xr:uid="{00000000-0005-0000-0000-0000F1330000}"/>
    <cellStyle name="Note 3 12 6 4 3" xfId="40753" xr:uid="{00000000-0005-0000-0000-0000F2330000}"/>
    <cellStyle name="Note 3 12 6 5" xfId="11285" xr:uid="{00000000-0005-0000-0000-0000F3330000}"/>
    <cellStyle name="Note 3 12 6 5 2" xfId="28720" xr:uid="{00000000-0005-0000-0000-0000F4330000}"/>
    <cellStyle name="Note 3 12 6 5 3" xfId="43173" xr:uid="{00000000-0005-0000-0000-0000F5330000}"/>
    <cellStyle name="Note 3 12 6 6" xfId="18292" xr:uid="{00000000-0005-0000-0000-0000F6330000}"/>
    <cellStyle name="Note 3 12 7" xfId="1452" xr:uid="{00000000-0005-0000-0000-0000F7330000}"/>
    <cellStyle name="Note 3 12 7 2" xfId="3963" xr:uid="{00000000-0005-0000-0000-0000F8330000}"/>
    <cellStyle name="Note 3 12 7 2 2" xfId="13598" xr:uid="{00000000-0005-0000-0000-0000F9330000}"/>
    <cellStyle name="Note 3 12 7 2 2 2" xfId="31033" xr:uid="{00000000-0005-0000-0000-0000FA330000}"/>
    <cellStyle name="Note 3 12 7 2 2 3" xfId="45486" xr:uid="{00000000-0005-0000-0000-0000FB330000}"/>
    <cellStyle name="Note 3 12 7 2 3" xfId="16059" xr:uid="{00000000-0005-0000-0000-0000FC330000}"/>
    <cellStyle name="Note 3 12 7 2 3 2" xfId="33494" xr:uid="{00000000-0005-0000-0000-0000FD330000}"/>
    <cellStyle name="Note 3 12 7 2 3 3" xfId="47947" xr:uid="{00000000-0005-0000-0000-0000FE330000}"/>
    <cellStyle name="Note 3 12 7 2 4" xfId="21399" xr:uid="{00000000-0005-0000-0000-0000FF330000}"/>
    <cellStyle name="Note 3 12 7 2 5" xfId="35852" xr:uid="{00000000-0005-0000-0000-000000340000}"/>
    <cellStyle name="Note 3 12 7 3" xfId="6425" xr:uid="{00000000-0005-0000-0000-000001340000}"/>
    <cellStyle name="Note 3 12 7 3 2" xfId="23860" xr:uid="{00000000-0005-0000-0000-000002340000}"/>
    <cellStyle name="Note 3 12 7 3 3" xfId="38313" xr:uid="{00000000-0005-0000-0000-000003340000}"/>
    <cellStyle name="Note 3 12 7 4" xfId="8866" xr:uid="{00000000-0005-0000-0000-000004340000}"/>
    <cellStyle name="Note 3 12 7 4 2" xfId="26301" xr:uid="{00000000-0005-0000-0000-000005340000}"/>
    <cellStyle name="Note 3 12 7 4 3" xfId="40754" xr:uid="{00000000-0005-0000-0000-000006340000}"/>
    <cellStyle name="Note 3 12 7 5" xfId="11286" xr:uid="{00000000-0005-0000-0000-000007340000}"/>
    <cellStyle name="Note 3 12 7 5 2" xfId="28721" xr:uid="{00000000-0005-0000-0000-000008340000}"/>
    <cellStyle name="Note 3 12 7 5 3" xfId="43174" xr:uid="{00000000-0005-0000-0000-000009340000}"/>
    <cellStyle name="Note 3 12 7 6" xfId="18293" xr:uid="{00000000-0005-0000-0000-00000A340000}"/>
    <cellStyle name="Note 3 12 8" xfId="1453" xr:uid="{00000000-0005-0000-0000-00000B340000}"/>
    <cellStyle name="Note 3 12 8 2" xfId="3964" xr:uid="{00000000-0005-0000-0000-00000C340000}"/>
    <cellStyle name="Note 3 12 8 2 2" xfId="21400" xr:uid="{00000000-0005-0000-0000-00000D340000}"/>
    <cellStyle name="Note 3 12 8 2 3" xfId="35853" xr:uid="{00000000-0005-0000-0000-00000E340000}"/>
    <cellStyle name="Note 3 12 8 3" xfId="6426" xr:uid="{00000000-0005-0000-0000-00000F340000}"/>
    <cellStyle name="Note 3 12 8 3 2" xfId="23861" xr:uid="{00000000-0005-0000-0000-000010340000}"/>
    <cellStyle name="Note 3 12 8 3 3" xfId="38314" xr:uid="{00000000-0005-0000-0000-000011340000}"/>
    <cellStyle name="Note 3 12 8 4" xfId="8867" xr:uid="{00000000-0005-0000-0000-000012340000}"/>
    <cellStyle name="Note 3 12 8 4 2" xfId="26302" xr:uid="{00000000-0005-0000-0000-000013340000}"/>
    <cellStyle name="Note 3 12 8 4 3" xfId="40755" xr:uid="{00000000-0005-0000-0000-000014340000}"/>
    <cellStyle name="Note 3 12 8 5" xfId="11287" xr:uid="{00000000-0005-0000-0000-000015340000}"/>
    <cellStyle name="Note 3 12 8 5 2" xfId="28722" xr:uid="{00000000-0005-0000-0000-000016340000}"/>
    <cellStyle name="Note 3 12 8 5 3" xfId="43175" xr:uid="{00000000-0005-0000-0000-000017340000}"/>
    <cellStyle name="Note 3 12 8 6" xfId="15133" xr:uid="{00000000-0005-0000-0000-000018340000}"/>
    <cellStyle name="Note 3 12 8 6 2" xfId="32568" xr:uid="{00000000-0005-0000-0000-000019340000}"/>
    <cellStyle name="Note 3 12 8 6 3" xfId="47021" xr:uid="{00000000-0005-0000-0000-00001A340000}"/>
    <cellStyle name="Note 3 12 8 7" xfId="18294" xr:uid="{00000000-0005-0000-0000-00001B340000}"/>
    <cellStyle name="Note 3 12 8 8" xfId="20295" xr:uid="{00000000-0005-0000-0000-00001C340000}"/>
    <cellStyle name="Note 3 12 9" xfId="3945" xr:uid="{00000000-0005-0000-0000-00001D340000}"/>
    <cellStyle name="Note 3 12 9 2" xfId="13584" xr:uid="{00000000-0005-0000-0000-00001E340000}"/>
    <cellStyle name="Note 3 12 9 2 2" xfId="31019" xr:uid="{00000000-0005-0000-0000-00001F340000}"/>
    <cellStyle name="Note 3 12 9 2 3" xfId="45472" xr:uid="{00000000-0005-0000-0000-000020340000}"/>
    <cellStyle name="Note 3 12 9 3" xfId="16045" xr:uid="{00000000-0005-0000-0000-000021340000}"/>
    <cellStyle name="Note 3 12 9 3 2" xfId="33480" xr:uid="{00000000-0005-0000-0000-000022340000}"/>
    <cellStyle name="Note 3 12 9 3 3" xfId="47933" xr:uid="{00000000-0005-0000-0000-000023340000}"/>
    <cellStyle name="Note 3 12 9 4" xfId="21381" xr:uid="{00000000-0005-0000-0000-000024340000}"/>
    <cellStyle name="Note 3 12 9 5" xfId="35834" xr:uid="{00000000-0005-0000-0000-000025340000}"/>
    <cellStyle name="Note 3 13" xfId="1454" xr:uid="{00000000-0005-0000-0000-000026340000}"/>
    <cellStyle name="Note 3 13 10" xfId="6427" xr:uid="{00000000-0005-0000-0000-000027340000}"/>
    <cellStyle name="Note 3 13 10 2" xfId="23862" xr:uid="{00000000-0005-0000-0000-000028340000}"/>
    <cellStyle name="Note 3 13 10 3" xfId="38315" xr:uid="{00000000-0005-0000-0000-000029340000}"/>
    <cellStyle name="Note 3 13 11" xfId="8868" xr:uid="{00000000-0005-0000-0000-00002A340000}"/>
    <cellStyle name="Note 3 13 11 2" xfId="26303" xr:uid="{00000000-0005-0000-0000-00002B340000}"/>
    <cellStyle name="Note 3 13 11 3" xfId="40756" xr:uid="{00000000-0005-0000-0000-00002C340000}"/>
    <cellStyle name="Note 3 13 12" xfId="11288" xr:uid="{00000000-0005-0000-0000-00002D340000}"/>
    <cellStyle name="Note 3 13 12 2" xfId="28723" xr:uid="{00000000-0005-0000-0000-00002E340000}"/>
    <cellStyle name="Note 3 13 12 3" xfId="43176" xr:uid="{00000000-0005-0000-0000-00002F340000}"/>
    <cellStyle name="Note 3 13 13" xfId="18295" xr:uid="{00000000-0005-0000-0000-000030340000}"/>
    <cellStyle name="Note 3 13 2" xfId="1455" xr:uid="{00000000-0005-0000-0000-000031340000}"/>
    <cellStyle name="Note 3 13 2 2" xfId="1456" xr:uid="{00000000-0005-0000-0000-000032340000}"/>
    <cellStyle name="Note 3 13 2 2 2" xfId="3967" xr:uid="{00000000-0005-0000-0000-000033340000}"/>
    <cellStyle name="Note 3 13 2 2 2 2" xfId="13601" xr:uid="{00000000-0005-0000-0000-000034340000}"/>
    <cellStyle name="Note 3 13 2 2 2 2 2" xfId="31036" xr:uid="{00000000-0005-0000-0000-000035340000}"/>
    <cellStyle name="Note 3 13 2 2 2 2 3" xfId="45489" xr:uid="{00000000-0005-0000-0000-000036340000}"/>
    <cellStyle name="Note 3 13 2 2 2 3" xfId="16062" xr:uid="{00000000-0005-0000-0000-000037340000}"/>
    <cellStyle name="Note 3 13 2 2 2 3 2" xfId="33497" xr:uid="{00000000-0005-0000-0000-000038340000}"/>
    <cellStyle name="Note 3 13 2 2 2 3 3" xfId="47950" xr:uid="{00000000-0005-0000-0000-000039340000}"/>
    <cellStyle name="Note 3 13 2 2 2 4" xfId="21403" xr:uid="{00000000-0005-0000-0000-00003A340000}"/>
    <cellStyle name="Note 3 13 2 2 2 5" xfId="35856" xr:uid="{00000000-0005-0000-0000-00003B340000}"/>
    <cellStyle name="Note 3 13 2 2 3" xfId="6429" xr:uid="{00000000-0005-0000-0000-00003C340000}"/>
    <cellStyle name="Note 3 13 2 2 3 2" xfId="23864" xr:uid="{00000000-0005-0000-0000-00003D340000}"/>
    <cellStyle name="Note 3 13 2 2 3 3" xfId="38317" xr:uid="{00000000-0005-0000-0000-00003E340000}"/>
    <cellStyle name="Note 3 13 2 2 4" xfId="8870" xr:uid="{00000000-0005-0000-0000-00003F340000}"/>
    <cellStyle name="Note 3 13 2 2 4 2" xfId="26305" xr:uid="{00000000-0005-0000-0000-000040340000}"/>
    <cellStyle name="Note 3 13 2 2 4 3" xfId="40758" xr:uid="{00000000-0005-0000-0000-000041340000}"/>
    <cellStyle name="Note 3 13 2 2 5" xfId="11290" xr:uid="{00000000-0005-0000-0000-000042340000}"/>
    <cellStyle name="Note 3 13 2 2 5 2" xfId="28725" xr:uid="{00000000-0005-0000-0000-000043340000}"/>
    <cellStyle name="Note 3 13 2 2 5 3" xfId="43178" xr:uid="{00000000-0005-0000-0000-000044340000}"/>
    <cellStyle name="Note 3 13 2 2 6" xfId="18297" xr:uid="{00000000-0005-0000-0000-000045340000}"/>
    <cellStyle name="Note 3 13 2 3" xfId="1457" xr:uid="{00000000-0005-0000-0000-000046340000}"/>
    <cellStyle name="Note 3 13 2 3 2" xfId="3968" xr:uid="{00000000-0005-0000-0000-000047340000}"/>
    <cellStyle name="Note 3 13 2 3 2 2" xfId="13602" xr:uid="{00000000-0005-0000-0000-000048340000}"/>
    <cellStyle name="Note 3 13 2 3 2 2 2" xfId="31037" xr:uid="{00000000-0005-0000-0000-000049340000}"/>
    <cellStyle name="Note 3 13 2 3 2 2 3" xfId="45490" xr:uid="{00000000-0005-0000-0000-00004A340000}"/>
    <cellStyle name="Note 3 13 2 3 2 3" xfId="16063" xr:uid="{00000000-0005-0000-0000-00004B340000}"/>
    <cellStyle name="Note 3 13 2 3 2 3 2" xfId="33498" xr:uid="{00000000-0005-0000-0000-00004C340000}"/>
    <cellStyle name="Note 3 13 2 3 2 3 3" xfId="47951" xr:uid="{00000000-0005-0000-0000-00004D340000}"/>
    <cellStyle name="Note 3 13 2 3 2 4" xfId="21404" xr:uid="{00000000-0005-0000-0000-00004E340000}"/>
    <cellStyle name="Note 3 13 2 3 2 5" xfId="35857" xr:uid="{00000000-0005-0000-0000-00004F340000}"/>
    <cellStyle name="Note 3 13 2 3 3" xfId="6430" xr:uid="{00000000-0005-0000-0000-000050340000}"/>
    <cellStyle name="Note 3 13 2 3 3 2" xfId="23865" xr:uid="{00000000-0005-0000-0000-000051340000}"/>
    <cellStyle name="Note 3 13 2 3 3 3" xfId="38318" xr:uid="{00000000-0005-0000-0000-000052340000}"/>
    <cellStyle name="Note 3 13 2 3 4" xfId="8871" xr:uid="{00000000-0005-0000-0000-000053340000}"/>
    <cellStyle name="Note 3 13 2 3 4 2" xfId="26306" xr:uid="{00000000-0005-0000-0000-000054340000}"/>
    <cellStyle name="Note 3 13 2 3 4 3" xfId="40759" xr:uid="{00000000-0005-0000-0000-000055340000}"/>
    <cellStyle name="Note 3 13 2 3 5" xfId="11291" xr:uid="{00000000-0005-0000-0000-000056340000}"/>
    <cellStyle name="Note 3 13 2 3 5 2" xfId="28726" xr:uid="{00000000-0005-0000-0000-000057340000}"/>
    <cellStyle name="Note 3 13 2 3 5 3" xfId="43179" xr:uid="{00000000-0005-0000-0000-000058340000}"/>
    <cellStyle name="Note 3 13 2 3 6" xfId="18298" xr:uid="{00000000-0005-0000-0000-000059340000}"/>
    <cellStyle name="Note 3 13 2 4" xfId="1458" xr:uid="{00000000-0005-0000-0000-00005A340000}"/>
    <cellStyle name="Note 3 13 2 4 2" xfId="3969" xr:uid="{00000000-0005-0000-0000-00005B340000}"/>
    <cellStyle name="Note 3 13 2 4 2 2" xfId="21405" xr:uid="{00000000-0005-0000-0000-00005C340000}"/>
    <cellStyle name="Note 3 13 2 4 2 3" xfId="35858" xr:uid="{00000000-0005-0000-0000-00005D340000}"/>
    <cellStyle name="Note 3 13 2 4 3" xfId="6431" xr:uid="{00000000-0005-0000-0000-00005E340000}"/>
    <cellStyle name="Note 3 13 2 4 3 2" xfId="23866" xr:uid="{00000000-0005-0000-0000-00005F340000}"/>
    <cellStyle name="Note 3 13 2 4 3 3" xfId="38319" xr:uid="{00000000-0005-0000-0000-000060340000}"/>
    <cellStyle name="Note 3 13 2 4 4" xfId="8872" xr:uid="{00000000-0005-0000-0000-000061340000}"/>
    <cellStyle name="Note 3 13 2 4 4 2" xfId="26307" xr:uid="{00000000-0005-0000-0000-000062340000}"/>
    <cellStyle name="Note 3 13 2 4 4 3" xfId="40760" xr:uid="{00000000-0005-0000-0000-000063340000}"/>
    <cellStyle name="Note 3 13 2 4 5" xfId="11292" xr:uid="{00000000-0005-0000-0000-000064340000}"/>
    <cellStyle name="Note 3 13 2 4 5 2" xfId="28727" xr:uid="{00000000-0005-0000-0000-000065340000}"/>
    <cellStyle name="Note 3 13 2 4 5 3" xfId="43180" xr:uid="{00000000-0005-0000-0000-000066340000}"/>
    <cellStyle name="Note 3 13 2 4 6" xfId="15134" xr:uid="{00000000-0005-0000-0000-000067340000}"/>
    <cellStyle name="Note 3 13 2 4 6 2" xfId="32569" xr:uid="{00000000-0005-0000-0000-000068340000}"/>
    <cellStyle name="Note 3 13 2 4 6 3" xfId="47022" xr:uid="{00000000-0005-0000-0000-000069340000}"/>
    <cellStyle name="Note 3 13 2 4 7" xfId="18299" xr:uid="{00000000-0005-0000-0000-00006A340000}"/>
    <cellStyle name="Note 3 13 2 4 8" xfId="20296" xr:uid="{00000000-0005-0000-0000-00006B340000}"/>
    <cellStyle name="Note 3 13 2 5" xfId="3966" xr:uid="{00000000-0005-0000-0000-00006C340000}"/>
    <cellStyle name="Note 3 13 2 5 2" xfId="13600" xr:uid="{00000000-0005-0000-0000-00006D340000}"/>
    <cellStyle name="Note 3 13 2 5 2 2" xfId="31035" xr:uid="{00000000-0005-0000-0000-00006E340000}"/>
    <cellStyle name="Note 3 13 2 5 2 3" xfId="45488" xr:uid="{00000000-0005-0000-0000-00006F340000}"/>
    <cellStyle name="Note 3 13 2 5 3" xfId="16061" xr:uid="{00000000-0005-0000-0000-000070340000}"/>
    <cellStyle name="Note 3 13 2 5 3 2" xfId="33496" xr:uid="{00000000-0005-0000-0000-000071340000}"/>
    <cellStyle name="Note 3 13 2 5 3 3" xfId="47949" xr:uid="{00000000-0005-0000-0000-000072340000}"/>
    <cellStyle name="Note 3 13 2 5 4" xfId="21402" xr:uid="{00000000-0005-0000-0000-000073340000}"/>
    <cellStyle name="Note 3 13 2 5 5" xfId="35855" xr:uid="{00000000-0005-0000-0000-000074340000}"/>
    <cellStyle name="Note 3 13 2 6" xfId="6428" xr:uid="{00000000-0005-0000-0000-000075340000}"/>
    <cellStyle name="Note 3 13 2 6 2" xfId="23863" xr:uid="{00000000-0005-0000-0000-000076340000}"/>
    <cellStyle name="Note 3 13 2 6 3" xfId="38316" xr:uid="{00000000-0005-0000-0000-000077340000}"/>
    <cellStyle name="Note 3 13 2 7" xfId="8869" xr:uid="{00000000-0005-0000-0000-000078340000}"/>
    <cellStyle name="Note 3 13 2 7 2" xfId="26304" xr:uid="{00000000-0005-0000-0000-000079340000}"/>
    <cellStyle name="Note 3 13 2 7 3" xfId="40757" xr:uid="{00000000-0005-0000-0000-00007A340000}"/>
    <cellStyle name="Note 3 13 2 8" xfId="11289" xr:uid="{00000000-0005-0000-0000-00007B340000}"/>
    <cellStyle name="Note 3 13 2 8 2" xfId="28724" xr:uid="{00000000-0005-0000-0000-00007C340000}"/>
    <cellStyle name="Note 3 13 2 8 3" xfId="43177" xr:uid="{00000000-0005-0000-0000-00007D340000}"/>
    <cellStyle name="Note 3 13 2 9" xfId="18296" xr:uid="{00000000-0005-0000-0000-00007E340000}"/>
    <cellStyle name="Note 3 13 3" xfId="1459" xr:uid="{00000000-0005-0000-0000-00007F340000}"/>
    <cellStyle name="Note 3 13 3 2" xfId="1460" xr:uid="{00000000-0005-0000-0000-000080340000}"/>
    <cellStyle name="Note 3 13 3 2 2" xfId="3971" xr:uid="{00000000-0005-0000-0000-000081340000}"/>
    <cellStyle name="Note 3 13 3 2 2 2" xfId="13604" xr:uid="{00000000-0005-0000-0000-000082340000}"/>
    <cellStyle name="Note 3 13 3 2 2 2 2" xfId="31039" xr:uid="{00000000-0005-0000-0000-000083340000}"/>
    <cellStyle name="Note 3 13 3 2 2 2 3" xfId="45492" xr:uid="{00000000-0005-0000-0000-000084340000}"/>
    <cellStyle name="Note 3 13 3 2 2 3" xfId="16065" xr:uid="{00000000-0005-0000-0000-000085340000}"/>
    <cellStyle name="Note 3 13 3 2 2 3 2" xfId="33500" xr:uid="{00000000-0005-0000-0000-000086340000}"/>
    <cellStyle name="Note 3 13 3 2 2 3 3" xfId="47953" xr:uid="{00000000-0005-0000-0000-000087340000}"/>
    <cellStyle name="Note 3 13 3 2 2 4" xfId="21407" xr:uid="{00000000-0005-0000-0000-000088340000}"/>
    <cellStyle name="Note 3 13 3 2 2 5" xfId="35860" xr:uid="{00000000-0005-0000-0000-000089340000}"/>
    <cellStyle name="Note 3 13 3 2 3" xfId="6433" xr:uid="{00000000-0005-0000-0000-00008A340000}"/>
    <cellStyle name="Note 3 13 3 2 3 2" xfId="23868" xr:uid="{00000000-0005-0000-0000-00008B340000}"/>
    <cellStyle name="Note 3 13 3 2 3 3" xfId="38321" xr:uid="{00000000-0005-0000-0000-00008C340000}"/>
    <cellStyle name="Note 3 13 3 2 4" xfId="8874" xr:uid="{00000000-0005-0000-0000-00008D340000}"/>
    <cellStyle name="Note 3 13 3 2 4 2" xfId="26309" xr:uid="{00000000-0005-0000-0000-00008E340000}"/>
    <cellStyle name="Note 3 13 3 2 4 3" xfId="40762" xr:uid="{00000000-0005-0000-0000-00008F340000}"/>
    <cellStyle name="Note 3 13 3 2 5" xfId="11294" xr:uid="{00000000-0005-0000-0000-000090340000}"/>
    <cellStyle name="Note 3 13 3 2 5 2" xfId="28729" xr:uid="{00000000-0005-0000-0000-000091340000}"/>
    <cellStyle name="Note 3 13 3 2 5 3" xfId="43182" xr:uid="{00000000-0005-0000-0000-000092340000}"/>
    <cellStyle name="Note 3 13 3 2 6" xfId="18301" xr:uid="{00000000-0005-0000-0000-000093340000}"/>
    <cellStyle name="Note 3 13 3 3" xfId="1461" xr:uid="{00000000-0005-0000-0000-000094340000}"/>
    <cellStyle name="Note 3 13 3 3 2" xfId="3972" xr:uid="{00000000-0005-0000-0000-000095340000}"/>
    <cellStyle name="Note 3 13 3 3 2 2" xfId="13605" xr:uid="{00000000-0005-0000-0000-000096340000}"/>
    <cellStyle name="Note 3 13 3 3 2 2 2" xfId="31040" xr:uid="{00000000-0005-0000-0000-000097340000}"/>
    <cellStyle name="Note 3 13 3 3 2 2 3" xfId="45493" xr:uid="{00000000-0005-0000-0000-000098340000}"/>
    <cellStyle name="Note 3 13 3 3 2 3" xfId="16066" xr:uid="{00000000-0005-0000-0000-000099340000}"/>
    <cellStyle name="Note 3 13 3 3 2 3 2" xfId="33501" xr:uid="{00000000-0005-0000-0000-00009A340000}"/>
    <cellStyle name="Note 3 13 3 3 2 3 3" xfId="47954" xr:uid="{00000000-0005-0000-0000-00009B340000}"/>
    <cellStyle name="Note 3 13 3 3 2 4" xfId="21408" xr:uid="{00000000-0005-0000-0000-00009C340000}"/>
    <cellStyle name="Note 3 13 3 3 2 5" xfId="35861" xr:uid="{00000000-0005-0000-0000-00009D340000}"/>
    <cellStyle name="Note 3 13 3 3 3" xfId="6434" xr:uid="{00000000-0005-0000-0000-00009E340000}"/>
    <cellStyle name="Note 3 13 3 3 3 2" xfId="23869" xr:uid="{00000000-0005-0000-0000-00009F340000}"/>
    <cellStyle name="Note 3 13 3 3 3 3" xfId="38322" xr:uid="{00000000-0005-0000-0000-0000A0340000}"/>
    <cellStyle name="Note 3 13 3 3 4" xfId="8875" xr:uid="{00000000-0005-0000-0000-0000A1340000}"/>
    <cellStyle name="Note 3 13 3 3 4 2" xfId="26310" xr:uid="{00000000-0005-0000-0000-0000A2340000}"/>
    <cellStyle name="Note 3 13 3 3 4 3" xfId="40763" xr:uid="{00000000-0005-0000-0000-0000A3340000}"/>
    <cellStyle name="Note 3 13 3 3 5" xfId="11295" xr:uid="{00000000-0005-0000-0000-0000A4340000}"/>
    <cellStyle name="Note 3 13 3 3 5 2" xfId="28730" xr:uid="{00000000-0005-0000-0000-0000A5340000}"/>
    <cellStyle name="Note 3 13 3 3 5 3" xfId="43183" xr:uid="{00000000-0005-0000-0000-0000A6340000}"/>
    <cellStyle name="Note 3 13 3 3 6" xfId="18302" xr:uid="{00000000-0005-0000-0000-0000A7340000}"/>
    <cellStyle name="Note 3 13 3 4" xfId="1462" xr:uid="{00000000-0005-0000-0000-0000A8340000}"/>
    <cellStyle name="Note 3 13 3 4 2" xfId="3973" xr:uid="{00000000-0005-0000-0000-0000A9340000}"/>
    <cellStyle name="Note 3 13 3 4 2 2" xfId="21409" xr:uid="{00000000-0005-0000-0000-0000AA340000}"/>
    <cellStyle name="Note 3 13 3 4 2 3" xfId="35862" xr:uid="{00000000-0005-0000-0000-0000AB340000}"/>
    <cellStyle name="Note 3 13 3 4 3" xfId="6435" xr:uid="{00000000-0005-0000-0000-0000AC340000}"/>
    <cellStyle name="Note 3 13 3 4 3 2" xfId="23870" xr:uid="{00000000-0005-0000-0000-0000AD340000}"/>
    <cellStyle name="Note 3 13 3 4 3 3" xfId="38323" xr:uid="{00000000-0005-0000-0000-0000AE340000}"/>
    <cellStyle name="Note 3 13 3 4 4" xfId="8876" xr:uid="{00000000-0005-0000-0000-0000AF340000}"/>
    <cellStyle name="Note 3 13 3 4 4 2" xfId="26311" xr:uid="{00000000-0005-0000-0000-0000B0340000}"/>
    <cellStyle name="Note 3 13 3 4 4 3" xfId="40764" xr:uid="{00000000-0005-0000-0000-0000B1340000}"/>
    <cellStyle name="Note 3 13 3 4 5" xfId="11296" xr:uid="{00000000-0005-0000-0000-0000B2340000}"/>
    <cellStyle name="Note 3 13 3 4 5 2" xfId="28731" xr:uid="{00000000-0005-0000-0000-0000B3340000}"/>
    <cellStyle name="Note 3 13 3 4 5 3" xfId="43184" xr:uid="{00000000-0005-0000-0000-0000B4340000}"/>
    <cellStyle name="Note 3 13 3 4 6" xfId="15135" xr:uid="{00000000-0005-0000-0000-0000B5340000}"/>
    <cellStyle name="Note 3 13 3 4 6 2" xfId="32570" xr:uid="{00000000-0005-0000-0000-0000B6340000}"/>
    <cellStyle name="Note 3 13 3 4 6 3" xfId="47023" xr:uid="{00000000-0005-0000-0000-0000B7340000}"/>
    <cellStyle name="Note 3 13 3 4 7" xfId="18303" xr:uid="{00000000-0005-0000-0000-0000B8340000}"/>
    <cellStyle name="Note 3 13 3 4 8" xfId="20297" xr:uid="{00000000-0005-0000-0000-0000B9340000}"/>
    <cellStyle name="Note 3 13 3 5" xfId="3970" xr:uid="{00000000-0005-0000-0000-0000BA340000}"/>
    <cellStyle name="Note 3 13 3 5 2" xfId="13603" xr:uid="{00000000-0005-0000-0000-0000BB340000}"/>
    <cellStyle name="Note 3 13 3 5 2 2" xfId="31038" xr:uid="{00000000-0005-0000-0000-0000BC340000}"/>
    <cellStyle name="Note 3 13 3 5 2 3" xfId="45491" xr:uid="{00000000-0005-0000-0000-0000BD340000}"/>
    <cellStyle name="Note 3 13 3 5 3" xfId="16064" xr:uid="{00000000-0005-0000-0000-0000BE340000}"/>
    <cellStyle name="Note 3 13 3 5 3 2" xfId="33499" xr:uid="{00000000-0005-0000-0000-0000BF340000}"/>
    <cellStyle name="Note 3 13 3 5 3 3" xfId="47952" xr:uid="{00000000-0005-0000-0000-0000C0340000}"/>
    <cellStyle name="Note 3 13 3 5 4" xfId="21406" xr:uid="{00000000-0005-0000-0000-0000C1340000}"/>
    <cellStyle name="Note 3 13 3 5 5" xfId="35859" xr:uid="{00000000-0005-0000-0000-0000C2340000}"/>
    <cellStyle name="Note 3 13 3 6" xfId="6432" xr:uid="{00000000-0005-0000-0000-0000C3340000}"/>
    <cellStyle name="Note 3 13 3 6 2" xfId="23867" xr:uid="{00000000-0005-0000-0000-0000C4340000}"/>
    <cellStyle name="Note 3 13 3 6 3" xfId="38320" xr:uid="{00000000-0005-0000-0000-0000C5340000}"/>
    <cellStyle name="Note 3 13 3 7" xfId="8873" xr:uid="{00000000-0005-0000-0000-0000C6340000}"/>
    <cellStyle name="Note 3 13 3 7 2" xfId="26308" xr:uid="{00000000-0005-0000-0000-0000C7340000}"/>
    <cellStyle name="Note 3 13 3 7 3" xfId="40761" xr:uid="{00000000-0005-0000-0000-0000C8340000}"/>
    <cellStyle name="Note 3 13 3 8" xfId="11293" xr:uid="{00000000-0005-0000-0000-0000C9340000}"/>
    <cellStyle name="Note 3 13 3 8 2" xfId="28728" xr:uid="{00000000-0005-0000-0000-0000CA340000}"/>
    <cellStyle name="Note 3 13 3 8 3" xfId="43181" xr:uid="{00000000-0005-0000-0000-0000CB340000}"/>
    <cellStyle name="Note 3 13 3 9" xfId="18300" xr:uid="{00000000-0005-0000-0000-0000CC340000}"/>
    <cellStyle name="Note 3 13 4" xfId="1463" xr:uid="{00000000-0005-0000-0000-0000CD340000}"/>
    <cellStyle name="Note 3 13 4 2" xfId="1464" xr:uid="{00000000-0005-0000-0000-0000CE340000}"/>
    <cellStyle name="Note 3 13 4 2 2" xfId="3975" xr:uid="{00000000-0005-0000-0000-0000CF340000}"/>
    <cellStyle name="Note 3 13 4 2 2 2" xfId="13607" xr:uid="{00000000-0005-0000-0000-0000D0340000}"/>
    <cellStyle name="Note 3 13 4 2 2 2 2" xfId="31042" xr:uid="{00000000-0005-0000-0000-0000D1340000}"/>
    <cellStyle name="Note 3 13 4 2 2 2 3" xfId="45495" xr:uid="{00000000-0005-0000-0000-0000D2340000}"/>
    <cellStyle name="Note 3 13 4 2 2 3" xfId="16068" xr:uid="{00000000-0005-0000-0000-0000D3340000}"/>
    <cellStyle name="Note 3 13 4 2 2 3 2" xfId="33503" xr:uid="{00000000-0005-0000-0000-0000D4340000}"/>
    <cellStyle name="Note 3 13 4 2 2 3 3" xfId="47956" xr:uid="{00000000-0005-0000-0000-0000D5340000}"/>
    <cellStyle name="Note 3 13 4 2 2 4" xfId="21411" xr:uid="{00000000-0005-0000-0000-0000D6340000}"/>
    <cellStyle name="Note 3 13 4 2 2 5" xfId="35864" xr:uid="{00000000-0005-0000-0000-0000D7340000}"/>
    <cellStyle name="Note 3 13 4 2 3" xfId="6437" xr:uid="{00000000-0005-0000-0000-0000D8340000}"/>
    <cellStyle name="Note 3 13 4 2 3 2" xfId="23872" xr:uid="{00000000-0005-0000-0000-0000D9340000}"/>
    <cellStyle name="Note 3 13 4 2 3 3" xfId="38325" xr:uid="{00000000-0005-0000-0000-0000DA340000}"/>
    <cellStyle name="Note 3 13 4 2 4" xfId="8878" xr:uid="{00000000-0005-0000-0000-0000DB340000}"/>
    <cellStyle name="Note 3 13 4 2 4 2" xfId="26313" xr:uid="{00000000-0005-0000-0000-0000DC340000}"/>
    <cellStyle name="Note 3 13 4 2 4 3" xfId="40766" xr:uid="{00000000-0005-0000-0000-0000DD340000}"/>
    <cellStyle name="Note 3 13 4 2 5" xfId="11298" xr:uid="{00000000-0005-0000-0000-0000DE340000}"/>
    <cellStyle name="Note 3 13 4 2 5 2" xfId="28733" xr:uid="{00000000-0005-0000-0000-0000DF340000}"/>
    <cellStyle name="Note 3 13 4 2 5 3" xfId="43186" xr:uid="{00000000-0005-0000-0000-0000E0340000}"/>
    <cellStyle name="Note 3 13 4 2 6" xfId="18305" xr:uid="{00000000-0005-0000-0000-0000E1340000}"/>
    <cellStyle name="Note 3 13 4 3" xfId="1465" xr:uid="{00000000-0005-0000-0000-0000E2340000}"/>
    <cellStyle name="Note 3 13 4 3 2" xfId="3976" xr:uid="{00000000-0005-0000-0000-0000E3340000}"/>
    <cellStyle name="Note 3 13 4 3 2 2" xfId="13608" xr:uid="{00000000-0005-0000-0000-0000E4340000}"/>
    <cellStyle name="Note 3 13 4 3 2 2 2" xfId="31043" xr:uid="{00000000-0005-0000-0000-0000E5340000}"/>
    <cellStyle name="Note 3 13 4 3 2 2 3" xfId="45496" xr:uid="{00000000-0005-0000-0000-0000E6340000}"/>
    <cellStyle name="Note 3 13 4 3 2 3" xfId="16069" xr:uid="{00000000-0005-0000-0000-0000E7340000}"/>
    <cellStyle name="Note 3 13 4 3 2 3 2" xfId="33504" xr:uid="{00000000-0005-0000-0000-0000E8340000}"/>
    <cellStyle name="Note 3 13 4 3 2 3 3" xfId="47957" xr:uid="{00000000-0005-0000-0000-0000E9340000}"/>
    <cellStyle name="Note 3 13 4 3 2 4" xfId="21412" xr:uid="{00000000-0005-0000-0000-0000EA340000}"/>
    <cellStyle name="Note 3 13 4 3 2 5" xfId="35865" xr:uid="{00000000-0005-0000-0000-0000EB340000}"/>
    <cellStyle name="Note 3 13 4 3 3" xfId="6438" xr:uid="{00000000-0005-0000-0000-0000EC340000}"/>
    <cellStyle name="Note 3 13 4 3 3 2" xfId="23873" xr:uid="{00000000-0005-0000-0000-0000ED340000}"/>
    <cellStyle name="Note 3 13 4 3 3 3" xfId="38326" xr:uid="{00000000-0005-0000-0000-0000EE340000}"/>
    <cellStyle name="Note 3 13 4 3 4" xfId="8879" xr:uid="{00000000-0005-0000-0000-0000EF340000}"/>
    <cellStyle name="Note 3 13 4 3 4 2" xfId="26314" xr:uid="{00000000-0005-0000-0000-0000F0340000}"/>
    <cellStyle name="Note 3 13 4 3 4 3" xfId="40767" xr:uid="{00000000-0005-0000-0000-0000F1340000}"/>
    <cellStyle name="Note 3 13 4 3 5" xfId="11299" xr:uid="{00000000-0005-0000-0000-0000F2340000}"/>
    <cellStyle name="Note 3 13 4 3 5 2" xfId="28734" xr:uid="{00000000-0005-0000-0000-0000F3340000}"/>
    <cellStyle name="Note 3 13 4 3 5 3" xfId="43187" xr:uid="{00000000-0005-0000-0000-0000F4340000}"/>
    <cellStyle name="Note 3 13 4 3 6" xfId="18306" xr:uid="{00000000-0005-0000-0000-0000F5340000}"/>
    <cellStyle name="Note 3 13 4 4" xfId="1466" xr:uid="{00000000-0005-0000-0000-0000F6340000}"/>
    <cellStyle name="Note 3 13 4 4 2" xfId="3977" xr:uid="{00000000-0005-0000-0000-0000F7340000}"/>
    <cellStyle name="Note 3 13 4 4 2 2" xfId="21413" xr:uid="{00000000-0005-0000-0000-0000F8340000}"/>
    <cellStyle name="Note 3 13 4 4 2 3" xfId="35866" xr:uid="{00000000-0005-0000-0000-0000F9340000}"/>
    <cellStyle name="Note 3 13 4 4 3" xfId="6439" xr:uid="{00000000-0005-0000-0000-0000FA340000}"/>
    <cellStyle name="Note 3 13 4 4 3 2" xfId="23874" xr:uid="{00000000-0005-0000-0000-0000FB340000}"/>
    <cellStyle name="Note 3 13 4 4 3 3" xfId="38327" xr:uid="{00000000-0005-0000-0000-0000FC340000}"/>
    <cellStyle name="Note 3 13 4 4 4" xfId="8880" xr:uid="{00000000-0005-0000-0000-0000FD340000}"/>
    <cellStyle name="Note 3 13 4 4 4 2" xfId="26315" xr:uid="{00000000-0005-0000-0000-0000FE340000}"/>
    <cellStyle name="Note 3 13 4 4 4 3" xfId="40768" xr:uid="{00000000-0005-0000-0000-0000FF340000}"/>
    <cellStyle name="Note 3 13 4 4 5" xfId="11300" xr:uid="{00000000-0005-0000-0000-000000350000}"/>
    <cellStyle name="Note 3 13 4 4 5 2" xfId="28735" xr:uid="{00000000-0005-0000-0000-000001350000}"/>
    <cellStyle name="Note 3 13 4 4 5 3" xfId="43188" xr:uid="{00000000-0005-0000-0000-000002350000}"/>
    <cellStyle name="Note 3 13 4 4 6" xfId="15136" xr:uid="{00000000-0005-0000-0000-000003350000}"/>
    <cellStyle name="Note 3 13 4 4 6 2" xfId="32571" xr:uid="{00000000-0005-0000-0000-000004350000}"/>
    <cellStyle name="Note 3 13 4 4 6 3" xfId="47024" xr:uid="{00000000-0005-0000-0000-000005350000}"/>
    <cellStyle name="Note 3 13 4 4 7" xfId="18307" xr:uid="{00000000-0005-0000-0000-000006350000}"/>
    <cellStyle name="Note 3 13 4 4 8" xfId="20298" xr:uid="{00000000-0005-0000-0000-000007350000}"/>
    <cellStyle name="Note 3 13 4 5" xfId="3974" xr:uid="{00000000-0005-0000-0000-000008350000}"/>
    <cellStyle name="Note 3 13 4 5 2" xfId="13606" xr:uid="{00000000-0005-0000-0000-000009350000}"/>
    <cellStyle name="Note 3 13 4 5 2 2" xfId="31041" xr:uid="{00000000-0005-0000-0000-00000A350000}"/>
    <cellStyle name="Note 3 13 4 5 2 3" xfId="45494" xr:uid="{00000000-0005-0000-0000-00000B350000}"/>
    <cellStyle name="Note 3 13 4 5 3" xfId="16067" xr:uid="{00000000-0005-0000-0000-00000C350000}"/>
    <cellStyle name="Note 3 13 4 5 3 2" xfId="33502" xr:uid="{00000000-0005-0000-0000-00000D350000}"/>
    <cellStyle name="Note 3 13 4 5 3 3" xfId="47955" xr:uid="{00000000-0005-0000-0000-00000E350000}"/>
    <cellStyle name="Note 3 13 4 5 4" xfId="21410" xr:uid="{00000000-0005-0000-0000-00000F350000}"/>
    <cellStyle name="Note 3 13 4 5 5" xfId="35863" xr:uid="{00000000-0005-0000-0000-000010350000}"/>
    <cellStyle name="Note 3 13 4 6" xfId="6436" xr:uid="{00000000-0005-0000-0000-000011350000}"/>
    <cellStyle name="Note 3 13 4 6 2" xfId="23871" xr:uid="{00000000-0005-0000-0000-000012350000}"/>
    <cellStyle name="Note 3 13 4 6 3" xfId="38324" xr:uid="{00000000-0005-0000-0000-000013350000}"/>
    <cellStyle name="Note 3 13 4 7" xfId="8877" xr:uid="{00000000-0005-0000-0000-000014350000}"/>
    <cellStyle name="Note 3 13 4 7 2" xfId="26312" xr:uid="{00000000-0005-0000-0000-000015350000}"/>
    <cellStyle name="Note 3 13 4 7 3" xfId="40765" xr:uid="{00000000-0005-0000-0000-000016350000}"/>
    <cellStyle name="Note 3 13 4 8" xfId="11297" xr:uid="{00000000-0005-0000-0000-000017350000}"/>
    <cellStyle name="Note 3 13 4 8 2" xfId="28732" xr:uid="{00000000-0005-0000-0000-000018350000}"/>
    <cellStyle name="Note 3 13 4 8 3" xfId="43185" xr:uid="{00000000-0005-0000-0000-000019350000}"/>
    <cellStyle name="Note 3 13 4 9" xfId="18304" xr:uid="{00000000-0005-0000-0000-00001A350000}"/>
    <cellStyle name="Note 3 13 5" xfId="1467" xr:uid="{00000000-0005-0000-0000-00001B350000}"/>
    <cellStyle name="Note 3 13 5 2" xfId="1468" xr:uid="{00000000-0005-0000-0000-00001C350000}"/>
    <cellStyle name="Note 3 13 5 2 2" xfId="3979" xr:uid="{00000000-0005-0000-0000-00001D350000}"/>
    <cellStyle name="Note 3 13 5 2 2 2" xfId="13610" xr:uid="{00000000-0005-0000-0000-00001E350000}"/>
    <cellStyle name="Note 3 13 5 2 2 2 2" xfId="31045" xr:uid="{00000000-0005-0000-0000-00001F350000}"/>
    <cellStyle name="Note 3 13 5 2 2 2 3" xfId="45498" xr:uid="{00000000-0005-0000-0000-000020350000}"/>
    <cellStyle name="Note 3 13 5 2 2 3" xfId="16071" xr:uid="{00000000-0005-0000-0000-000021350000}"/>
    <cellStyle name="Note 3 13 5 2 2 3 2" xfId="33506" xr:uid="{00000000-0005-0000-0000-000022350000}"/>
    <cellStyle name="Note 3 13 5 2 2 3 3" xfId="47959" xr:uid="{00000000-0005-0000-0000-000023350000}"/>
    <cellStyle name="Note 3 13 5 2 2 4" xfId="21415" xr:uid="{00000000-0005-0000-0000-000024350000}"/>
    <cellStyle name="Note 3 13 5 2 2 5" xfId="35868" xr:uid="{00000000-0005-0000-0000-000025350000}"/>
    <cellStyle name="Note 3 13 5 2 3" xfId="6441" xr:uid="{00000000-0005-0000-0000-000026350000}"/>
    <cellStyle name="Note 3 13 5 2 3 2" xfId="23876" xr:uid="{00000000-0005-0000-0000-000027350000}"/>
    <cellStyle name="Note 3 13 5 2 3 3" xfId="38329" xr:uid="{00000000-0005-0000-0000-000028350000}"/>
    <cellStyle name="Note 3 13 5 2 4" xfId="8882" xr:uid="{00000000-0005-0000-0000-000029350000}"/>
    <cellStyle name="Note 3 13 5 2 4 2" xfId="26317" xr:uid="{00000000-0005-0000-0000-00002A350000}"/>
    <cellStyle name="Note 3 13 5 2 4 3" xfId="40770" xr:uid="{00000000-0005-0000-0000-00002B350000}"/>
    <cellStyle name="Note 3 13 5 2 5" xfId="11302" xr:uid="{00000000-0005-0000-0000-00002C350000}"/>
    <cellStyle name="Note 3 13 5 2 5 2" xfId="28737" xr:uid="{00000000-0005-0000-0000-00002D350000}"/>
    <cellStyle name="Note 3 13 5 2 5 3" xfId="43190" xr:uid="{00000000-0005-0000-0000-00002E350000}"/>
    <cellStyle name="Note 3 13 5 2 6" xfId="18309" xr:uid="{00000000-0005-0000-0000-00002F350000}"/>
    <cellStyle name="Note 3 13 5 3" xfId="1469" xr:uid="{00000000-0005-0000-0000-000030350000}"/>
    <cellStyle name="Note 3 13 5 3 2" xfId="3980" xr:uid="{00000000-0005-0000-0000-000031350000}"/>
    <cellStyle name="Note 3 13 5 3 2 2" xfId="13611" xr:uid="{00000000-0005-0000-0000-000032350000}"/>
    <cellStyle name="Note 3 13 5 3 2 2 2" xfId="31046" xr:uid="{00000000-0005-0000-0000-000033350000}"/>
    <cellStyle name="Note 3 13 5 3 2 2 3" xfId="45499" xr:uid="{00000000-0005-0000-0000-000034350000}"/>
    <cellStyle name="Note 3 13 5 3 2 3" xfId="16072" xr:uid="{00000000-0005-0000-0000-000035350000}"/>
    <cellStyle name="Note 3 13 5 3 2 3 2" xfId="33507" xr:uid="{00000000-0005-0000-0000-000036350000}"/>
    <cellStyle name="Note 3 13 5 3 2 3 3" xfId="47960" xr:uid="{00000000-0005-0000-0000-000037350000}"/>
    <cellStyle name="Note 3 13 5 3 2 4" xfId="21416" xr:uid="{00000000-0005-0000-0000-000038350000}"/>
    <cellStyle name="Note 3 13 5 3 2 5" xfId="35869" xr:uid="{00000000-0005-0000-0000-000039350000}"/>
    <cellStyle name="Note 3 13 5 3 3" xfId="6442" xr:uid="{00000000-0005-0000-0000-00003A350000}"/>
    <cellStyle name="Note 3 13 5 3 3 2" xfId="23877" xr:uid="{00000000-0005-0000-0000-00003B350000}"/>
    <cellStyle name="Note 3 13 5 3 3 3" xfId="38330" xr:uid="{00000000-0005-0000-0000-00003C350000}"/>
    <cellStyle name="Note 3 13 5 3 4" xfId="8883" xr:uid="{00000000-0005-0000-0000-00003D350000}"/>
    <cellStyle name="Note 3 13 5 3 4 2" xfId="26318" xr:uid="{00000000-0005-0000-0000-00003E350000}"/>
    <cellStyle name="Note 3 13 5 3 4 3" xfId="40771" xr:uid="{00000000-0005-0000-0000-00003F350000}"/>
    <cellStyle name="Note 3 13 5 3 5" xfId="11303" xr:uid="{00000000-0005-0000-0000-000040350000}"/>
    <cellStyle name="Note 3 13 5 3 5 2" xfId="28738" xr:uid="{00000000-0005-0000-0000-000041350000}"/>
    <cellStyle name="Note 3 13 5 3 5 3" xfId="43191" xr:uid="{00000000-0005-0000-0000-000042350000}"/>
    <cellStyle name="Note 3 13 5 3 6" xfId="18310" xr:uid="{00000000-0005-0000-0000-000043350000}"/>
    <cellStyle name="Note 3 13 5 4" xfId="1470" xr:uid="{00000000-0005-0000-0000-000044350000}"/>
    <cellStyle name="Note 3 13 5 4 2" xfId="3981" xr:uid="{00000000-0005-0000-0000-000045350000}"/>
    <cellStyle name="Note 3 13 5 4 2 2" xfId="21417" xr:uid="{00000000-0005-0000-0000-000046350000}"/>
    <cellStyle name="Note 3 13 5 4 2 3" xfId="35870" xr:uid="{00000000-0005-0000-0000-000047350000}"/>
    <cellStyle name="Note 3 13 5 4 3" xfId="6443" xr:uid="{00000000-0005-0000-0000-000048350000}"/>
    <cellStyle name="Note 3 13 5 4 3 2" xfId="23878" xr:uid="{00000000-0005-0000-0000-000049350000}"/>
    <cellStyle name="Note 3 13 5 4 3 3" xfId="38331" xr:uid="{00000000-0005-0000-0000-00004A350000}"/>
    <cellStyle name="Note 3 13 5 4 4" xfId="8884" xr:uid="{00000000-0005-0000-0000-00004B350000}"/>
    <cellStyle name="Note 3 13 5 4 4 2" xfId="26319" xr:uid="{00000000-0005-0000-0000-00004C350000}"/>
    <cellStyle name="Note 3 13 5 4 4 3" xfId="40772" xr:uid="{00000000-0005-0000-0000-00004D350000}"/>
    <cellStyle name="Note 3 13 5 4 5" xfId="11304" xr:uid="{00000000-0005-0000-0000-00004E350000}"/>
    <cellStyle name="Note 3 13 5 4 5 2" xfId="28739" xr:uid="{00000000-0005-0000-0000-00004F350000}"/>
    <cellStyle name="Note 3 13 5 4 5 3" xfId="43192" xr:uid="{00000000-0005-0000-0000-000050350000}"/>
    <cellStyle name="Note 3 13 5 4 6" xfId="15137" xr:uid="{00000000-0005-0000-0000-000051350000}"/>
    <cellStyle name="Note 3 13 5 4 6 2" xfId="32572" xr:uid="{00000000-0005-0000-0000-000052350000}"/>
    <cellStyle name="Note 3 13 5 4 6 3" xfId="47025" xr:uid="{00000000-0005-0000-0000-000053350000}"/>
    <cellStyle name="Note 3 13 5 4 7" xfId="18311" xr:uid="{00000000-0005-0000-0000-000054350000}"/>
    <cellStyle name="Note 3 13 5 4 8" xfId="20299" xr:uid="{00000000-0005-0000-0000-000055350000}"/>
    <cellStyle name="Note 3 13 5 5" xfId="3978" xr:uid="{00000000-0005-0000-0000-000056350000}"/>
    <cellStyle name="Note 3 13 5 5 2" xfId="13609" xr:uid="{00000000-0005-0000-0000-000057350000}"/>
    <cellStyle name="Note 3 13 5 5 2 2" xfId="31044" xr:uid="{00000000-0005-0000-0000-000058350000}"/>
    <cellStyle name="Note 3 13 5 5 2 3" xfId="45497" xr:uid="{00000000-0005-0000-0000-000059350000}"/>
    <cellStyle name="Note 3 13 5 5 3" xfId="16070" xr:uid="{00000000-0005-0000-0000-00005A350000}"/>
    <cellStyle name="Note 3 13 5 5 3 2" xfId="33505" xr:uid="{00000000-0005-0000-0000-00005B350000}"/>
    <cellStyle name="Note 3 13 5 5 3 3" xfId="47958" xr:uid="{00000000-0005-0000-0000-00005C350000}"/>
    <cellStyle name="Note 3 13 5 5 4" xfId="21414" xr:uid="{00000000-0005-0000-0000-00005D350000}"/>
    <cellStyle name="Note 3 13 5 5 5" xfId="35867" xr:uid="{00000000-0005-0000-0000-00005E350000}"/>
    <cellStyle name="Note 3 13 5 6" xfId="6440" xr:uid="{00000000-0005-0000-0000-00005F350000}"/>
    <cellStyle name="Note 3 13 5 6 2" xfId="23875" xr:uid="{00000000-0005-0000-0000-000060350000}"/>
    <cellStyle name="Note 3 13 5 6 3" xfId="38328" xr:uid="{00000000-0005-0000-0000-000061350000}"/>
    <cellStyle name="Note 3 13 5 7" xfId="8881" xr:uid="{00000000-0005-0000-0000-000062350000}"/>
    <cellStyle name="Note 3 13 5 7 2" xfId="26316" xr:uid="{00000000-0005-0000-0000-000063350000}"/>
    <cellStyle name="Note 3 13 5 7 3" xfId="40769" xr:uid="{00000000-0005-0000-0000-000064350000}"/>
    <cellStyle name="Note 3 13 5 8" xfId="11301" xr:uid="{00000000-0005-0000-0000-000065350000}"/>
    <cellStyle name="Note 3 13 5 8 2" xfId="28736" xr:uid="{00000000-0005-0000-0000-000066350000}"/>
    <cellStyle name="Note 3 13 5 8 3" xfId="43189" xr:uid="{00000000-0005-0000-0000-000067350000}"/>
    <cellStyle name="Note 3 13 5 9" xfId="18308" xr:uid="{00000000-0005-0000-0000-000068350000}"/>
    <cellStyle name="Note 3 13 6" xfId="1471" xr:uid="{00000000-0005-0000-0000-000069350000}"/>
    <cellStyle name="Note 3 13 6 2" xfId="3982" xr:uid="{00000000-0005-0000-0000-00006A350000}"/>
    <cellStyle name="Note 3 13 6 2 2" xfId="13612" xr:uid="{00000000-0005-0000-0000-00006B350000}"/>
    <cellStyle name="Note 3 13 6 2 2 2" xfId="31047" xr:uid="{00000000-0005-0000-0000-00006C350000}"/>
    <cellStyle name="Note 3 13 6 2 2 3" xfId="45500" xr:uid="{00000000-0005-0000-0000-00006D350000}"/>
    <cellStyle name="Note 3 13 6 2 3" xfId="16073" xr:uid="{00000000-0005-0000-0000-00006E350000}"/>
    <cellStyle name="Note 3 13 6 2 3 2" xfId="33508" xr:uid="{00000000-0005-0000-0000-00006F350000}"/>
    <cellStyle name="Note 3 13 6 2 3 3" xfId="47961" xr:uid="{00000000-0005-0000-0000-000070350000}"/>
    <cellStyle name="Note 3 13 6 2 4" xfId="21418" xr:uid="{00000000-0005-0000-0000-000071350000}"/>
    <cellStyle name="Note 3 13 6 2 5" xfId="35871" xr:uid="{00000000-0005-0000-0000-000072350000}"/>
    <cellStyle name="Note 3 13 6 3" xfId="6444" xr:uid="{00000000-0005-0000-0000-000073350000}"/>
    <cellStyle name="Note 3 13 6 3 2" xfId="23879" xr:uid="{00000000-0005-0000-0000-000074350000}"/>
    <cellStyle name="Note 3 13 6 3 3" xfId="38332" xr:uid="{00000000-0005-0000-0000-000075350000}"/>
    <cellStyle name="Note 3 13 6 4" xfId="8885" xr:uid="{00000000-0005-0000-0000-000076350000}"/>
    <cellStyle name="Note 3 13 6 4 2" xfId="26320" xr:uid="{00000000-0005-0000-0000-000077350000}"/>
    <cellStyle name="Note 3 13 6 4 3" xfId="40773" xr:uid="{00000000-0005-0000-0000-000078350000}"/>
    <cellStyle name="Note 3 13 6 5" xfId="11305" xr:uid="{00000000-0005-0000-0000-000079350000}"/>
    <cellStyle name="Note 3 13 6 5 2" xfId="28740" xr:uid="{00000000-0005-0000-0000-00007A350000}"/>
    <cellStyle name="Note 3 13 6 5 3" xfId="43193" xr:uid="{00000000-0005-0000-0000-00007B350000}"/>
    <cellStyle name="Note 3 13 6 6" xfId="18312" xr:uid="{00000000-0005-0000-0000-00007C350000}"/>
    <cellStyle name="Note 3 13 7" xfId="1472" xr:uid="{00000000-0005-0000-0000-00007D350000}"/>
    <cellStyle name="Note 3 13 7 2" xfId="3983" xr:uid="{00000000-0005-0000-0000-00007E350000}"/>
    <cellStyle name="Note 3 13 7 2 2" xfId="13613" xr:uid="{00000000-0005-0000-0000-00007F350000}"/>
    <cellStyle name="Note 3 13 7 2 2 2" xfId="31048" xr:uid="{00000000-0005-0000-0000-000080350000}"/>
    <cellStyle name="Note 3 13 7 2 2 3" xfId="45501" xr:uid="{00000000-0005-0000-0000-000081350000}"/>
    <cellStyle name="Note 3 13 7 2 3" xfId="16074" xr:uid="{00000000-0005-0000-0000-000082350000}"/>
    <cellStyle name="Note 3 13 7 2 3 2" xfId="33509" xr:uid="{00000000-0005-0000-0000-000083350000}"/>
    <cellStyle name="Note 3 13 7 2 3 3" xfId="47962" xr:uid="{00000000-0005-0000-0000-000084350000}"/>
    <cellStyle name="Note 3 13 7 2 4" xfId="21419" xr:uid="{00000000-0005-0000-0000-000085350000}"/>
    <cellStyle name="Note 3 13 7 2 5" xfId="35872" xr:uid="{00000000-0005-0000-0000-000086350000}"/>
    <cellStyle name="Note 3 13 7 3" xfId="6445" xr:uid="{00000000-0005-0000-0000-000087350000}"/>
    <cellStyle name="Note 3 13 7 3 2" xfId="23880" xr:uid="{00000000-0005-0000-0000-000088350000}"/>
    <cellStyle name="Note 3 13 7 3 3" xfId="38333" xr:uid="{00000000-0005-0000-0000-000089350000}"/>
    <cellStyle name="Note 3 13 7 4" xfId="8886" xr:uid="{00000000-0005-0000-0000-00008A350000}"/>
    <cellStyle name="Note 3 13 7 4 2" xfId="26321" xr:uid="{00000000-0005-0000-0000-00008B350000}"/>
    <cellStyle name="Note 3 13 7 4 3" xfId="40774" xr:uid="{00000000-0005-0000-0000-00008C350000}"/>
    <cellStyle name="Note 3 13 7 5" xfId="11306" xr:uid="{00000000-0005-0000-0000-00008D350000}"/>
    <cellStyle name="Note 3 13 7 5 2" xfId="28741" xr:uid="{00000000-0005-0000-0000-00008E350000}"/>
    <cellStyle name="Note 3 13 7 5 3" xfId="43194" xr:uid="{00000000-0005-0000-0000-00008F350000}"/>
    <cellStyle name="Note 3 13 7 6" xfId="18313" xr:uid="{00000000-0005-0000-0000-000090350000}"/>
    <cellStyle name="Note 3 13 8" xfId="1473" xr:uid="{00000000-0005-0000-0000-000091350000}"/>
    <cellStyle name="Note 3 13 8 2" xfId="3984" xr:uid="{00000000-0005-0000-0000-000092350000}"/>
    <cellStyle name="Note 3 13 8 2 2" xfId="21420" xr:uid="{00000000-0005-0000-0000-000093350000}"/>
    <cellStyle name="Note 3 13 8 2 3" xfId="35873" xr:uid="{00000000-0005-0000-0000-000094350000}"/>
    <cellStyle name="Note 3 13 8 3" xfId="6446" xr:uid="{00000000-0005-0000-0000-000095350000}"/>
    <cellStyle name="Note 3 13 8 3 2" xfId="23881" xr:uid="{00000000-0005-0000-0000-000096350000}"/>
    <cellStyle name="Note 3 13 8 3 3" xfId="38334" xr:uid="{00000000-0005-0000-0000-000097350000}"/>
    <cellStyle name="Note 3 13 8 4" xfId="8887" xr:uid="{00000000-0005-0000-0000-000098350000}"/>
    <cellStyle name="Note 3 13 8 4 2" xfId="26322" xr:uid="{00000000-0005-0000-0000-000099350000}"/>
    <cellStyle name="Note 3 13 8 4 3" xfId="40775" xr:uid="{00000000-0005-0000-0000-00009A350000}"/>
    <cellStyle name="Note 3 13 8 5" xfId="11307" xr:uid="{00000000-0005-0000-0000-00009B350000}"/>
    <cellStyle name="Note 3 13 8 5 2" xfId="28742" xr:uid="{00000000-0005-0000-0000-00009C350000}"/>
    <cellStyle name="Note 3 13 8 5 3" xfId="43195" xr:uid="{00000000-0005-0000-0000-00009D350000}"/>
    <cellStyle name="Note 3 13 8 6" xfId="15138" xr:uid="{00000000-0005-0000-0000-00009E350000}"/>
    <cellStyle name="Note 3 13 8 6 2" xfId="32573" xr:uid="{00000000-0005-0000-0000-00009F350000}"/>
    <cellStyle name="Note 3 13 8 6 3" xfId="47026" xr:uid="{00000000-0005-0000-0000-0000A0350000}"/>
    <cellStyle name="Note 3 13 8 7" xfId="18314" xr:uid="{00000000-0005-0000-0000-0000A1350000}"/>
    <cellStyle name="Note 3 13 8 8" xfId="20300" xr:uid="{00000000-0005-0000-0000-0000A2350000}"/>
    <cellStyle name="Note 3 13 9" xfId="3965" xr:uid="{00000000-0005-0000-0000-0000A3350000}"/>
    <cellStyle name="Note 3 13 9 2" xfId="13599" xr:uid="{00000000-0005-0000-0000-0000A4350000}"/>
    <cellStyle name="Note 3 13 9 2 2" xfId="31034" xr:uid="{00000000-0005-0000-0000-0000A5350000}"/>
    <cellStyle name="Note 3 13 9 2 3" xfId="45487" xr:uid="{00000000-0005-0000-0000-0000A6350000}"/>
    <cellStyle name="Note 3 13 9 3" xfId="16060" xr:uid="{00000000-0005-0000-0000-0000A7350000}"/>
    <cellStyle name="Note 3 13 9 3 2" xfId="33495" xr:uid="{00000000-0005-0000-0000-0000A8350000}"/>
    <cellStyle name="Note 3 13 9 3 3" xfId="47948" xr:uid="{00000000-0005-0000-0000-0000A9350000}"/>
    <cellStyle name="Note 3 13 9 4" xfId="21401" xr:uid="{00000000-0005-0000-0000-0000AA350000}"/>
    <cellStyle name="Note 3 13 9 5" xfId="35854" xr:uid="{00000000-0005-0000-0000-0000AB350000}"/>
    <cellStyle name="Note 3 14" xfId="1474" xr:uid="{00000000-0005-0000-0000-0000AC350000}"/>
    <cellStyle name="Note 3 14 10" xfId="6447" xr:uid="{00000000-0005-0000-0000-0000AD350000}"/>
    <cellStyle name="Note 3 14 10 2" xfId="23882" xr:uid="{00000000-0005-0000-0000-0000AE350000}"/>
    <cellStyle name="Note 3 14 10 3" xfId="38335" xr:uid="{00000000-0005-0000-0000-0000AF350000}"/>
    <cellStyle name="Note 3 14 11" xfId="8888" xr:uid="{00000000-0005-0000-0000-0000B0350000}"/>
    <cellStyle name="Note 3 14 11 2" xfId="26323" xr:uid="{00000000-0005-0000-0000-0000B1350000}"/>
    <cellStyle name="Note 3 14 11 3" xfId="40776" xr:uid="{00000000-0005-0000-0000-0000B2350000}"/>
    <cellStyle name="Note 3 14 12" xfId="11308" xr:uid="{00000000-0005-0000-0000-0000B3350000}"/>
    <cellStyle name="Note 3 14 12 2" xfId="28743" xr:uid="{00000000-0005-0000-0000-0000B4350000}"/>
    <cellStyle name="Note 3 14 12 3" xfId="43196" xr:uid="{00000000-0005-0000-0000-0000B5350000}"/>
    <cellStyle name="Note 3 14 13" xfId="18315" xr:uid="{00000000-0005-0000-0000-0000B6350000}"/>
    <cellStyle name="Note 3 14 2" xfId="1475" xr:uid="{00000000-0005-0000-0000-0000B7350000}"/>
    <cellStyle name="Note 3 14 2 2" xfId="1476" xr:uid="{00000000-0005-0000-0000-0000B8350000}"/>
    <cellStyle name="Note 3 14 2 2 2" xfId="3987" xr:uid="{00000000-0005-0000-0000-0000B9350000}"/>
    <cellStyle name="Note 3 14 2 2 2 2" xfId="13616" xr:uid="{00000000-0005-0000-0000-0000BA350000}"/>
    <cellStyle name="Note 3 14 2 2 2 2 2" xfId="31051" xr:uid="{00000000-0005-0000-0000-0000BB350000}"/>
    <cellStyle name="Note 3 14 2 2 2 2 3" xfId="45504" xr:uid="{00000000-0005-0000-0000-0000BC350000}"/>
    <cellStyle name="Note 3 14 2 2 2 3" xfId="16077" xr:uid="{00000000-0005-0000-0000-0000BD350000}"/>
    <cellStyle name="Note 3 14 2 2 2 3 2" xfId="33512" xr:uid="{00000000-0005-0000-0000-0000BE350000}"/>
    <cellStyle name="Note 3 14 2 2 2 3 3" xfId="47965" xr:uid="{00000000-0005-0000-0000-0000BF350000}"/>
    <cellStyle name="Note 3 14 2 2 2 4" xfId="21423" xr:uid="{00000000-0005-0000-0000-0000C0350000}"/>
    <cellStyle name="Note 3 14 2 2 2 5" xfId="35876" xr:uid="{00000000-0005-0000-0000-0000C1350000}"/>
    <cellStyle name="Note 3 14 2 2 3" xfId="6449" xr:uid="{00000000-0005-0000-0000-0000C2350000}"/>
    <cellStyle name="Note 3 14 2 2 3 2" xfId="23884" xr:uid="{00000000-0005-0000-0000-0000C3350000}"/>
    <cellStyle name="Note 3 14 2 2 3 3" xfId="38337" xr:uid="{00000000-0005-0000-0000-0000C4350000}"/>
    <cellStyle name="Note 3 14 2 2 4" xfId="8890" xr:uid="{00000000-0005-0000-0000-0000C5350000}"/>
    <cellStyle name="Note 3 14 2 2 4 2" xfId="26325" xr:uid="{00000000-0005-0000-0000-0000C6350000}"/>
    <cellStyle name="Note 3 14 2 2 4 3" xfId="40778" xr:uid="{00000000-0005-0000-0000-0000C7350000}"/>
    <cellStyle name="Note 3 14 2 2 5" xfId="11310" xr:uid="{00000000-0005-0000-0000-0000C8350000}"/>
    <cellStyle name="Note 3 14 2 2 5 2" xfId="28745" xr:uid="{00000000-0005-0000-0000-0000C9350000}"/>
    <cellStyle name="Note 3 14 2 2 5 3" xfId="43198" xr:uid="{00000000-0005-0000-0000-0000CA350000}"/>
    <cellStyle name="Note 3 14 2 2 6" xfId="18317" xr:uid="{00000000-0005-0000-0000-0000CB350000}"/>
    <cellStyle name="Note 3 14 2 3" xfId="1477" xr:uid="{00000000-0005-0000-0000-0000CC350000}"/>
    <cellStyle name="Note 3 14 2 3 2" xfId="3988" xr:uid="{00000000-0005-0000-0000-0000CD350000}"/>
    <cellStyle name="Note 3 14 2 3 2 2" xfId="13617" xr:uid="{00000000-0005-0000-0000-0000CE350000}"/>
    <cellStyle name="Note 3 14 2 3 2 2 2" xfId="31052" xr:uid="{00000000-0005-0000-0000-0000CF350000}"/>
    <cellStyle name="Note 3 14 2 3 2 2 3" xfId="45505" xr:uid="{00000000-0005-0000-0000-0000D0350000}"/>
    <cellStyle name="Note 3 14 2 3 2 3" xfId="16078" xr:uid="{00000000-0005-0000-0000-0000D1350000}"/>
    <cellStyle name="Note 3 14 2 3 2 3 2" xfId="33513" xr:uid="{00000000-0005-0000-0000-0000D2350000}"/>
    <cellStyle name="Note 3 14 2 3 2 3 3" xfId="47966" xr:uid="{00000000-0005-0000-0000-0000D3350000}"/>
    <cellStyle name="Note 3 14 2 3 2 4" xfId="21424" xr:uid="{00000000-0005-0000-0000-0000D4350000}"/>
    <cellStyle name="Note 3 14 2 3 2 5" xfId="35877" xr:uid="{00000000-0005-0000-0000-0000D5350000}"/>
    <cellStyle name="Note 3 14 2 3 3" xfId="6450" xr:uid="{00000000-0005-0000-0000-0000D6350000}"/>
    <cellStyle name="Note 3 14 2 3 3 2" xfId="23885" xr:uid="{00000000-0005-0000-0000-0000D7350000}"/>
    <cellStyle name="Note 3 14 2 3 3 3" xfId="38338" xr:uid="{00000000-0005-0000-0000-0000D8350000}"/>
    <cellStyle name="Note 3 14 2 3 4" xfId="8891" xr:uid="{00000000-0005-0000-0000-0000D9350000}"/>
    <cellStyle name="Note 3 14 2 3 4 2" xfId="26326" xr:uid="{00000000-0005-0000-0000-0000DA350000}"/>
    <cellStyle name="Note 3 14 2 3 4 3" xfId="40779" xr:uid="{00000000-0005-0000-0000-0000DB350000}"/>
    <cellStyle name="Note 3 14 2 3 5" xfId="11311" xr:uid="{00000000-0005-0000-0000-0000DC350000}"/>
    <cellStyle name="Note 3 14 2 3 5 2" xfId="28746" xr:uid="{00000000-0005-0000-0000-0000DD350000}"/>
    <cellStyle name="Note 3 14 2 3 5 3" xfId="43199" xr:uid="{00000000-0005-0000-0000-0000DE350000}"/>
    <cellStyle name="Note 3 14 2 3 6" xfId="18318" xr:uid="{00000000-0005-0000-0000-0000DF350000}"/>
    <cellStyle name="Note 3 14 2 4" xfId="1478" xr:uid="{00000000-0005-0000-0000-0000E0350000}"/>
    <cellStyle name="Note 3 14 2 4 2" xfId="3989" xr:uid="{00000000-0005-0000-0000-0000E1350000}"/>
    <cellStyle name="Note 3 14 2 4 2 2" xfId="21425" xr:uid="{00000000-0005-0000-0000-0000E2350000}"/>
    <cellStyle name="Note 3 14 2 4 2 3" xfId="35878" xr:uid="{00000000-0005-0000-0000-0000E3350000}"/>
    <cellStyle name="Note 3 14 2 4 3" xfId="6451" xr:uid="{00000000-0005-0000-0000-0000E4350000}"/>
    <cellStyle name="Note 3 14 2 4 3 2" xfId="23886" xr:uid="{00000000-0005-0000-0000-0000E5350000}"/>
    <cellStyle name="Note 3 14 2 4 3 3" xfId="38339" xr:uid="{00000000-0005-0000-0000-0000E6350000}"/>
    <cellStyle name="Note 3 14 2 4 4" xfId="8892" xr:uid="{00000000-0005-0000-0000-0000E7350000}"/>
    <cellStyle name="Note 3 14 2 4 4 2" xfId="26327" xr:uid="{00000000-0005-0000-0000-0000E8350000}"/>
    <cellStyle name="Note 3 14 2 4 4 3" xfId="40780" xr:uid="{00000000-0005-0000-0000-0000E9350000}"/>
    <cellStyle name="Note 3 14 2 4 5" xfId="11312" xr:uid="{00000000-0005-0000-0000-0000EA350000}"/>
    <cellStyle name="Note 3 14 2 4 5 2" xfId="28747" xr:uid="{00000000-0005-0000-0000-0000EB350000}"/>
    <cellStyle name="Note 3 14 2 4 5 3" xfId="43200" xr:uid="{00000000-0005-0000-0000-0000EC350000}"/>
    <cellStyle name="Note 3 14 2 4 6" xfId="15139" xr:uid="{00000000-0005-0000-0000-0000ED350000}"/>
    <cellStyle name="Note 3 14 2 4 6 2" xfId="32574" xr:uid="{00000000-0005-0000-0000-0000EE350000}"/>
    <cellStyle name="Note 3 14 2 4 6 3" xfId="47027" xr:uid="{00000000-0005-0000-0000-0000EF350000}"/>
    <cellStyle name="Note 3 14 2 4 7" xfId="18319" xr:uid="{00000000-0005-0000-0000-0000F0350000}"/>
    <cellStyle name="Note 3 14 2 4 8" xfId="20301" xr:uid="{00000000-0005-0000-0000-0000F1350000}"/>
    <cellStyle name="Note 3 14 2 5" xfId="3986" xr:uid="{00000000-0005-0000-0000-0000F2350000}"/>
    <cellStyle name="Note 3 14 2 5 2" xfId="13615" xr:uid="{00000000-0005-0000-0000-0000F3350000}"/>
    <cellStyle name="Note 3 14 2 5 2 2" xfId="31050" xr:uid="{00000000-0005-0000-0000-0000F4350000}"/>
    <cellStyle name="Note 3 14 2 5 2 3" xfId="45503" xr:uid="{00000000-0005-0000-0000-0000F5350000}"/>
    <cellStyle name="Note 3 14 2 5 3" xfId="16076" xr:uid="{00000000-0005-0000-0000-0000F6350000}"/>
    <cellStyle name="Note 3 14 2 5 3 2" xfId="33511" xr:uid="{00000000-0005-0000-0000-0000F7350000}"/>
    <cellStyle name="Note 3 14 2 5 3 3" xfId="47964" xr:uid="{00000000-0005-0000-0000-0000F8350000}"/>
    <cellStyle name="Note 3 14 2 5 4" xfId="21422" xr:uid="{00000000-0005-0000-0000-0000F9350000}"/>
    <cellStyle name="Note 3 14 2 5 5" xfId="35875" xr:uid="{00000000-0005-0000-0000-0000FA350000}"/>
    <cellStyle name="Note 3 14 2 6" xfId="6448" xr:uid="{00000000-0005-0000-0000-0000FB350000}"/>
    <cellStyle name="Note 3 14 2 6 2" xfId="23883" xr:uid="{00000000-0005-0000-0000-0000FC350000}"/>
    <cellStyle name="Note 3 14 2 6 3" xfId="38336" xr:uid="{00000000-0005-0000-0000-0000FD350000}"/>
    <cellStyle name="Note 3 14 2 7" xfId="8889" xr:uid="{00000000-0005-0000-0000-0000FE350000}"/>
    <cellStyle name="Note 3 14 2 7 2" xfId="26324" xr:uid="{00000000-0005-0000-0000-0000FF350000}"/>
    <cellStyle name="Note 3 14 2 7 3" xfId="40777" xr:uid="{00000000-0005-0000-0000-000000360000}"/>
    <cellStyle name="Note 3 14 2 8" xfId="11309" xr:uid="{00000000-0005-0000-0000-000001360000}"/>
    <cellStyle name="Note 3 14 2 8 2" xfId="28744" xr:uid="{00000000-0005-0000-0000-000002360000}"/>
    <cellStyle name="Note 3 14 2 8 3" xfId="43197" xr:uid="{00000000-0005-0000-0000-000003360000}"/>
    <cellStyle name="Note 3 14 2 9" xfId="18316" xr:uid="{00000000-0005-0000-0000-000004360000}"/>
    <cellStyle name="Note 3 14 3" xfId="1479" xr:uid="{00000000-0005-0000-0000-000005360000}"/>
    <cellStyle name="Note 3 14 3 2" xfId="1480" xr:uid="{00000000-0005-0000-0000-000006360000}"/>
    <cellStyle name="Note 3 14 3 2 2" xfId="3991" xr:uid="{00000000-0005-0000-0000-000007360000}"/>
    <cellStyle name="Note 3 14 3 2 2 2" xfId="13619" xr:uid="{00000000-0005-0000-0000-000008360000}"/>
    <cellStyle name="Note 3 14 3 2 2 2 2" xfId="31054" xr:uid="{00000000-0005-0000-0000-000009360000}"/>
    <cellStyle name="Note 3 14 3 2 2 2 3" xfId="45507" xr:uid="{00000000-0005-0000-0000-00000A360000}"/>
    <cellStyle name="Note 3 14 3 2 2 3" xfId="16080" xr:uid="{00000000-0005-0000-0000-00000B360000}"/>
    <cellStyle name="Note 3 14 3 2 2 3 2" xfId="33515" xr:uid="{00000000-0005-0000-0000-00000C360000}"/>
    <cellStyle name="Note 3 14 3 2 2 3 3" xfId="47968" xr:uid="{00000000-0005-0000-0000-00000D360000}"/>
    <cellStyle name="Note 3 14 3 2 2 4" xfId="21427" xr:uid="{00000000-0005-0000-0000-00000E360000}"/>
    <cellStyle name="Note 3 14 3 2 2 5" xfId="35880" xr:uid="{00000000-0005-0000-0000-00000F360000}"/>
    <cellStyle name="Note 3 14 3 2 3" xfId="6453" xr:uid="{00000000-0005-0000-0000-000010360000}"/>
    <cellStyle name="Note 3 14 3 2 3 2" xfId="23888" xr:uid="{00000000-0005-0000-0000-000011360000}"/>
    <cellStyle name="Note 3 14 3 2 3 3" xfId="38341" xr:uid="{00000000-0005-0000-0000-000012360000}"/>
    <cellStyle name="Note 3 14 3 2 4" xfId="8894" xr:uid="{00000000-0005-0000-0000-000013360000}"/>
    <cellStyle name="Note 3 14 3 2 4 2" xfId="26329" xr:uid="{00000000-0005-0000-0000-000014360000}"/>
    <cellStyle name="Note 3 14 3 2 4 3" xfId="40782" xr:uid="{00000000-0005-0000-0000-000015360000}"/>
    <cellStyle name="Note 3 14 3 2 5" xfId="11314" xr:uid="{00000000-0005-0000-0000-000016360000}"/>
    <cellStyle name="Note 3 14 3 2 5 2" xfId="28749" xr:uid="{00000000-0005-0000-0000-000017360000}"/>
    <cellStyle name="Note 3 14 3 2 5 3" xfId="43202" xr:uid="{00000000-0005-0000-0000-000018360000}"/>
    <cellStyle name="Note 3 14 3 2 6" xfId="18321" xr:uid="{00000000-0005-0000-0000-000019360000}"/>
    <cellStyle name="Note 3 14 3 3" xfId="1481" xr:uid="{00000000-0005-0000-0000-00001A360000}"/>
    <cellStyle name="Note 3 14 3 3 2" xfId="3992" xr:uid="{00000000-0005-0000-0000-00001B360000}"/>
    <cellStyle name="Note 3 14 3 3 2 2" xfId="13620" xr:uid="{00000000-0005-0000-0000-00001C360000}"/>
    <cellStyle name="Note 3 14 3 3 2 2 2" xfId="31055" xr:uid="{00000000-0005-0000-0000-00001D360000}"/>
    <cellStyle name="Note 3 14 3 3 2 2 3" xfId="45508" xr:uid="{00000000-0005-0000-0000-00001E360000}"/>
    <cellStyle name="Note 3 14 3 3 2 3" xfId="16081" xr:uid="{00000000-0005-0000-0000-00001F360000}"/>
    <cellStyle name="Note 3 14 3 3 2 3 2" xfId="33516" xr:uid="{00000000-0005-0000-0000-000020360000}"/>
    <cellStyle name="Note 3 14 3 3 2 3 3" xfId="47969" xr:uid="{00000000-0005-0000-0000-000021360000}"/>
    <cellStyle name="Note 3 14 3 3 2 4" xfId="21428" xr:uid="{00000000-0005-0000-0000-000022360000}"/>
    <cellStyle name="Note 3 14 3 3 2 5" xfId="35881" xr:uid="{00000000-0005-0000-0000-000023360000}"/>
    <cellStyle name="Note 3 14 3 3 3" xfId="6454" xr:uid="{00000000-0005-0000-0000-000024360000}"/>
    <cellStyle name="Note 3 14 3 3 3 2" xfId="23889" xr:uid="{00000000-0005-0000-0000-000025360000}"/>
    <cellStyle name="Note 3 14 3 3 3 3" xfId="38342" xr:uid="{00000000-0005-0000-0000-000026360000}"/>
    <cellStyle name="Note 3 14 3 3 4" xfId="8895" xr:uid="{00000000-0005-0000-0000-000027360000}"/>
    <cellStyle name="Note 3 14 3 3 4 2" xfId="26330" xr:uid="{00000000-0005-0000-0000-000028360000}"/>
    <cellStyle name="Note 3 14 3 3 4 3" xfId="40783" xr:uid="{00000000-0005-0000-0000-000029360000}"/>
    <cellStyle name="Note 3 14 3 3 5" xfId="11315" xr:uid="{00000000-0005-0000-0000-00002A360000}"/>
    <cellStyle name="Note 3 14 3 3 5 2" xfId="28750" xr:uid="{00000000-0005-0000-0000-00002B360000}"/>
    <cellStyle name="Note 3 14 3 3 5 3" xfId="43203" xr:uid="{00000000-0005-0000-0000-00002C360000}"/>
    <cellStyle name="Note 3 14 3 3 6" xfId="18322" xr:uid="{00000000-0005-0000-0000-00002D360000}"/>
    <cellStyle name="Note 3 14 3 4" xfId="1482" xr:uid="{00000000-0005-0000-0000-00002E360000}"/>
    <cellStyle name="Note 3 14 3 4 2" xfId="3993" xr:uid="{00000000-0005-0000-0000-00002F360000}"/>
    <cellStyle name="Note 3 14 3 4 2 2" xfId="21429" xr:uid="{00000000-0005-0000-0000-000030360000}"/>
    <cellStyle name="Note 3 14 3 4 2 3" xfId="35882" xr:uid="{00000000-0005-0000-0000-000031360000}"/>
    <cellStyle name="Note 3 14 3 4 3" xfId="6455" xr:uid="{00000000-0005-0000-0000-000032360000}"/>
    <cellStyle name="Note 3 14 3 4 3 2" xfId="23890" xr:uid="{00000000-0005-0000-0000-000033360000}"/>
    <cellStyle name="Note 3 14 3 4 3 3" xfId="38343" xr:uid="{00000000-0005-0000-0000-000034360000}"/>
    <cellStyle name="Note 3 14 3 4 4" xfId="8896" xr:uid="{00000000-0005-0000-0000-000035360000}"/>
    <cellStyle name="Note 3 14 3 4 4 2" xfId="26331" xr:uid="{00000000-0005-0000-0000-000036360000}"/>
    <cellStyle name="Note 3 14 3 4 4 3" xfId="40784" xr:uid="{00000000-0005-0000-0000-000037360000}"/>
    <cellStyle name="Note 3 14 3 4 5" xfId="11316" xr:uid="{00000000-0005-0000-0000-000038360000}"/>
    <cellStyle name="Note 3 14 3 4 5 2" xfId="28751" xr:uid="{00000000-0005-0000-0000-000039360000}"/>
    <cellStyle name="Note 3 14 3 4 5 3" xfId="43204" xr:uid="{00000000-0005-0000-0000-00003A360000}"/>
    <cellStyle name="Note 3 14 3 4 6" xfId="15140" xr:uid="{00000000-0005-0000-0000-00003B360000}"/>
    <cellStyle name="Note 3 14 3 4 6 2" xfId="32575" xr:uid="{00000000-0005-0000-0000-00003C360000}"/>
    <cellStyle name="Note 3 14 3 4 6 3" xfId="47028" xr:uid="{00000000-0005-0000-0000-00003D360000}"/>
    <cellStyle name="Note 3 14 3 4 7" xfId="18323" xr:uid="{00000000-0005-0000-0000-00003E360000}"/>
    <cellStyle name="Note 3 14 3 4 8" xfId="20302" xr:uid="{00000000-0005-0000-0000-00003F360000}"/>
    <cellStyle name="Note 3 14 3 5" xfId="3990" xr:uid="{00000000-0005-0000-0000-000040360000}"/>
    <cellStyle name="Note 3 14 3 5 2" xfId="13618" xr:uid="{00000000-0005-0000-0000-000041360000}"/>
    <cellStyle name="Note 3 14 3 5 2 2" xfId="31053" xr:uid="{00000000-0005-0000-0000-000042360000}"/>
    <cellStyle name="Note 3 14 3 5 2 3" xfId="45506" xr:uid="{00000000-0005-0000-0000-000043360000}"/>
    <cellStyle name="Note 3 14 3 5 3" xfId="16079" xr:uid="{00000000-0005-0000-0000-000044360000}"/>
    <cellStyle name="Note 3 14 3 5 3 2" xfId="33514" xr:uid="{00000000-0005-0000-0000-000045360000}"/>
    <cellStyle name="Note 3 14 3 5 3 3" xfId="47967" xr:uid="{00000000-0005-0000-0000-000046360000}"/>
    <cellStyle name="Note 3 14 3 5 4" xfId="21426" xr:uid="{00000000-0005-0000-0000-000047360000}"/>
    <cellStyle name="Note 3 14 3 5 5" xfId="35879" xr:uid="{00000000-0005-0000-0000-000048360000}"/>
    <cellStyle name="Note 3 14 3 6" xfId="6452" xr:uid="{00000000-0005-0000-0000-000049360000}"/>
    <cellStyle name="Note 3 14 3 6 2" xfId="23887" xr:uid="{00000000-0005-0000-0000-00004A360000}"/>
    <cellStyle name="Note 3 14 3 6 3" xfId="38340" xr:uid="{00000000-0005-0000-0000-00004B360000}"/>
    <cellStyle name="Note 3 14 3 7" xfId="8893" xr:uid="{00000000-0005-0000-0000-00004C360000}"/>
    <cellStyle name="Note 3 14 3 7 2" xfId="26328" xr:uid="{00000000-0005-0000-0000-00004D360000}"/>
    <cellStyle name="Note 3 14 3 7 3" xfId="40781" xr:uid="{00000000-0005-0000-0000-00004E360000}"/>
    <cellStyle name="Note 3 14 3 8" xfId="11313" xr:uid="{00000000-0005-0000-0000-00004F360000}"/>
    <cellStyle name="Note 3 14 3 8 2" xfId="28748" xr:uid="{00000000-0005-0000-0000-000050360000}"/>
    <cellStyle name="Note 3 14 3 8 3" xfId="43201" xr:uid="{00000000-0005-0000-0000-000051360000}"/>
    <cellStyle name="Note 3 14 3 9" xfId="18320" xr:uid="{00000000-0005-0000-0000-000052360000}"/>
    <cellStyle name="Note 3 14 4" xfId="1483" xr:uid="{00000000-0005-0000-0000-000053360000}"/>
    <cellStyle name="Note 3 14 4 2" xfId="1484" xr:uid="{00000000-0005-0000-0000-000054360000}"/>
    <cellStyle name="Note 3 14 4 2 2" xfId="3995" xr:uid="{00000000-0005-0000-0000-000055360000}"/>
    <cellStyle name="Note 3 14 4 2 2 2" xfId="13622" xr:uid="{00000000-0005-0000-0000-000056360000}"/>
    <cellStyle name="Note 3 14 4 2 2 2 2" xfId="31057" xr:uid="{00000000-0005-0000-0000-000057360000}"/>
    <cellStyle name="Note 3 14 4 2 2 2 3" xfId="45510" xr:uid="{00000000-0005-0000-0000-000058360000}"/>
    <cellStyle name="Note 3 14 4 2 2 3" xfId="16083" xr:uid="{00000000-0005-0000-0000-000059360000}"/>
    <cellStyle name="Note 3 14 4 2 2 3 2" xfId="33518" xr:uid="{00000000-0005-0000-0000-00005A360000}"/>
    <cellStyle name="Note 3 14 4 2 2 3 3" xfId="47971" xr:uid="{00000000-0005-0000-0000-00005B360000}"/>
    <cellStyle name="Note 3 14 4 2 2 4" xfId="21431" xr:uid="{00000000-0005-0000-0000-00005C360000}"/>
    <cellStyle name="Note 3 14 4 2 2 5" xfId="35884" xr:uid="{00000000-0005-0000-0000-00005D360000}"/>
    <cellStyle name="Note 3 14 4 2 3" xfId="6457" xr:uid="{00000000-0005-0000-0000-00005E360000}"/>
    <cellStyle name="Note 3 14 4 2 3 2" xfId="23892" xr:uid="{00000000-0005-0000-0000-00005F360000}"/>
    <cellStyle name="Note 3 14 4 2 3 3" xfId="38345" xr:uid="{00000000-0005-0000-0000-000060360000}"/>
    <cellStyle name="Note 3 14 4 2 4" xfId="8898" xr:uid="{00000000-0005-0000-0000-000061360000}"/>
    <cellStyle name="Note 3 14 4 2 4 2" xfId="26333" xr:uid="{00000000-0005-0000-0000-000062360000}"/>
    <cellStyle name="Note 3 14 4 2 4 3" xfId="40786" xr:uid="{00000000-0005-0000-0000-000063360000}"/>
    <cellStyle name="Note 3 14 4 2 5" xfId="11318" xr:uid="{00000000-0005-0000-0000-000064360000}"/>
    <cellStyle name="Note 3 14 4 2 5 2" xfId="28753" xr:uid="{00000000-0005-0000-0000-000065360000}"/>
    <cellStyle name="Note 3 14 4 2 5 3" xfId="43206" xr:uid="{00000000-0005-0000-0000-000066360000}"/>
    <cellStyle name="Note 3 14 4 2 6" xfId="18325" xr:uid="{00000000-0005-0000-0000-000067360000}"/>
    <cellStyle name="Note 3 14 4 3" xfId="1485" xr:uid="{00000000-0005-0000-0000-000068360000}"/>
    <cellStyle name="Note 3 14 4 3 2" xfId="3996" xr:uid="{00000000-0005-0000-0000-000069360000}"/>
    <cellStyle name="Note 3 14 4 3 2 2" xfId="13623" xr:uid="{00000000-0005-0000-0000-00006A360000}"/>
    <cellStyle name="Note 3 14 4 3 2 2 2" xfId="31058" xr:uid="{00000000-0005-0000-0000-00006B360000}"/>
    <cellStyle name="Note 3 14 4 3 2 2 3" xfId="45511" xr:uid="{00000000-0005-0000-0000-00006C360000}"/>
    <cellStyle name="Note 3 14 4 3 2 3" xfId="16084" xr:uid="{00000000-0005-0000-0000-00006D360000}"/>
    <cellStyle name="Note 3 14 4 3 2 3 2" xfId="33519" xr:uid="{00000000-0005-0000-0000-00006E360000}"/>
    <cellStyle name="Note 3 14 4 3 2 3 3" xfId="47972" xr:uid="{00000000-0005-0000-0000-00006F360000}"/>
    <cellStyle name="Note 3 14 4 3 2 4" xfId="21432" xr:uid="{00000000-0005-0000-0000-000070360000}"/>
    <cellStyle name="Note 3 14 4 3 2 5" xfId="35885" xr:uid="{00000000-0005-0000-0000-000071360000}"/>
    <cellStyle name="Note 3 14 4 3 3" xfId="6458" xr:uid="{00000000-0005-0000-0000-000072360000}"/>
    <cellStyle name="Note 3 14 4 3 3 2" xfId="23893" xr:uid="{00000000-0005-0000-0000-000073360000}"/>
    <cellStyle name="Note 3 14 4 3 3 3" xfId="38346" xr:uid="{00000000-0005-0000-0000-000074360000}"/>
    <cellStyle name="Note 3 14 4 3 4" xfId="8899" xr:uid="{00000000-0005-0000-0000-000075360000}"/>
    <cellStyle name="Note 3 14 4 3 4 2" xfId="26334" xr:uid="{00000000-0005-0000-0000-000076360000}"/>
    <cellStyle name="Note 3 14 4 3 4 3" xfId="40787" xr:uid="{00000000-0005-0000-0000-000077360000}"/>
    <cellStyle name="Note 3 14 4 3 5" xfId="11319" xr:uid="{00000000-0005-0000-0000-000078360000}"/>
    <cellStyle name="Note 3 14 4 3 5 2" xfId="28754" xr:uid="{00000000-0005-0000-0000-000079360000}"/>
    <cellStyle name="Note 3 14 4 3 5 3" xfId="43207" xr:uid="{00000000-0005-0000-0000-00007A360000}"/>
    <cellStyle name="Note 3 14 4 3 6" xfId="18326" xr:uid="{00000000-0005-0000-0000-00007B360000}"/>
    <cellStyle name="Note 3 14 4 4" xfId="1486" xr:uid="{00000000-0005-0000-0000-00007C360000}"/>
    <cellStyle name="Note 3 14 4 4 2" xfId="3997" xr:uid="{00000000-0005-0000-0000-00007D360000}"/>
    <cellStyle name="Note 3 14 4 4 2 2" xfId="21433" xr:uid="{00000000-0005-0000-0000-00007E360000}"/>
    <cellStyle name="Note 3 14 4 4 2 3" xfId="35886" xr:uid="{00000000-0005-0000-0000-00007F360000}"/>
    <cellStyle name="Note 3 14 4 4 3" xfId="6459" xr:uid="{00000000-0005-0000-0000-000080360000}"/>
    <cellStyle name="Note 3 14 4 4 3 2" xfId="23894" xr:uid="{00000000-0005-0000-0000-000081360000}"/>
    <cellStyle name="Note 3 14 4 4 3 3" xfId="38347" xr:uid="{00000000-0005-0000-0000-000082360000}"/>
    <cellStyle name="Note 3 14 4 4 4" xfId="8900" xr:uid="{00000000-0005-0000-0000-000083360000}"/>
    <cellStyle name="Note 3 14 4 4 4 2" xfId="26335" xr:uid="{00000000-0005-0000-0000-000084360000}"/>
    <cellStyle name="Note 3 14 4 4 4 3" xfId="40788" xr:uid="{00000000-0005-0000-0000-000085360000}"/>
    <cellStyle name="Note 3 14 4 4 5" xfId="11320" xr:uid="{00000000-0005-0000-0000-000086360000}"/>
    <cellStyle name="Note 3 14 4 4 5 2" xfId="28755" xr:uid="{00000000-0005-0000-0000-000087360000}"/>
    <cellStyle name="Note 3 14 4 4 5 3" xfId="43208" xr:uid="{00000000-0005-0000-0000-000088360000}"/>
    <cellStyle name="Note 3 14 4 4 6" xfId="15141" xr:uid="{00000000-0005-0000-0000-000089360000}"/>
    <cellStyle name="Note 3 14 4 4 6 2" xfId="32576" xr:uid="{00000000-0005-0000-0000-00008A360000}"/>
    <cellStyle name="Note 3 14 4 4 6 3" xfId="47029" xr:uid="{00000000-0005-0000-0000-00008B360000}"/>
    <cellStyle name="Note 3 14 4 4 7" xfId="18327" xr:uid="{00000000-0005-0000-0000-00008C360000}"/>
    <cellStyle name="Note 3 14 4 4 8" xfId="20303" xr:uid="{00000000-0005-0000-0000-00008D360000}"/>
    <cellStyle name="Note 3 14 4 5" xfId="3994" xr:uid="{00000000-0005-0000-0000-00008E360000}"/>
    <cellStyle name="Note 3 14 4 5 2" xfId="13621" xr:uid="{00000000-0005-0000-0000-00008F360000}"/>
    <cellStyle name="Note 3 14 4 5 2 2" xfId="31056" xr:uid="{00000000-0005-0000-0000-000090360000}"/>
    <cellStyle name="Note 3 14 4 5 2 3" xfId="45509" xr:uid="{00000000-0005-0000-0000-000091360000}"/>
    <cellStyle name="Note 3 14 4 5 3" xfId="16082" xr:uid="{00000000-0005-0000-0000-000092360000}"/>
    <cellStyle name="Note 3 14 4 5 3 2" xfId="33517" xr:uid="{00000000-0005-0000-0000-000093360000}"/>
    <cellStyle name="Note 3 14 4 5 3 3" xfId="47970" xr:uid="{00000000-0005-0000-0000-000094360000}"/>
    <cellStyle name="Note 3 14 4 5 4" xfId="21430" xr:uid="{00000000-0005-0000-0000-000095360000}"/>
    <cellStyle name="Note 3 14 4 5 5" xfId="35883" xr:uid="{00000000-0005-0000-0000-000096360000}"/>
    <cellStyle name="Note 3 14 4 6" xfId="6456" xr:uid="{00000000-0005-0000-0000-000097360000}"/>
    <cellStyle name="Note 3 14 4 6 2" xfId="23891" xr:uid="{00000000-0005-0000-0000-000098360000}"/>
    <cellStyle name="Note 3 14 4 6 3" xfId="38344" xr:uid="{00000000-0005-0000-0000-000099360000}"/>
    <cellStyle name="Note 3 14 4 7" xfId="8897" xr:uid="{00000000-0005-0000-0000-00009A360000}"/>
    <cellStyle name="Note 3 14 4 7 2" xfId="26332" xr:uid="{00000000-0005-0000-0000-00009B360000}"/>
    <cellStyle name="Note 3 14 4 7 3" xfId="40785" xr:uid="{00000000-0005-0000-0000-00009C360000}"/>
    <cellStyle name="Note 3 14 4 8" xfId="11317" xr:uid="{00000000-0005-0000-0000-00009D360000}"/>
    <cellStyle name="Note 3 14 4 8 2" xfId="28752" xr:uid="{00000000-0005-0000-0000-00009E360000}"/>
    <cellStyle name="Note 3 14 4 8 3" xfId="43205" xr:uid="{00000000-0005-0000-0000-00009F360000}"/>
    <cellStyle name="Note 3 14 4 9" xfId="18324" xr:uid="{00000000-0005-0000-0000-0000A0360000}"/>
    <cellStyle name="Note 3 14 5" xfId="1487" xr:uid="{00000000-0005-0000-0000-0000A1360000}"/>
    <cellStyle name="Note 3 14 5 2" xfId="1488" xr:uid="{00000000-0005-0000-0000-0000A2360000}"/>
    <cellStyle name="Note 3 14 5 2 2" xfId="3999" xr:uid="{00000000-0005-0000-0000-0000A3360000}"/>
    <cellStyle name="Note 3 14 5 2 2 2" xfId="13625" xr:uid="{00000000-0005-0000-0000-0000A4360000}"/>
    <cellStyle name="Note 3 14 5 2 2 2 2" xfId="31060" xr:uid="{00000000-0005-0000-0000-0000A5360000}"/>
    <cellStyle name="Note 3 14 5 2 2 2 3" xfId="45513" xr:uid="{00000000-0005-0000-0000-0000A6360000}"/>
    <cellStyle name="Note 3 14 5 2 2 3" xfId="16086" xr:uid="{00000000-0005-0000-0000-0000A7360000}"/>
    <cellStyle name="Note 3 14 5 2 2 3 2" xfId="33521" xr:uid="{00000000-0005-0000-0000-0000A8360000}"/>
    <cellStyle name="Note 3 14 5 2 2 3 3" xfId="47974" xr:uid="{00000000-0005-0000-0000-0000A9360000}"/>
    <cellStyle name="Note 3 14 5 2 2 4" xfId="21435" xr:uid="{00000000-0005-0000-0000-0000AA360000}"/>
    <cellStyle name="Note 3 14 5 2 2 5" xfId="35888" xr:uid="{00000000-0005-0000-0000-0000AB360000}"/>
    <cellStyle name="Note 3 14 5 2 3" xfId="6461" xr:uid="{00000000-0005-0000-0000-0000AC360000}"/>
    <cellStyle name="Note 3 14 5 2 3 2" xfId="23896" xr:uid="{00000000-0005-0000-0000-0000AD360000}"/>
    <cellStyle name="Note 3 14 5 2 3 3" xfId="38349" xr:uid="{00000000-0005-0000-0000-0000AE360000}"/>
    <cellStyle name="Note 3 14 5 2 4" xfId="8902" xr:uid="{00000000-0005-0000-0000-0000AF360000}"/>
    <cellStyle name="Note 3 14 5 2 4 2" xfId="26337" xr:uid="{00000000-0005-0000-0000-0000B0360000}"/>
    <cellStyle name="Note 3 14 5 2 4 3" xfId="40790" xr:uid="{00000000-0005-0000-0000-0000B1360000}"/>
    <cellStyle name="Note 3 14 5 2 5" xfId="11322" xr:uid="{00000000-0005-0000-0000-0000B2360000}"/>
    <cellStyle name="Note 3 14 5 2 5 2" xfId="28757" xr:uid="{00000000-0005-0000-0000-0000B3360000}"/>
    <cellStyle name="Note 3 14 5 2 5 3" xfId="43210" xr:uid="{00000000-0005-0000-0000-0000B4360000}"/>
    <cellStyle name="Note 3 14 5 2 6" xfId="18329" xr:uid="{00000000-0005-0000-0000-0000B5360000}"/>
    <cellStyle name="Note 3 14 5 3" xfId="1489" xr:uid="{00000000-0005-0000-0000-0000B6360000}"/>
    <cellStyle name="Note 3 14 5 3 2" xfId="4000" xr:uid="{00000000-0005-0000-0000-0000B7360000}"/>
    <cellStyle name="Note 3 14 5 3 2 2" xfId="13626" xr:uid="{00000000-0005-0000-0000-0000B8360000}"/>
    <cellStyle name="Note 3 14 5 3 2 2 2" xfId="31061" xr:uid="{00000000-0005-0000-0000-0000B9360000}"/>
    <cellStyle name="Note 3 14 5 3 2 2 3" xfId="45514" xr:uid="{00000000-0005-0000-0000-0000BA360000}"/>
    <cellStyle name="Note 3 14 5 3 2 3" xfId="16087" xr:uid="{00000000-0005-0000-0000-0000BB360000}"/>
    <cellStyle name="Note 3 14 5 3 2 3 2" xfId="33522" xr:uid="{00000000-0005-0000-0000-0000BC360000}"/>
    <cellStyle name="Note 3 14 5 3 2 3 3" xfId="47975" xr:uid="{00000000-0005-0000-0000-0000BD360000}"/>
    <cellStyle name="Note 3 14 5 3 2 4" xfId="21436" xr:uid="{00000000-0005-0000-0000-0000BE360000}"/>
    <cellStyle name="Note 3 14 5 3 2 5" xfId="35889" xr:uid="{00000000-0005-0000-0000-0000BF360000}"/>
    <cellStyle name="Note 3 14 5 3 3" xfId="6462" xr:uid="{00000000-0005-0000-0000-0000C0360000}"/>
    <cellStyle name="Note 3 14 5 3 3 2" xfId="23897" xr:uid="{00000000-0005-0000-0000-0000C1360000}"/>
    <cellStyle name="Note 3 14 5 3 3 3" xfId="38350" xr:uid="{00000000-0005-0000-0000-0000C2360000}"/>
    <cellStyle name="Note 3 14 5 3 4" xfId="8903" xr:uid="{00000000-0005-0000-0000-0000C3360000}"/>
    <cellStyle name="Note 3 14 5 3 4 2" xfId="26338" xr:uid="{00000000-0005-0000-0000-0000C4360000}"/>
    <cellStyle name="Note 3 14 5 3 4 3" xfId="40791" xr:uid="{00000000-0005-0000-0000-0000C5360000}"/>
    <cellStyle name="Note 3 14 5 3 5" xfId="11323" xr:uid="{00000000-0005-0000-0000-0000C6360000}"/>
    <cellStyle name="Note 3 14 5 3 5 2" xfId="28758" xr:uid="{00000000-0005-0000-0000-0000C7360000}"/>
    <cellStyle name="Note 3 14 5 3 5 3" xfId="43211" xr:uid="{00000000-0005-0000-0000-0000C8360000}"/>
    <cellStyle name="Note 3 14 5 3 6" xfId="18330" xr:uid="{00000000-0005-0000-0000-0000C9360000}"/>
    <cellStyle name="Note 3 14 5 4" xfId="1490" xr:uid="{00000000-0005-0000-0000-0000CA360000}"/>
    <cellStyle name="Note 3 14 5 4 2" xfId="4001" xr:uid="{00000000-0005-0000-0000-0000CB360000}"/>
    <cellStyle name="Note 3 14 5 4 2 2" xfId="21437" xr:uid="{00000000-0005-0000-0000-0000CC360000}"/>
    <cellStyle name="Note 3 14 5 4 2 3" xfId="35890" xr:uid="{00000000-0005-0000-0000-0000CD360000}"/>
    <cellStyle name="Note 3 14 5 4 3" xfId="6463" xr:uid="{00000000-0005-0000-0000-0000CE360000}"/>
    <cellStyle name="Note 3 14 5 4 3 2" xfId="23898" xr:uid="{00000000-0005-0000-0000-0000CF360000}"/>
    <cellStyle name="Note 3 14 5 4 3 3" xfId="38351" xr:uid="{00000000-0005-0000-0000-0000D0360000}"/>
    <cellStyle name="Note 3 14 5 4 4" xfId="8904" xr:uid="{00000000-0005-0000-0000-0000D1360000}"/>
    <cellStyle name="Note 3 14 5 4 4 2" xfId="26339" xr:uid="{00000000-0005-0000-0000-0000D2360000}"/>
    <cellStyle name="Note 3 14 5 4 4 3" xfId="40792" xr:uid="{00000000-0005-0000-0000-0000D3360000}"/>
    <cellStyle name="Note 3 14 5 4 5" xfId="11324" xr:uid="{00000000-0005-0000-0000-0000D4360000}"/>
    <cellStyle name="Note 3 14 5 4 5 2" xfId="28759" xr:uid="{00000000-0005-0000-0000-0000D5360000}"/>
    <cellStyle name="Note 3 14 5 4 5 3" xfId="43212" xr:uid="{00000000-0005-0000-0000-0000D6360000}"/>
    <cellStyle name="Note 3 14 5 4 6" xfId="15142" xr:uid="{00000000-0005-0000-0000-0000D7360000}"/>
    <cellStyle name="Note 3 14 5 4 6 2" xfId="32577" xr:uid="{00000000-0005-0000-0000-0000D8360000}"/>
    <cellStyle name="Note 3 14 5 4 6 3" xfId="47030" xr:uid="{00000000-0005-0000-0000-0000D9360000}"/>
    <cellStyle name="Note 3 14 5 4 7" xfId="18331" xr:uid="{00000000-0005-0000-0000-0000DA360000}"/>
    <cellStyle name="Note 3 14 5 4 8" xfId="20304" xr:uid="{00000000-0005-0000-0000-0000DB360000}"/>
    <cellStyle name="Note 3 14 5 5" xfId="3998" xr:uid="{00000000-0005-0000-0000-0000DC360000}"/>
    <cellStyle name="Note 3 14 5 5 2" xfId="13624" xr:uid="{00000000-0005-0000-0000-0000DD360000}"/>
    <cellStyle name="Note 3 14 5 5 2 2" xfId="31059" xr:uid="{00000000-0005-0000-0000-0000DE360000}"/>
    <cellStyle name="Note 3 14 5 5 2 3" xfId="45512" xr:uid="{00000000-0005-0000-0000-0000DF360000}"/>
    <cellStyle name="Note 3 14 5 5 3" xfId="16085" xr:uid="{00000000-0005-0000-0000-0000E0360000}"/>
    <cellStyle name="Note 3 14 5 5 3 2" xfId="33520" xr:uid="{00000000-0005-0000-0000-0000E1360000}"/>
    <cellStyle name="Note 3 14 5 5 3 3" xfId="47973" xr:uid="{00000000-0005-0000-0000-0000E2360000}"/>
    <cellStyle name="Note 3 14 5 5 4" xfId="21434" xr:uid="{00000000-0005-0000-0000-0000E3360000}"/>
    <cellStyle name="Note 3 14 5 5 5" xfId="35887" xr:uid="{00000000-0005-0000-0000-0000E4360000}"/>
    <cellStyle name="Note 3 14 5 6" xfId="6460" xr:uid="{00000000-0005-0000-0000-0000E5360000}"/>
    <cellStyle name="Note 3 14 5 6 2" xfId="23895" xr:uid="{00000000-0005-0000-0000-0000E6360000}"/>
    <cellStyle name="Note 3 14 5 6 3" xfId="38348" xr:uid="{00000000-0005-0000-0000-0000E7360000}"/>
    <cellStyle name="Note 3 14 5 7" xfId="8901" xr:uid="{00000000-0005-0000-0000-0000E8360000}"/>
    <cellStyle name="Note 3 14 5 7 2" xfId="26336" xr:uid="{00000000-0005-0000-0000-0000E9360000}"/>
    <cellStyle name="Note 3 14 5 7 3" xfId="40789" xr:uid="{00000000-0005-0000-0000-0000EA360000}"/>
    <cellStyle name="Note 3 14 5 8" xfId="11321" xr:uid="{00000000-0005-0000-0000-0000EB360000}"/>
    <cellStyle name="Note 3 14 5 8 2" xfId="28756" xr:uid="{00000000-0005-0000-0000-0000EC360000}"/>
    <cellStyle name="Note 3 14 5 8 3" xfId="43209" xr:uid="{00000000-0005-0000-0000-0000ED360000}"/>
    <cellStyle name="Note 3 14 5 9" xfId="18328" xr:uid="{00000000-0005-0000-0000-0000EE360000}"/>
    <cellStyle name="Note 3 14 6" xfId="1491" xr:uid="{00000000-0005-0000-0000-0000EF360000}"/>
    <cellStyle name="Note 3 14 6 2" xfId="4002" xr:uid="{00000000-0005-0000-0000-0000F0360000}"/>
    <cellStyle name="Note 3 14 6 2 2" xfId="13627" xr:uid="{00000000-0005-0000-0000-0000F1360000}"/>
    <cellStyle name="Note 3 14 6 2 2 2" xfId="31062" xr:uid="{00000000-0005-0000-0000-0000F2360000}"/>
    <cellStyle name="Note 3 14 6 2 2 3" xfId="45515" xr:uid="{00000000-0005-0000-0000-0000F3360000}"/>
    <cellStyle name="Note 3 14 6 2 3" xfId="16088" xr:uid="{00000000-0005-0000-0000-0000F4360000}"/>
    <cellStyle name="Note 3 14 6 2 3 2" xfId="33523" xr:uid="{00000000-0005-0000-0000-0000F5360000}"/>
    <cellStyle name="Note 3 14 6 2 3 3" xfId="47976" xr:uid="{00000000-0005-0000-0000-0000F6360000}"/>
    <cellStyle name="Note 3 14 6 2 4" xfId="21438" xr:uid="{00000000-0005-0000-0000-0000F7360000}"/>
    <cellStyle name="Note 3 14 6 2 5" xfId="35891" xr:uid="{00000000-0005-0000-0000-0000F8360000}"/>
    <cellStyle name="Note 3 14 6 3" xfId="6464" xr:uid="{00000000-0005-0000-0000-0000F9360000}"/>
    <cellStyle name="Note 3 14 6 3 2" xfId="23899" xr:uid="{00000000-0005-0000-0000-0000FA360000}"/>
    <cellStyle name="Note 3 14 6 3 3" xfId="38352" xr:uid="{00000000-0005-0000-0000-0000FB360000}"/>
    <cellStyle name="Note 3 14 6 4" xfId="8905" xr:uid="{00000000-0005-0000-0000-0000FC360000}"/>
    <cellStyle name="Note 3 14 6 4 2" xfId="26340" xr:uid="{00000000-0005-0000-0000-0000FD360000}"/>
    <cellStyle name="Note 3 14 6 4 3" xfId="40793" xr:uid="{00000000-0005-0000-0000-0000FE360000}"/>
    <cellStyle name="Note 3 14 6 5" xfId="11325" xr:uid="{00000000-0005-0000-0000-0000FF360000}"/>
    <cellStyle name="Note 3 14 6 5 2" xfId="28760" xr:uid="{00000000-0005-0000-0000-000000370000}"/>
    <cellStyle name="Note 3 14 6 5 3" xfId="43213" xr:uid="{00000000-0005-0000-0000-000001370000}"/>
    <cellStyle name="Note 3 14 6 6" xfId="18332" xr:uid="{00000000-0005-0000-0000-000002370000}"/>
    <cellStyle name="Note 3 14 7" xfId="1492" xr:uid="{00000000-0005-0000-0000-000003370000}"/>
    <cellStyle name="Note 3 14 7 2" xfId="4003" xr:uid="{00000000-0005-0000-0000-000004370000}"/>
    <cellStyle name="Note 3 14 7 2 2" xfId="13628" xr:uid="{00000000-0005-0000-0000-000005370000}"/>
    <cellStyle name="Note 3 14 7 2 2 2" xfId="31063" xr:uid="{00000000-0005-0000-0000-000006370000}"/>
    <cellStyle name="Note 3 14 7 2 2 3" xfId="45516" xr:uid="{00000000-0005-0000-0000-000007370000}"/>
    <cellStyle name="Note 3 14 7 2 3" xfId="16089" xr:uid="{00000000-0005-0000-0000-000008370000}"/>
    <cellStyle name="Note 3 14 7 2 3 2" xfId="33524" xr:uid="{00000000-0005-0000-0000-000009370000}"/>
    <cellStyle name="Note 3 14 7 2 3 3" xfId="47977" xr:uid="{00000000-0005-0000-0000-00000A370000}"/>
    <cellStyle name="Note 3 14 7 2 4" xfId="21439" xr:uid="{00000000-0005-0000-0000-00000B370000}"/>
    <cellStyle name="Note 3 14 7 2 5" xfId="35892" xr:uid="{00000000-0005-0000-0000-00000C370000}"/>
    <cellStyle name="Note 3 14 7 3" xfId="6465" xr:uid="{00000000-0005-0000-0000-00000D370000}"/>
    <cellStyle name="Note 3 14 7 3 2" xfId="23900" xr:uid="{00000000-0005-0000-0000-00000E370000}"/>
    <cellStyle name="Note 3 14 7 3 3" xfId="38353" xr:uid="{00000000-0005-0000-0000-00000F370000}"/>
    <cellStyle name="Note 3 14 7 4" xfId="8906" xr:uid="{00000000-0005-0000-0000-000010370000}"/>
    <cellStyle name="Note 3 14 7 4 2" xfId="26341" xr:uid="{00000000-0005-0000-0000-000011370000}"/>
    <cellStyle name="Note 3 14 7 4 3" xfId="40794" xr:uid="{00000000-0005-0000-0000-000012370000}"/>
    <cellStyle name="Note 3 14 7 5" xfId="11326" xr:uid="{00000000-0005-0000-0000-000013370000}"/>
    <cellStyle name="Note 3 14 7 5 2" xfId="28761" xr:uid="{00000000-0005-0000-0000-000014370000}"/>
    <cellStyle name="Note 3 14 7 5 3" xfId="43214" xr:uid="{00000000-0005-0000-0000-000015370000}"/>
    <cellStyle name="Note 3 14 7 6" xfId="18333" xr:uid="{00000000-0005-0000-0000-000016370000}"/>
    <cellStyle name="Note 3 14 8" xfId="1493" xr:uid="{00000000-0005-0000-0000-000017370000}"/>
    <cellStyle name="Note 3 14 8 2" xfId="4004" xr:uid="{00000000-0005-0000-0000-000018370000}"/>
    <cellStyle name="Note 3 14 8 2 2" xfId="21440" xr:uid="{00000000-0005-0000-0000-000019370000}"/>
    <cellStyle name="Note 3 14 8 2 3" xfId="35893" xr:uid="{00000000-0005-0000-0000-00001A370000}"/>
    <cellStyle name="Note 3 14 8 3" xfId="6466" xr:uid="{00000000-0005-0000-0000-00001B370000}"/>
    <cellStyle name="Note 3 14 8 3 2" xfId="23901" xr:uid="{00000000-0005-0000-0000-00001C370000}"/>
    <cellStyle name="Note 3 14 8 3 3" xfId="38354" xr:uid="{00000000-0005-0000-0000-00001D370000}"/>
    <cellStyle name="Note 3 14 8 4" xfId="8907" xr:uid="{00000000-0005-0000-0000-00001E370000}"/>
    <cellStyle name="Note 3 14 8 4 2" xfId="26342" xr:uid="{00000000-0005-0000-0000-00001F370000}"/>
    <cellStyle name="Note 3 14 8 4 3" xfId="40795" xr:uid="{00000000-0005-0000-0000-000020370000}"/>
    <cellStyle name="Note 3 14 8 5" xfId="11327" xr:uid="{00000000-0005-0000-0000-000021370000}"/>
    <cellStyle name="Note 3 14 8 5 2" xfId="28762" xr:uid="{00000000-0005-0000-0000-000022370000}"/>
    <cellStyle name="Note 3 14 8 5 3" xfId="43215" xr:uid="{00000000-0005-0000-0000-000023370000}"/>
    <cellStyle name="Note 3 14 8 6" xfId="15143" xr:uid="{00000000-0005-0000-0000-000024370000}"/>
    <cellStyle name="Note 3 14 8 6 2" xfId="32578" xr:uid="{00000000-0005-0000-0000-000025370000}"/>
    <cellStyle name="Note 3 14 8 6 3" xfId="47031" xr:uid="{00000000-0005-0000-0000-000026370000}"/>
    <cellStyle name="Note 3 14 8 7" xfId="18334" xr:uid="{00000000-0005-0000-0000-000027370000}"/>
    <cellStyle name="Note 3 14 8 8" xfId="20305" xr:uid="{00000000-0005-0000-0000-000028370000}"/>
    <cellStyle name="Note 3 14 9" xfId="3985" xr:uid="{00000000-0005-0000-0000-000029370000}"/>
    <cellStyle name="Note 3 14 9 2" xfId="13614" xr:uid="{00000000-0005-0000-0000-00002A370000}"/>
    <cellStyle name="Note 3 14 9 2 2" xfId="31049" xr:uid="{00000000-0005-0000-0000-00002B370000}"/>
    <cellStyle name="Note 3 14 9 2 3" xfId="45502" xr:uid="{00000000-0005-0000-0000-00002C370000}"/>
    <cellStyle name="Note 3 14 9 3" xfId="16075" xr:uid="{00000000-0005-0000-0000-00002D370000}"/>
    <cellStyle name="Note 3 14 9 3 2" xfId="33510" xr:uid="{00000000-0005-0000-0000-00002E370000}"/>
    <cellStyle name="Note 3 14 9 3 3" xfId="47963" xr:uid="{00000000-0005-0000-0000-00002F370000}"/>
    <cellStyle name="Note 3 14 9 4" xfId="21421" xr:uid="{00000000-0005-0000-0000-000030370000}"/>
    <cellStyle name="Note 3 14 9 5" xfId="35874" xr:uid="{00000000-0005-0000-0000-000031370000}"/>
    <cellStyle name="Note 3 15" xfId="1494" xr:uid="{00000000-0005-0000-0000-000032370000}"/>
    <cellStyle name="Note 3 15 10" xfId="6467" xr:uid="{00000000-0005-0000-0000-000033370000}"/>
    <cellStyle name="Note 3 15 10 2" xfId="23902" xr:uid="{00000000-0005-0000-0000-000034370000}"/>
    <cellStyle name="Note 3 15 10 3" xfId="38355" xr:uid="{00000000-0005-0000-0000-000035370000}"/>
    <cellStyle name="Note 3 15 11" xfId="8908" xr:uid="{00000000-0005-0000-0000-000036370000}"/>
    <cellStyle name="Note 3 15 11 2" xfId="26343" xr:uid="{00000000-0005-0000-0000-000037370000}"/>
    <cellStyle name="Note 3 15 11 3" xfId="40796" xr:uid="{00000000-0005-0000-0000-000038370000}"/>
    <cellStyle name="Note 3 15 12" xfId="11328" xr:uid="{00000000-0005-0000-0000-000039370000}"/>
    <cellStyle name="Note 3 15 12 2" xfId="28763" xr:uid="{00000000-0005-0000-0000-00003A370000}"/>
    <cellStyle name="Note 3 15 12 3" xfId="43216" xr:uid="{00000000-0005-0000-0000-00003B370000}"/>
    <cellStyle name="Note 3 15 13" xfId="18335" xr:uid="{00000000-0005-0000-0000-00003C370000}"/>
    <cellStyle name="Note 3 15 2" xfId="1495" xr:uid="{00000000-0005-0000-0000-00003D370000}"/>
    <cellStyle name="Note 3 15 2 2" xfId="1496" xr:uid="{00000000-0005-0000-0000-00003E370000}"/>
    <cellStyle name="Note 3 15 2 2 2" xfId="4007" xr:uid="{00000000-0005-0000-0000-00003F370000}"/>
    <cellStyle name="Note 3 15 2 2 2 2" xfId="13631" xr:uid="{00000000-0005-0000-0000-000040370000}"/>
    <cellStyle name="Note 3 15 2 2 2 2 2" xfId="31066" xr:uid="{00000000-0005-0000-0000-000041370000}"/>
    <cellStyle name="Note 3 15 2 2 2 2 3" xfId="45519" xr:uid="{00000000-0005-0000-0000-000042370000}"/>
    <cellStyle name="Note 3 15 2 2 2 3" xfId="16092" xr:uid="{00000000-0005-0000-0000-000043370000}"/>
    <cellStyle name="Note 3 15 2 2 2 3 2" xfId="33527" xr:uid="{00000000-0005-0000-0000-000044370000}"/>
    <cellStyle name="Note 3 15 2 2 2 3 3" xfId="47980" xr:uid="{00000000-0005-0000-0000-000045370000}"/>
    <cellStyle name="Note 3 15 2 2 2 4" xfId="21443" xr:uid="{00000000-0005-0000-0000-000046370000}"/>
    <cellStyle name="Note 3 15 2 2 2 5" xfId="35896" xr:uid="{00000000-0005-0000-0000-000047370000}"/>
    <cellStyle name="Note 3 15 2 2 3" xfId="6469" xr:uid="{00000000-0005-0000-0000-000048370000}"/>
    <cellStyle name="Note 3 15 2 2 3 2" xfId="23904" xr:uid="{00000000-0005-0000-0000-000049370000}"/>
    <cellStyle name="Note 3 15 2 2 3 3" xfId="38357" xr:uid="{00000000-0005-0000-0000-00004A370000}"/>
    <cellStyle name="Note 3 15 2 2 4" xfId="8910" xr:uid="{00000000-0005-0000-0000-00004B370000}"/>
    <cellStyle name="Note 3 15 2 2 4 2" xfId="26345" xr:uid="{00000000-0005-0000-0000-00004C370000}"/>
    <cellStyle name="Note 3 15 2 2 4 3" xfId="40798" xr:uid="{00000000-0005-0000-0000-00004D370000}"/>
    <cellStyle name="Note 3 15 2 2 5" xfId="11330" xr:uid="{00000000-0005-0000-0000-00004E370000}"/>
    <cellStyle name="Note 3 15 2 2 5 2" xfId="28765" xr:uid="{00000000-0005-0000-0000-00004F370000}"/>
    <cellStyle name="Note 3 15 2 2 5 3" xfId="43218" xr:uid="{00000000-0005-0000-0000-000050370000}"/>
    <cellStyle name="Note 3 15 2 2 6" xfId="18337" xr:uid="{00000000-0005-0000-0000-000051370000}"/>
    <cellStyle name="Note 3 15 2 3" xfId="1497" xr:uid="{00000000-0005-0000-0000-000052370000}"/>
    <cellStyle name="Note 3 15 2 3 2" xfId="4008" xr:uid="{00000000-0005-0000-0000-000053370000}"/>
    <cellStyle name="Note 3 15 2 3 2 2" xfId="13632" xr:uid="{00000000-0005-0000-0000-000054370000}"/>
    <cellStyle name="Note 3 15 2 3 2 2 2" xfId="31067" xr:uid="{00000000-0005-0000-0000-000055370000}"/>
    <cellStyle name="Note 3 15 2 3 2 2 3" xfId="45520" xr:uid="{00000000-0005-0000-0000-000056370000}"/>
    <cellStyle name="Note 3 15 2 3 2 3" xfId="16093" xr:uid="{00000000-0005-0000-0000-000057370000}"/>
    <cellStyle name="Note 3 15 2 3 2 3 2" xfId="33528" xr:uid="{00000000-0005-0000-0000-000058370000}"/>
    <cellStyle name="Note 3 15 2 3 2 3 3" xfId="47981" xr:uid="{00000000-0005-0000-0000-000059370000}"/>
    <cellStyle name="Note 3 15 2 3 2 4" xfId="21444" xr:uid="{00000000-0005-0000-0000-00005A370000}"/>
    <cellStyle name="Note 3 15 2 3 2 5" xfId="35897" xr:uid="{00000000-0005-0000-0000-00005B370000}"/>
    <cellStyle name="Note 3 15 2 3 3" xfId="6470" xr:uid="{00000000-0005-0000-0000-00005C370000}"/>
    <cellStyle name="Note 3 15 2 3 3 2" xfId="23905" xr:uid="{00000000-0005-0000-0000-00005D370000}"/>
    <cellStyle name="Note 3 15 2 3 3 3" xfId="38358" xr:uid="{00000000-0005-0000-0000-00005E370000}"/>
    <cellStyle name="Note 3 15 2 3 4" xfId="8911" xr:uid="{00000000-0005-0000-0000-00005F370000}"/>
    <cellStyle name="Note 3 15 2 3 4 2" xfId="26346" xr:uid="{00000000-0005-0000-0000-000060370000}"/>
    <cellStyle name="Note 3 15 2 3 4 3" xfId="40799" xr:uid="{00000000-0005-0000-0000-000061370000}"/>
    <cellStyle name="Note 3 15 2 3 5" xfId="11331" xr:uid="{00000000-0005-0000-0000-000062370000}"/>
    <cellStyle name="Note 3 15 2 3 5 2" xfId="28766" xr:uid="{00000000-0005-0000-0000-000063370000}"/>
    <cellStyle name="Note 3 15 2 3 5 3" xfId="43219" xr:uid="{00000000-0005-0000-0000-000064370000}"/>
    <cellStyle name="Note 3 15 2 3 6" xfId="18338" xr:uid="{00000000-0005-0000-0000-000065370000}"/>
    <cellStyle name="Note 3 15 2 4" xfId="1498" xr:uid="{00000000-0005-0000-0000-000066370000}"/>
    <cellStyle name="Note 3 15 2 4 2" xfId="4009" xr:uid="{00000000-0005-0000-0000-000067370000}"/>
    <cellStyle name="Note 3 15 2 4 2 2" xfId="21445" xr:uid="{00000000-0005-0000-0000-000068370000}"/>
    <cellStyle name="Note 3 15 2 4 2 3" xfId="35898" xr:uid="{00000000-0005-0000-0000-000069370000}"/>
    <cellStyle name="Note 3 15 2 4 3" xfId="6471" xr:uid="{00000000-0005-0000-0000-00006A370000}"/>
    <cellStyle name="Note 3 15 2 4 3 2" xfId="23906" xr:uid="{00000000-0005-0000-0000-00006B370000}"/>
    <cellStyle name="Note 3 15 2 4 3 3" xfId="38359" xr:uid="{00000000-0005-0000-0000-00006C370000}"/>
    <cellStyle name="Note 3 15 2 4 4" xfId="8912" xr:uid="{00000000-0005-0000-0000-00006D370000}"/>
    <cellStyle name="Note 3 15 2 4 4 2" xfId="26347" xr:uid="{00000000-0005-0000-0000-00006E370000}"/>
    <cellStyle name="Note 3 15 2 4 4 3" xfId="40800" xr:uid="{00000000-0005-0000-0000-00006F370000}"/>
    <cellStyle name="Note 3 15 2 4 5" xfId="11332" xr:uid="{00000000-0005-0000-0000-000070370000}"/>
    <cellStyle name="Note 3 15 2 4 5 2" xfId="28767" xr:uid="{00000000-0005-0000-0000-000071370000}"/>
    <cellStyle name="Note 3 15 2 4 5 3" xfId="43220" xr:uid="{00000000-0005-0000-0000-000072370000}"/>
    <cellStyle name="Note 3 15 2 4 6" xfId="15144" xr:uid="{00000000-0005-0000-0000-000073370000}"/>
    <cellStyle name="Note 3 15 2 4 6 2" xfId="32579" xr:uid="{00000000-0005-0000-0000-000074370000}"/>
    <cellStyle name="Note 3 15 2 4 6 3" xfId="47032" xr:uid="{00000000-0005-0000-0000-000075370000}"/>
    <cellStyle name="Note 3 15 2 4 7" xfId="18339" xr:uid="{00000000-0005-0000-0000-000076370000}"/>
    <cellStyle name="Note 3 15 2 4 8" xfId="20306" xr:uid="{00000000-0005-0000-0000-000077370000}"/>
    <cellStyle name="Note 3 15 2 5" xfId="4006" xr:uid="{00000000-0005-0000-0000-000078370000}"/>
    <cellStyle name="Note 3 15 2 5 2" xfId="13630" xr:uid="{00000000-0005-0000-0000-000079370000}"/>
    <cellStyle name="Note 3 15 2 5 2 2" xfId="31065" xr:uid="{00000000-0005-0000-0000-00007A370000}"/>
    <cellStyle name="Note 3 15 2 5 2 3" xfId="45518" xr:uid="{00000000-0005-0000-0000-00007B370000}"/>
    <cellStyle name="Note 3 15 2 5 3" xfId="16091" xr:uid="{00000000-0005-0000-0000-00007C370000}"/>
    <cellStyle name="Note 3 15 2 5 3 2" xfId="33526" xr:uid="{00000000-0005-0000-0000-00007D370000}"/>
    <cellStyle name="Note 3 15 2 5 3 3" xfId="47979" xr:uid="{00000000-0005-0000-0000-00007E370000}"/>
    <cellStyle name="Note 3 15 2 5 4" xfId="21442" xr:uid="{00000000-0005-0000-0000-00007F370000}"/>
    <cellStyle name="Note 3 15 2 5 5" xfId="35895" xr:uid="{00000000-0005-0000-0000-000080370000}"/>
    <cellStyle name="Note 3 15 2 6" xfId="6468" xr:uid="{00000000-0005-0000-0000-000081370000}"/>
    <cellStyle name="Note 3 15 2 6 2" xfId="23903" xr:uid="{00000000-0005-0000-0000-000082370000}"/>
    <cellStyle name="Note 3 15 2 6 3" xfId="38356" xr:uid="{00000000-0005-0000-0000-000083370000}"/>
    <cellStyle name="Note 3 15 2 7" xfId="8909" xr:uid="{00000000-0005-0000-0000-000084370000}"/>
    <cellStyle name="Note 3 15 2 7 2" xfId="26344" xr:uid="{00000000-0005-0000-0000-000085370000}"/>
    <cellStyle name="Note 3 15 2 7 3" xfId="40797" xr:uid="{00000000-0005-0000-0000-000086370000}"/>
    <cellStyle name="Note 3 15 2 8" xfId="11329" xr:uid="{00000000-0005-0000-0000-000087370000}"/>
    <cellStyle name="Note 3 15 2 8 2" xfId="28764" xr:uid="{00000000-0005-0000-0000-000088370000}"/>
    <cellStyle name="Note 3 15 2 8 3" xfId="43217" xr:uid="{00000000-0005-0000-0000-000089370000}"/>
    <cellStyle name="Note 3 15 2 9" xfId="18336" xr:uid="{00000000-0005-0000-0000-00008A370000}"/>
    <cellStyle name="Note 3 15 3" xfId="1499" xr:uid="{00000000-0005-0000-0000-00008B370000}"/>
    <cellStyle name="Note 3 15 3 2" xfId="1500" xr:uid="{00000000-0005-0000-0000-00008C370000}"/>
    <cellStyle name="Note 3 15 3 2 2" xfId="4011" xr:uid="{00000000-0005-0000-0000-00008D370000}"/>
    <cellStyle name="Note 3 15 3 2 2 2" xfId="13634" xr:uid="{00000000-0005-0000-0000-00008E370000}"/>
    <cellStyle name="Note 3 15 3 2 2 2 2" xfId="31069" xr:uid="{00000000-0005-0000-0000-00008F370000}"/>
    <cellStyle name="Note 3 15 3 2 2 2 3" xfId="45522" xr:uid="{00000000-0005-0000-0000-000090370000}"/>
    <cellStyle name="Note 3 15 3 2 2 3" xfId="16095" xr:uid="{00000000-0005-0000-0000-000091370000}"/>
    <cellStyle name="Note 3 15 3 2 2 3 2" xfId="33530" xr:uid="{00000000-0005-0000-0000-000092370000}"/>
    <cellStyle name="Note 3 15 3 2 2 3 3" xfId="47983" xr:uid="{00000000-0005-0000-0000-000093370000}"/>
    <cellStyle name="Note 3 15 3 2 2 4" xfId="21447" xr:uid="{00000000-0005-0000-0000-000094370000}"/>
    <cellStyle name="Note 3 15 3 2 2 5" xfId="35900" xr:uid="{00000000-0005-0000-0000-000095370000}"/>
    <cellStyle name="Note 3 15 3 2 3" xfId="6473" xr:uid="{00000000-0005-0000-0000-000096370000}"/>
    <cellStyle name="Note 3 15 3 2 3 2" xfId="23908" xr:uid="{00000000-0005-0000-0000-000097370000}"/>
    <cellStyle name="Note 3 15 3 2 3 3" xfId="38361" xr:uid="{00000000-0005-0000-0000-000098370000}"/>
    <cellStyle name="Note 3 15 3 2 4" xfId="8914" xr:uid="{00000000-0005-0000-0000-000099370000}"/>
    <cellStyle name="Note 3 15 3 2 4 2" xfId="26349" xr:uid="{00000000-0005-0000-0000-00009A370000}"/>
    <cellStyle name="Note 3 15 3 2 4 3" xfId="40802" xr:uid="{00000000-0005-0000-0000-00009B370000}"/>
    <cellStyle name="Note 3 15 3 2 5" xfId="11334" xr:uid="{00000000-0005-0000-0000-00009C370000}"/>
    <cellStyle name="Note 3 15 3 2 5 2" xfId="28769" xr:uid="{00000000-0005-0000-0000-00009D370000}"/>
    <cellStyle name="Note 3 15 3 2 5 3" xfId="43222" xr:uid="{00000000-0005-0000-0000-00009E370000}"/>
    <cellStyle name="Note 3 15 3 2 6" xfId="18341" xr:uid="{00000000-0005-0000-0000-00009F370000}"/>
    <cellStyle name="Note 3 15 3 3" xfId="1501" xr:uid="{00000000-0005-0000-0000-0000A0370000}"/>
    <cellStyle name="Note 3 15 3 3 2" xfId="4012" xr:uid="{00000000-0005-0000-0000-0000A1370000}"/>
    <cellStyle name="Note 3 15 3 3 2 2" xfId="13635" xr:uid="{00000000-0005-0000-0000-0000A2370000}"/>
    <cellStyle name="Note 3 15 3 3 2 2 2" xfId="31070" xr:uid="{00000000-0005-0000-0000-0000A3370000}"/>
    <cellStyle name="Note 3 15 3 3 2 2 3" xfId="45523" xr:uid="{00000000-0005-0000-0000-0000A4370000}"/>
    <cellStyle name="Note 3 15 3 3 2 3" xfId="16096" xr:uid="{00000000-0005-0000-0000-0000A5370000}"/>
    <cellStyle name="Note 3 15 3 3 2 3 2" xfId="33531" xr:uid="{00000000-0005-0000-0000-0000A6370000}"/>
    <cellStyle name="Note 3 15 3 3 2 3 3" xfId="47984" xr:uid="{00000000-0005-0000-0000-0000A7370000}"/>
    <cellStyle name="Note 3 15 3 3 2 4" xfId="21448" xr:uid="{00000000-0005-0000-0000-0000A8370000}"/>
    <cellStyle name="Note 3 15 3 3 2 5" xfId="35901" xr:uid="{00000000-0005-0000-0000-0000A9370000}"/>
    <cellStyle name="Note 3 15 3 3 3" xfId="6474" xr:uid="{00000000-0005-0000-0000-0000AA370000}"/>
    <cellStyle name="Note 3 15 3 3 3 2" xfId="23909" xr:uid="{00000000-0005-0000-0000-0000AB370000}"/>
    <cellStyle name="Note 3 15 3 3 3 3" xfId="38362" xr:uid="{00000000-0005-0000-0000-0000AC370000}"/>
    <cellStyle name="Note 3 15 3 3 4" xfId="8915" xr:uid="{00000000-0005-0000-0000-0000AD370000}"/>
    <cellStyle name="Note 3 15 3 3 4 2" xfId="26350" xr:uid="{00000000-0005-0000-0000-0000AE370000}"/>
    <cellStyle name="Note 3 15 3 3 4 3" xfId="40803" xr:uid="{00000000-0005-0000-0000-0000AF370000}"/>
    <cellStyle name="Note 3 15 3 3 5" xfId="11335" xr:uid="{00000000-0005-0000-0000-0000B0370000}"/>
    <cellStyle name="Note 3 15 3 3 5 2" xfId="28770" xr:uid="{00000000-0005-0000-0000-0000B1370000}"/>
    <cellStyle name="Note 3 15 3 3 5 3" xfId="43223" xr:uid="{00000000-0005-0000-0000-0000B2370000}"/>
    <cellStyle name="Note 3 15 3 3 6" xfId="18342" xr:uid="{00000000-0005-0000-0000-0000B3370000}"/>
    <cellStyle name="Note 3 15 3 4" xfId="1502" xr:uid="{00000000-0005-0000-0000-0000B4370000}"/>
    <cellStyle name="Note 3 15 3 4 2" xfId="4013" xr:uid="{00000000-0005-0000-0000-0000B5370000}"/>
    <cellStyle name="Note 3 15 3 4 2 2" xfId="21449" xr:uid="{00000000-0005-0000-0000-0000B6370000}"/>
    <cellStyle name="Note 3 15 3 4 2 3" xfId="35902" xr:uid="{00000000-0005-0000-0000-0000B7370000}"/>
    <cellStyle name="Note 3 15 3 4 3" xfId="6475" xr:uid="{00000000-0005-0000-0000-0000B8370000}"/>
    <cellStyle name="Note 3 15 3 4 3 2" xfId="23910" xr:uid="{00000000-0005-0000-0000-0000B9370000}"/>
    <cellStyle name="Note 3 15 3 4 3 3" xfId="38363" xr:uid="{00000000-0005-0000-0000-0000BA370000}"/>
    <cellStyle name="Note 3 15 3 4 4" xfId="8916" xr:uid="{00000000-0005-0000-0000-0000BB370000}"/>
    <cellStyle name="Note 3 15 3 4 4 2" xfId="26351" xr:uid="{00000000-0005-0000-0000-0000BC370000}"/>
    <cellStyle name="Note 3 15 3 4 4 3" xfId="40804" xr:uid="{00000000-0005-0000-0000-0000BD370000}"/>
    <cellStyle name="Note 3 15 3 4 5" xfId="11336" xr:uid="{00000000-0005-0000-0000-0000BE370000}"/>
    <cellStyle name="Note 3 15 3 4 5 2" xfId="28771" xr:uid="{00000000-0005-0000-0000-0000BF370000}"/>
    <cellStyle name="Note 3 15 3 4 5 3" xfId="43224" xr:uid="{00000000-0005-0000-0000-0000C0370000}"/>
    <cellStyle name="Note 3 15 3 4 6" xfId="15145" xr:uid="{00000000-0005-0000-0000-0000C1370000}"/>
    <cellStyle name="Note 3 15 3 4 6 2" xfId="32580" xr:uid="{00000000-0005-0000-0000-0000C2370000}"/>
    <cellStyle name="Note 3 15 3 4 6 3" xfId="47033" xr:uid="{00000000-0005-0000-0000-0000C3370000}"/>
    <cellStyle name="Note 3 15 3 4 7" xfId="18343" xr:uid="{00000000-0005-0000-0000-0000C4370000}"/>
    <cellStyle name="Note 3 15 3 4 8" xfId="20307" xr:uid="{00000000-0005-0000-0000-0000C5370000}"/>
    <cellStyle name="Note 3 15 3 5" xfId="4010" xr:uid="{00000000-0005-0000-0000-0000C6370000}"/>
    <cellStyle name="Note 3 15 3 5 2" xfId="13633" xr:uid="{00000000-0005-0000-0000-0000C7370000}"/>
    <cellStyle name="Note 3 15 3 5 2 2" xfId="31068" xr:uid="{00000000-0005-0000-0000-0000C8370000}"/>
    <cellStyle name="Note 3 15 3 5 2 3" xfId="45521" xr:uid="{00000000-0005-0000-0000-0000C9370000}"/>
    <cellStyle name="Note 3 15 3 5 3" xfId="16094" xr:uid="{00000000-0005-0000-0000-0000CA370000}"/>
    <cellStyle name="Note 3 15 3 5 3 2" xfId="33529" xr:uid="{00000000-0005-0000-0000-0000CB370000}"/>
    <cellStyle name="Note 3 15 3 5 3 3" xfId="47982" xr:uid="{00000000-0005-0000-0000-0000CC370000}"/>
    <cellStyle name="Note 3 15 3 5 4" xfId="21446" xr:uid="{00000000-0005-0000-0000-0000CD370000}"/>
    <cellStyle name="Note 3 15 3 5 5" xfId="35899" xr:uid="{00000000-0005-0000-0000-0000CE370000}"/>
    <cellStyle name="Note 3 15 3 6" xfId="6472" xr:uid="{00000000-0005-0000-0000-0000CF370000}"/>
    <cellStyle name="Note 3 15 3 6 2" xfId="23907" xr:uid="{00000000-0005-0000-0000-0000D0370000}"/>
    <cellStyle name="Note 3 15 3 6 3" xfId="38360" xr:uid="{00000000-0005-0000-0000-0000D1370000}"/>
    <cellStyle name="Note 3 15 3 7" xfId="8913" xr:uid="{00000000-0005-0000-0000-0000D2370000}"/>
    <cellStyle name="Note 3 15 3 7 2" xfId="26348" xr:uid="{00000000-0005-0000-0000-0000D3370000}"/>
    <cellStyle name="Note 3 15 3 7 3" xfId="40801" xr:uid="{00000000-0005-0000-0000-0000D4370000}"/>
    <cellStyle name="Note 3 15 3 8" xfId="11333" xr:uid="{00000000-0005-0000-0000-0000D5370000}"/>
    <cellStyle name="Note 3 15 3 8 2" xfId="28768" xr:uid="{00000000-0005-0000-0000-0000D6370000}"/>
    <cellStyle name="Note 3 15 3 8 3" xfId="43221" xr:uid="{00000000-0005-0000-0000-0000D7370000}"/>
    <cellStyle name="Note 3 15 3 9" xfId="18340" xr:uid="{00000000-0005-0000-0000-0000D8370000}"/>
    <cellStyle name="Note 3 15 4" xfId="1503" xr:uid="{00000000-0005-0000-0000-0000D9370000}"/>
    <cellStyle name="Note 3 15 4 2" xfId="1504" xr:uid="{00000000-0005-0000-0000-0000DA370000}"/>
    <cellStyle name="Note 3 15 4 2 2" xfId="4015" xr:uid="{00000000-0005-0000-0000-0000DB370000}"/>
    <cellStyle name="Note 3 15 4 2 2 2" xfId="13637" xr:uid="{00000000-0005-0000-0000-0000DC370000}"/>
    <cellStyle name="Note 3 15 4 2 2 2 2" xfId="31072" xr:uid="{00000000-0005-0000-0000-0000DD370000}"/>
    <cellStyle name="Note 3 15 4 2 2 2 3" xfId="45525" xr:uid="{00000000-0005-0000-0000-0000DE370000}"/>
    <cellStyle name="Note 3 15 4 2 2 3" xfId="16098" xr:uid="{00000000-0005-0000-0000-0000DF370000}"/>
    <cellStyle name="Note 3 15 4 2 2 3 2" xfId="33533" xr:uid="{00000000-0005-0000-0000-0000E0370000}"/>
    <cellStyle name="Note 3 15 4 2 2 3 3" xfId="47986" xr:uid="{00000000-0005-0000-0000-0000E1370000}"/>
    <cellStyle name="Note 3 15 4 2 2 4" xfId="21451" xr:uid="{00000000-0005-0000-0000-0000E2370000}"/>
    <cellStyle name="Note 3 15 4 2 2 5" xfId="35904" xr:uid="{00000000-0005-0000-0000-0000E3370000}"/>
    <cellStyle name="Note 3 15 4 2 3" xfId="6477" xr:uid="{00000000-0005-0000-0000-0000E4370000}"/>
    <cellStyle name="Note 3 15 4 2 3 2" xfId="23912" xr:uid="{00000000-0005-0000-0000-0000E5370000}"/>
    <cellStyle name="Note 3 15 4 2 3 3" xfId="38365" xr:uid="{00000000-0005-0000-0000-0000E6370000}"/>
    <cellStyle name="Note 3 15 4 2 4" xfId="8918" xr:uid="{00000000-0005-0000-0000-0000E7370000}"/>
    <cellStyle name="Note 3 15 4 2 4 2" xfId="26353" xr:uid="{00000000-0005-0000-0000-0000E8370000}"/>
    <cellStyle name="Note 3 15 4 2 4 3" xfId="40806" xr:uid="{00000000-0005-0000-0000-0000E9370000}"/>
    <cellStyle name="Note 3 15 4 2 5" xfId="11338" xr:uid="{00000000-0005-0000-0000-0000EA370000}"/>
    <cellStyle name="Note 3 15 4 2 5 2" xfId="28773" xr:uid="{00000000-0005-0000-0000-0000EB370000}"/>
    <cellStyle name="Note 3 15 4 2 5 3" xfId="43226" xr:uid="{00000000-0005-0000-0000-0000EC370000}"/>
    <cellStyle name="Note 3 15 4 2 6" xfId="18345" xr:uid="{00000000-0005-0000-0000-0000ED370000}"/>
    <cellStyle name="Note 3 15 4 3" xfId="1505" xr:uid="{00000000-0005-0000-0000-0000EE370000}"/>
    <cellStyle name="Note 3 15 4 3 2" xfId="4016" xr:uid="{00000000-0005-0000-0000-0000EF370000}"/>
    <cellStyle name="Note 3 15 4 3 2 2" xfId="13638" xr:uid="{00000000-0005-0000-0000-0000F0370000}"/>
    <cellStyle name="Note 3 15 4 3 2 2 2" xfId="31073" xr:uid="{00000000-0005-0000-0000-0000F1370000}"/>
    <cellStyle name="Note 3 15 4 3 2 2 3" xfId="45526" xr:uid="{00000000-0005-0000-0000-0000F2370000}"/>
    <cellStyle name="Note 3 15 4 3 2 3" xfId="16099" xr:uid="{00000000-0005-0000-0000-0000F3370000}"/>
    <cellStyle name="Note 3 15 4 3 2 3 2" xfId="33534" xr:uid="{00000000-0005-0000-0000-0000F4370000}"/>
    <cellStyle name="Note 3 15 4 3 2 3 3" xfId="47987" xr:uid="{00000000-0005-0000-0000-0000F5370000}"/>
    <cellStyle name="Note 3 15 4 3 2 4" xfId="21452" xr:uid="{00000000-0005-0000-0000-0000F6370000}"/>
    <cellStyle name="Note 3 15 4 3 2 5" xfId="35905" xr:uid="{00000000-0005-0000-0000-0000F7370000}"/>
    <cellStyle name="Note 3 15 4 3 3" xfId="6478" xr:uid="{00000000-0005-0000-0000-0000F8370000}"/>
    <cellStyle name="Note 3 15 4 3 3 2" xfId="23913" xr:uid="{00000000-0005-0000-0000-0000F9370000}"/>
    <cellStyle name="Note 3 15 4 3 3 3" xfId="38366" xr:uid="{00000000-0005-0000-0000-0000FA370000}"/>
    <cellStyle name="Note 3 15 4 3 4" xfId="8919" xr:uid="{00000000-0005-0000-0000-0000FB370000}"/>
    <cellStyle name="Note 3 15 4 3 4 2" xfId="26354" xr:uid="{00000000-0005-0000-0000-0000FC370000}"/>
    <cellStyle name="Note 3 15 4 3 4 3" xfId="40807" xr:uid="{00000000-0005-0000-0000-0000FD370000}"/>
    <cellStyle name="Note 3 15 4 3 5" xfId="11339" xr:uid="{00000000-0005-0000-0000-0000FE370000}"/>
    <cellStyle name="Note 3 15 4 3 5 2" xfId="28774" xr:uid="{00000000-0005-0000-0000-0000FF370000}"/>
    <cellStyle name="Note 3 15 4 3 5 3" xfId="43227" xr:uid="{00000000-0005-0000-0000-000000380000}"/>
    <cellStyle name="Note 3 15 4 3 6" xfId="18346" xr:uid="{00000000-0005-0000-0000-000001380000}"/>
    <cellStyle name="Note 3 15 4 4" xfId="1506" xr:uid="{00000000-0005-0000-0000-000002380000}"/>
    <cellStyle name="Note 3 15 4 4 2" xfId="4017" xr:uid="{00000000-0005-0000-0000-000003380000}"/>
    <cellStyle name="Note 3 15 4 4 2 2" xfId="21453" xr:uid="{00000000-0005-0000-0000-000004380000}"/>
    <cellStyle name="Note 3 15 4 4 2 3" xfId="35906" xr:uid="{00000000-0005-0000-0000-000005380000}"/>
    <cellStyle name="Note 3 15 4 4 3" xfId="6479" xr:uid="{00000000-0005-0000-0000-000006380000}"/>
    <cellStyle name="Note 3 15 4 4 3 2" xfId="23914" xr:uid="{00000000-0005-0000-0000-000007380000}"/>
    <cellStyle name="Note 3 15 4 4 3 3" xfId="38367" xr:uid="{00000000-0005-0000-0000-000008380000}"/>
    <cellStyle name="Note 3 15 4 4 4" xfId="8920" xr:uid="{00000000-0005-0000-0000-000009380000}"/>
    <cellStyle name="Note 3 15 4 4 4 2" xfId="26355" xr:uid="{00000000-0005-0000-0000-00000A380000}"/>
    <cellStyle name="Note 3 15 4 4 4 3" xfId="40808" xr:uid="{00000000-0005-0000-0000-00000B380000}"/>
    <cellStyle name="Note 3 15 4 4 5" xfId="11340" xr:uid="{00000000-0005-0000-0000-00000C380000}"/>
    <cellStyle name="Note 3 15 4 4 5 2" xfId="28775" xr:uid="{00000000-0005-0000-0000-00000D380000}"/>
    <cellStyle name="Note 3 15 4 4 5 3" xfId="43228" xr:uid="{00000000-0005-0000-0000-00000E380000}"/>
    <cellStyle name="Note 3 15 4 4 6" xfId="15146" xr:uid="{00000000-0005-0000-0000-00000F380000}"/>
    <cellStyle name="Note 3 15 4 4 6 2" xfId="32581" xr:uid="{00000000-0005-0000-0000-000010380000}"/>
    <cellStyle name="Note 3 15 4 4 6 3" xfId="47034" xr:uid="{00000000-0005-0000-0000-000011380000}"/>
    <cellStyle name="Note 3 15 4 4 7" xfId="18347" xr:uid="{00000000-0005-0000-0000-000012380000}"/>
    <cellStyle name="Note 3 15 4 4 8" xfId="20308" xr:uid="{00000000-0005-0000-0000-000013380000}"/>
    <cellStyle name="Note 3 15 4 5" xfId="4014" xr:uid="{00000000-0005-0000-0000-000014380000}"/>
    <cellStyle name="Note 3 15 4 5 2" xfId="13636" xr:uid="{00000000-0005-0000-0000-000015380000}"/>
    <cellStyle name="Note 3 15 4 5 2 2" xfId="31071" xr:uid="{00000000-0005-0000-0000-000016380000}"/>
    <cellStyle name="Note 3 15 4 5 2 3" xfId="45524" xr:uid="{00000000-0005-0000-0000-000017380000}"/>
    <cellStyle name="Note 3 15 4 5 3" xfId="16097" xr:uid="{00000000-0005-0000-0000-000018380000}"/>
    <cellStyle name="Note 3 15 4 5 3 2" xfId="33532" xr:uid="{00000000-0005-0000-0000-000019380000}"/>
    <cellStyle name="Note 3 15 4 5 3 3" xfId="47985" xr:uid="{00000000-0005-0000-0000-00001A380000}"/>
    <cellStyle name="Note 3 15 4 5 4" xfId="21450" xr:uid="{00000000-0005-0000-0000-00001B380000}"/>
    <cellStyle name="Note 3 15 4 5 5" xfId="35903" xr:uid="{00000000-0005-0000-0000-00001C380000}"/>
    <cellStyle name="Note 3 15 4 6" xfId="6476" xr:uid="{00000000-0005-0000-0000-00001D380000}"/>
    <cellStyle name="Note 3 15 4 6 2" xfId="23911" xr:uid="{00000000-0005-0000-0000-00001E380000}"/>
    <cellStyle name="Note 3 15 4 6 3" xfId="38364" xr:uid="{00000000-0005-0000-0000-00001F380000}"/>
    <cellStyle name="Note 3 15 4 7" xfId="8917" xr:uid="{00000000-0005-0000-0000-000020380000}"/>
    <cellStyle name="Note 3 15 4 7 2" xfId="26352" xr:uid="{00000000-0005-0000-0000-000021380000}"/>
    <cellStyle name="Note 3 15 4 7 3" xfId="40805" xr:uid="{00000000-0005-0000-0000-000022380000}"/>
    <cellStyle name="Note 3 15 4 8" xfId="11337" xr:uid="{00000000-0005-0000-0000-000023380000}"/>
    <cellStyle name="Note 3 15 4 8 2" xfId="28772" xr:uid="{00000000-0005-0000-0000-000024380000}"/>
    <cellStyle name="Note 3 15 4 8 3" xfId="43225" xr:uid="{00000000-0005-0000-0000-000025380000}"/>
    <cellStyle name="Note 3 15 4 9" xfId="18344" xr:uid="{00000000-0005-0000-0000-000026380000}"/>
    <cellStyle name="Note 3 15 5" xfId="1507" xr:uid="{00000000-0005-0000-0000-000027380000}"/>
    <cellStyle name="Note 3 15 5 2" xfId="1508" xr:uid="{00000000-0005-0000-0000-000028380000}"/>
    <cellStyle name="Note 3 15 5 2 2" xfId="4019" xr:uid="{00000000-0005-0000-0000-000029380000}"/>
    <cellStyle name="Note 3 15 5 2 2 2" xfId="13640" xr:uid="{00000000-0005-0000-0000-00002A380000}"/>
    <cellStyle name="Note 3 15 5 2 2 2 2" xfId="31075" xr:uid="{00000000-0005-0000-0000-00002B380000}"/>
    <cellStyle name="Note 3 15 5 2 2 2 3" xfId="45528" xr:uid="{00000000-0005-0000-0000-00002C380000}"/>
    <cellStyle name="Note 3 15 5 2 2 3" xfId="16101" xr:uid="{00000000-0005-0000-0000-00002D380000}"/>
    <cellStyle name="Note 3 15 5 2 2 3 2" xfId="33536" xr:uid="{00000000-0005-0000-0000-00002E380000}"/>
    <cellStyle name="Note 3 15 5 2 2 3 3" xfId="47989" xr:uid="{00000000-0005-0000-0000-00002F380000}"/>
    <cellStyle name="Note 3 15 5 2 2 4" xfId="21455" xr:uid="{00000000-0005-0000-0000-000030380000}"/>
    <cellStyle name="Note 3 15 5 2 2 5" xfId="35908" xr:uid="{00000000-0005-0000-0000-000031380000}"/>
    <cellStyle name="Note 3 15 5 2 3" xfId="6481" xr:uid="{00000000-0005-0000-0000-000032380000}"/>
    <cellStyle name="Note 3 15 5 2 3 2" xfId="23916" xr:uid="{00000000-0005-0000-0000-000033380000}"/>
    <cellStyle name="Note 3 15 5 2 3 3" xfId="38369" xr:uid="{00000000-0005-0000-0000-000034380000}"/>
    <cellStyle name="Note 3 15 5 2 4" xfId="8922" xr:uid="{00000000-0005-0000-0000-000035380000}"/>
    <cellStyle name="Note 3 15 5 2 4 2" xfId="26357" xr:uid="{00000000-0005-0000-0000-000036380000}"/>
    <cellStyle name="Note 3 15 5 2 4 3" xfId="40810" xr:uid="{00000000-0005-0000-0000-000037380000}"/>
    <cellStyle name="Note 3 15 5 2 5" xfId="11342" xr:uid="{00000000-0005-0000-0000-000038380000}"/>
    <cellStyle name="Note 3 15 5 2 5 2" xfId="28777" xr:uid="{00000000-0005-0000-0000-000039380000}"/>
    <cellStyle name="Note 3 15 5 2 5 3" xfId="43230" xr:uid="{00000000-0005-0000-0000-00003A380000}"/>
    <cellStyle name="Note 3 15 5 2 6" xfId="18349" xr:uid="{00000000-0005-0000-0000-00003B380000}"/>
    <cellStyle name="Note 3 15 5 3" xfId="1509" xr:uid="{00000000-0005-0000-0000-00003C380000}"/>
    <cellStyle name="Note 3 15 5 3 2" xfId="4020" xr:uid="{00000000-0005-0000-0000-00003D380000}"/>
    <cellStyle name="Note 3 15 5 3 2 2" xfId="13641" xr:uid="{00000000-0005-0000-0000-00003E380000}"/>
    <cellStyle name="Note 3 15 5 3 2 2 2" xfId="31076" xr:uid="{00000000-0005-0000-0000-00003F380000}"/>
    <cellStyle name="Note 3 15 5 3 2 2 3" xfId="45529" xr:uid="{00000000-0005-0000-0000-000040380000}"/>
    <cellStyle name="Note 3 15 5 3 2 3" xfId="16102" xr:uid="{00000000-0005-0000-0000-000041380000}"/>
    <cellStyle name="Note 3 15 5 3 2 3 2" xfId="33537" xr:uid="{00000000-0005-0000-0000-000042380000}"/>
    <cellStyle name="Note 3 15 5 3 2 3 3" xfId="47990" xr:uid="{00000000-0005-0000-0000-000043380000}"/>
    <cellStyle name="Note 3 15 5 3 2 4" xfId="21456" xr:uid="{00000000-0005-0000-0000-000044380000}"/>
    <cellStyle name="Note 3 15 5 3 2 5" xfId="35909" xr:uid="{00000000-0005-0000-0000-000045380000}"/>
    <cellStyle name="Note 3 15 5 3 3" xfId="6482" xr:uid="{00000000-0005-0000-0000-000046380000}"/>
    <cellStyle name="Note 3 15 5 3 3 2" xfId="23917" xr:uid="{00000000-0005-0000-0000-000047380000}"/>
    <cellStyle name="Note 3 15 5 3 3 3" xfId="38370" xr:uid="{00000000-0005-0000-0000-000048380000}"/>
    <cellStyle name="Note 3 15 5 3 4" xfId="8923" xr:uid="{00000000-0005-0000-0000-000049380000}"/>
    <cellStyle name="Note 3 15 5 3 4 2" xfId="26358" xr:uid="{00000000-0005-0000-0000-00004A380000}"/>
    <cellStyle name="Note 3 15 5 3 4 3" xfId="40811" xr:uid="{00000000-0005-0000-0000-00004B380000}"/>
    <cellStyle name="Note 3 15 5 3 5" xfId="11343" xr:uid="{00000000-0005-0000-0000-00004C380000}"/>
    <cellStyle name="Note 3 15 5 3 5 2" xfId="28778" xr:uid="{00000000-0005-0000-0000-00004D380000}"/>
    <cellStyle name="Note 3 15 5 3 5 3" xfId="43231" xr:uid="{00000000-0005-0000-0000-00004E380000}"/>
    <cellStyle name="Note 3 15 5 3 6" xfId="18350" xr:uid="{00000000-0005-0000-0000-00004F380000}"/>
    <cellStyle name="Note 3 15 5 4" xfId="1510" xr:uid="{00000000-0005-0000-0000-000050380000}"/>
    <cellStyle name="Note 3 15 5 4 2" xfId="4021" xr:uid="{00000000-0005-0000-0000-000051380000}"/>
    <cellStyle name="Note 3 15 5 4 2 2" xfId="21457" xr:uid="{00000000-0005-0000-0000-000052380000}"/>
    <cellStyle name="Note 3 15 5 4 2 3" xfId="35910" xr:uid="{00000000-0005-0000-0000-000053380000}"/>
    <cellStyle name="Note 3 15 5 4 3" xfId="6483" xr:uid="{00000000-0005-0000-0000-000054380000}"/>
    <cellStyle name="Note 3 15 5 4 3 2" xfId="23918" xr:uid="{00000000-0005-0000-0000-000055380000}"/>
    <cellStyle name="Note 3 15 5 4 3 3" xfId="38371" xr:uid="{00000000-0005-0000-0000-000056380000}"/>
    <cellStyle name="Note 3 15 5 4 4" xfId="8924" xr:uid="{00000000-0005-0000-0000-000057380000}"/>
    <cellStyle name="Note 3 15 5 4 4 2" xfId="26359" xr:uid="{00000000-0005-0000-0000-000058380000}"/>
    <cellStyle name="Note 3 15 5 4 4 3" xfId="40812" xr:uid="{00000000-0005-0000-0000-000059380000}"/>
    <cellStyle name="Note 3 15 5 4 5" xfId="11344" xr:uid="{00000000-0005-0000-0000-00005A380000}"/>
    <cellStyle name="Note 3 15 5 4 5 2" xfId="28779" xr:uid="{00000000-0005-0000-0000-00005B380000}"/>
    <cellStyle name="Note 3 15 5 4 5 3" xfId="43232" xr:uid="{00000000-0005-0000-0000-00005C380000}"/>
    <cellStyle name="Note 3 15 5 4 6" xfId="15147" xr:uid="{00000000-0005-0000-0000-00005D380000}"/>
    <cellStyle name="Note 3 15 5 4 6 2" xfId="32582" xr:uid="{00000000-0005-0000-0000-00005E380000}"/>
    <cellStyle name="Note 3 15 5 4 6 3" xfId="47035" xr:uid="{00000000-0005-0000-0000-00005F380000}"/>
    <cellStyle name="Note 3 15 5 4 7" xfId="18351" xr:uid="{00000000-0005-0000-0000-000060380000}"/>
    <cellStyle name="Note 3 15 5 4 8" xfId="20309" xr:uid="{00000000-0005-0000-0000-000061380000}"/>
    <cellStyle name="Note 3 15 5 5" xfId="4018" xr:uid="{00000000-0005-0000-0000-000062380000}"/>
    <cellStyle name="Note 3 15 5 5 2" xfId="13639" xr:uid="{00000000-0005-0000-0000-000063380000}"/>
    <cellStyle name="Note 3 15 5 5 2 2" xfId="31074" xr:uid="{00000000-0005-0000-0000-000064380000}"/>
    <cellStyle name="Note 3 15 5 5 2 3" xfId="45527" xr:uid="{00000000-0005-0000-0000-000065380000}"/>
    <cellStyle name="Note 3 15 5 5 3" xfId="16100" xr:uid="{00000000-0005-0000-0000-000066380000}"/>
    <cellStyle name="Note 3 15 5 5 3 2" xfId="33535" xr:uid="{00000000-0005-0000-0000-000067380000}"/>
    <cellStyle name="Note 3 15 5 5 3 3" xfId="47988" xr:uid="{00000000-0005-0000-0000-000068380000}"/>
    <cellStyle name="Note 3 15 5 5 4" xfId="21454" xr:uid="{00000000-0005-0000-0000-000069380000}"/>
    <cellStyle name="Note 3 15 5 5 5" xfId="35907" xr:uid="{00000000-0005-0000-0000-00006A380000}"/>
    <cellStyle name="Note 3 15 5 6" xfId="6480" xr:uid="{00000000-0005-0000-0000-00006B380000}"/>
    <cellStyle name="Note 3 15 5 6 2" xfId="23915" xr:uid="{00000000-0005-0000-0000-00006C380000}"/>
    <cellStyle name="Note 3 15 5 6 3" xfId="38368" xr:uid="{00000000-0005-0000-0000-00006D380000}"/>
    <cellStyle name="Note 3 15 5 7" xfId="8921" xr:uid="{00000000-0005-0000-0000-00006E380000}"/>
    <cellStyle name="Note 3 15 5 7 2" xfId="26356" xr:uid="{00000000-0005-0000-0000-00006F380000}"/>
    <cellStyle name="Note 3 15 5 7 3" xfId="40809" xr:uid="{00000000-0005-0000-0000-000070380000}"/>
    <cellStyle name="Note 3 15 5 8" xfId="11341" xr:uid="{00000000-0005-0000-0000-000071380000}"/>
    <cellStyle name="Note 3 15 5 8 2" xfId="28776" xr:uid="{00000000-0005-0000-0000-000072380000}"/>
    <cellStyle name="Note 3 15 5 8 3" xfId="43229" xr:uid="{00000000-0005-0000-0000-000073380000}"/>
    <cellStyle name="Note 3 15 5 9" xfId="18348" xr:uid="{00000000-0005-0000-0000-000074380000}"/>
    <cellStyle name="Note 3 15 6" xfId="1511" xr:uid="{00000000-0005-0000-0000-000075380000}"/>
    <cellStyle name="Note 3 15 6 2" xfId="4022" xr:uid="{00000000-0005-0000-0000-000076380000}"/>
    <cellStyle name="Note 3 15 6 2 2" xfId="13642" xr:uid="{00000000-0005-0000-0000-000077380000}"/>
    <cellStyle name="Note 3 15 6 2 2 2" xfId="31077" xr:uid="{00000000-0005-0000-0000-000078380000}"/>
    <cellStyle name="Note 3 15 6 2 2 3" xfId="45530" xr:uid="{00000000-0005-0000-0000-000079380000}"/>
    <cellStyle name="Note 3 15 6 2 3" xfId="16103" xr:uid="{00000000-0005-0000-0000-00007A380000}"/>
    <cellStyle name="Note 3 15 6 2 3 2" xfId="33538" xr:uid="{00000000-0005-0000-0000-00007B380000}"/>
    <cellStyle name="Note 3 15 6 2 3 3" xfId="47991" xr:uid="{00000000-0005-0000-0000-00007C380000}"/>
    <cellStyle name="Note 3 15 6 2 4" xfId="21458" xr:uid="{00000000-0005-0000-0000-00007D380000}"/>
    <cellStyle name="Note 3 15 6 2 5" xfId="35911" xr:uid="{00000000-0005-0000-0000-00007E380000}"/>
    <cellStyle name="Note 3 15 6 3" xfId="6484" xr:uid="{00000000-0005-0000-0000-00007F380000}"/>
    <cellStyle name="Note 3 15 6 3 2" xfId="23919" xr:uid="{00000000-0005-0000-0000-000080380000}"/>
    <cellStyle name="Note 3 15 6 3 3" xfId="38372" xr:uid="{00000000-0005-0000-0000-000081380000}"/>
    <cellStyle name="Note 3 15 6 4" xfId="8925" xr:uid="{00000000-0005-0000-0000-000082380000}"/>
    <cellStyle name="Note 3 15 6 4 2" xfId="26360" xr:uid="{00000000-0005-0000-0000-000083380000}"/>
    <cellStyle name="Note 3 15 6 4 3" xfId="40813" xr:uid="{00000000-0005-0000-0000-000084380000}"/>
    <cellStyle name="Note 3 15 6 5" xfId="11345" xr:uid="{00000000-0005-0000-0000-000085380000}"/>
    <cellStyle name="Note 3 15 6 5 2" xfId="28780" xr:uid="{00000000-0005-0000-0000-000086380000}"/>
    <cellStyle name="Note 3 15 6 5 3" xfId="43233" xr:uid="{00000000-0005-0000-0000-000087380000}"/>
    <cellStyle name="Note 3 15 6 6" xfId="18352" xr:uid="{00000000-0005-0000-0000-000088380000}"/>
    <cellStyle name="Note 3 15 7" xfId="1512" xr:uid="{00000000-0005-0000-0000-000089380000}"/>
    <cellStyle name="Note 3 15 7 2" xfId="4023" xr:uid="{00000000-0005-0000-0000-00008A380000}"/>
    <cellStyle name="Note 3 15 7 2 2" xfId="13643" xr:uid="{00000000-0005-0000-0000-00008B380000}"/>
    <cellStyle name="Note 3 15 7 2 2 2" xfId="31078" xr:uid="{00000000-0005-0000-0000-00008C380000}"/>
    <cellStyle name="Note 3 15 7 2 2 3" xfId="45531" xr:uid="{00000000-0005-0000-0000-00008D380000}"/>
    <cellStyle name="Note 3 15 7 2 3" xfId="16104" xr:uid="{00000000-0005-0000-0000-00008E380000}"/>
    <cellStyle name="Note 3 15 7 2 3 2" xfId="33539" xr:uid="{00000000-0005-0000-0000-00008F380000}"/>
    <cellStyle name="Note 3 15 7 2 3 3" xfId="47992" xr:uid="{00000000-0005-0000-0000-000090380000}"/>
    <cellStyle name="Note 3 15 7 2 4" xfId="21459" xr:uid="{00000000-0005-0000-0000-000091380000}"/>
    <cellStyle name="Note 3 15 7 2 5" xfId="35912" xr:uid="{00000000-0005-0000-0000-000092380000}"/>
    <cellStyle name="Note 3 15 7 3" xfId="6485" xr:uid="{00000000-0005-0000-0000-000093380000}"/>
    <cellStyle name="Note 3 15 7 3 2" xfId="23920" xr:uid="{00000000-0005-0000-0000-000094380000}"/>
    <cellStyle name="Note 3 15 7 3 3" xfId="38373" xr:uid="{00000000-0005-0000-0000-000095380000}"/>
    <cellStyle name="Note 3 15 7 4" xfId="8926" xr:uid="{00000000-0005-0000-0000-000096380000}"/>
    <cellStyle name="Note 3 15 7 4 2" xfId="26361" xr:uid="{00000000-0005-0000-0000-000097380000}"/>
    <cellStyle name="Note 3 15 7 4 3" xfId="40814" xr:uid="{00000000-0005-0000-0000-000098380000}"/>
    <cellStyle name="Note 3 15 7 5" xfId="11346" xr:uid="{00000000-0005-0000-0000-000099380000}"/>
    <cellStyle name="Note 3 15 7 5 2" xfId="28781" xr:uid="{00000000-0005-0000-0000-00009A380000}"/>
    <cellStyle name="Note 3 15 7 5 3" xfId="43234" xr:uid="{00000000-0005-0000-0000-00009B380000}"/>
    <cellStyle name="Note 3 15 7 6" xfId="18353" xr:uid="{00000000-0005-0000-0000-00009C380000}"/>
    <cellStyle name="Note 3 15 8" xfId="1513" xr:uid="{00000000-0005-0000-0000-00009D380000}"/>
    <cellStyle name="Note 3 15 8 2" xfId="4024" xr:uid="{00000000-0005-0000-0000-00009E380000}"/>
    <cellStyle name="Note 3 15 8 2 2" xfId="21460" xr:uid="{00000000-0005-0000-0000-00009F380000}"/>
    <cellStyle name="Note 3 15 8 2 3" xfId="35913" xr:uid="{00000000-0005-0000-0000-0000A0380000}"/>
    <cellStyle name="Note 3 15 8 3" xfId="6486" xr:uid="{00000000-0005-0000-0000-0000A1380000}"/>
    <cellStyle name="Note 3 15 8 3 2" xfId="23921" xr:uid="{00000000-0005-0000-0000-0000A2380000}"/>
    <cellStyle name="Note 3 15 8 3 3" xfId="38374" xr:uid="{00000000-0005-0000-0000-0000A3380000}"/>
    <cellStyle name="Note 3 15 8 4" xfId="8927" xr:uid="{00000000-0005-0000-0000-0000A4380000}"/>
    <cellStyle name="Note 3 15 8 4 2" xfId="26362" xr:uid="{00000000-0005-0000-0000-0000A5380000}"/>
    <cellStyle name="Note 3 15 8 4 3" xfId="40815" xr:uid="{00000000-0005-0000-0000-0000A6380000}"/>
    <cellStyle name="Note 3 15 8 5" xfId="11347" xr:uid="{00000000-0005-0000-0000-0000A7380000}"/>
    <cellStyle name="Note 3 15 8 5 2" xfId="28782" xr:uid="{00000000-0005-0000-0000-0000A8380000}"/>
    <cellStyle name="Note 3 15 8 5 3" xfId="43235" xr:uid="{00000000-0005-0000-0000-0000A9380000}"/>
    <cellStyle name="Note 3 15 8 6" xfId="15148" xr:uid="{00000000-0005-0000-0000-0000AA380000}"/>
    <cellStyle name="Note 3 15 8 6 2" xfId="32583" xr:uid="{00000000-0005-0000-0000-0000AB380000}"/>
    <cellStyle name="Note 3 15 8 6 3" xfId="47036" xr:uid="{00000000-0005-0000-0000-0000AC380000}"/>
    <cellStyle name="Note 3 15 8 7" xfId="18354" xr:uid="{00000000-0005-0000-0000-0000AD380000}"/>
    <cellStyle name="Note 3 15 8 8" xfId="20310" xr:uid="{00000000-0005-0000-0000-0000AE380000}"/>
    <cellStyle name="Note 3 15 9" xfId="4005" xr:uid="{00000000-0005-0000-0000-0000AF380000}"/>
    <cellStyle name="Note 3 15 9 2" xfId="13629" xr:uid="{00000000-0005-0000-0000-0000B0380000}"/>
    <cellStyle name="Note 3 15 9 2 2" xfId="31064" xr:uid="{00000000-0005-0000-0000-0000B1380000}"/>
    <cellStyle name="Note 3 15 9 2 3" xfId="45517" xr:uid="{00000000-0005-0000-0000-0000B2380000}"/>
    <cellStyle name="Note 3 15 9 3" xfId="16090" xr:uid="{00000000-0005-0000-0000-0000B3380000}"/>
    <cellStyle name="Note 3 15 9 3 2" xfId="33525" xr:uid="{00000000-0005-0000-0000-0000B4380000}"/>
    <cellStyle name="Note 3 15 9 3 3" xfId="47978" xr:uid="{00000000-0005-0000-0000-0000B5380000}"/>
    <cellStyle name="Note 3 15 9 4" xfId="21441" xr:uid="{00000000-0005-0000-0000-0000B6380000}"/>
    <cellStyle name="Note 3 15 9 5" xfId="35894" xr:uid="{00000000-0005-0000-0000-0000B7380000}"/>
    <cellStyle name="Note 3 16" xfId="1514" xr:uid="{00000000-0005-0000-0000-0000B8380000}"/>
    <cellStyle name="Note 3 16 10" xfId="6487" xr:uid="{00000000-0005-0000-0000-0000B9380000}"/>
    <cellStyle name="Note 3 16 10 2" xfId="23922" xr:uid="{00000000-0005-0000-0000-0000BA380000}"/>
    <cellStyle name="Note 3 16 10 3" xfId="38375" xr:uid="{00000000-0005-0000-0000-0000BB380000}"/>
    <cellStyle name="Note 3 16 11" xfId="8928" xr:uid="{00000000-0005-0000-0000-0000BC380000}"/>
    <cellStyle name="Note 3 16 11 2" xfId="26363" xr:uid="{00000000-0005-0000-0000-0000BD380000}"/>
    <cellStyle name="Note 3 16 11 3" xfId="40816" xr:uid="{00000000-0005-0000-0000-0000BE380000}"/>
    <cellStyle name="Note 3 16 12" xfId="11348" xr:uid="{00000000-0005-0000-0000-0000BF380000}"/>
    <cellStyle name="Note 3 16 12 2" xfId="28783" xr:uid="{00000000-0005-0000-0000-0000C0380000}"/>
    <cellStyle name="Note 3 16 12 3" xfId="43236" xr:uid="{00000000-0005-0000-0000-0000C1380000}"/>
    <cellStyle name="Note 3 16 13" xfId="18355" xr:uid="{00000000-0005-0000-0000-0000C2380000}"/>
    <cellStyle name="Note 3 16 2" xfId="1515" xr:uid="{00000000-0005-0000-0000-0000C3380000}"/>
    <cellStyle name="Note 3 16 2 2" xfId="1516" xr:uid="{00000000-0005-0000-0000-0000C4380000}"/>
    <cellStyle name="Note 3 16 2 2 2" xfId="4027" xr:uid="{00000000-0005-0000-0000-0000C5380000}"/>
    <cellStyle name="Note 3 16 2 2 2 2" xfId="13646" xr:uid="{00000000-0005-0000-0000-0000C6380000}"/>
    <cellStyle name="Note 3 16 2 2 2 2 2" xfId="31081" xr:uid="{00000000-0005-0000-0000-0000C7380000}"/>
    <cellStyle name="Note 3 16 2 2 2 2 3" xfId="45534" xr:uid="{00000000-0005-0000-0000-0000C8380000}"/>
    <cellStyle name="Note 3 16 2 2 2 3" xfId="16107" xr:uid="{00000000-0005-0000-0000-0000C9380000}"/>
    <cellStyle name="Note 3 16 2 2 2 3 2" xfId="33542" xr:uid="{00000000-0005-0000-0000-0000CA380000}"/>
    <cellStyle name="Note 3 16 2 2 2 3 3" xfId="47995" xr:uid="{00000000-0005-0000-0000-0000CB380000}"/>
    <cellStyle name="Note 3 16 2 2 2 4" xfId="21463" xr:uid="{00000000-0005-0000-0000-0000CC380000}"/>
    <cellStyle name="Note 3 16 2 2 2 5" xfId="35916" xr:uid="{00000000-0005-0000-0000-0000CD380000}"/>
    <cellStyle name="Note 3 16 2 2 3" xfId="6489" xr:uid="{00000000-0005-0000-0000-0000CE380000}"/>
    <cellStyle name="Note 3 16 2 2 3 2" xfId="23924" xr:uid="{00000000-0005-0000-0000-0000CF380000}"/>
    <cellStyle name="Note 3 16 2 2 3 3" xfId="38377" xr:uid="{00000000-0005-0000-0000-0000D0380000}"/>
    <cellStyle name="Note 3 16 2 2 4" xfId="8930" xr:uid="{00000000-0005-0000-0000-0000D1380000}"/>
    <cellStyle name="Note 3 16 2 2 4 2" xfId="26365" xr:uid="{00000000-0005-0000-0000-0000D2380000}"/>
    <cellStyle name="Note 3 16 2 2 4 3" xfId="40818" xr:uid="{00000000-0005-0000-0000-0000D3380000}"/>
    <cellStyle name="Note 3 16 2 2 5" xfId="11350" xr:uid="{00000000-0005-0000-0000-0000D4380000}"/>
    <cellStyle name="Note 3 16 2 2 5 2" xfId="28785" xr:uid="{00000000-0005-0000-0000-0000D5380000}"/>
    <cellStyle name="Note 3 16 2 2 5 3" xfId="43238" xr:uid="{00000000-0005-0000-0000-0000D6380000}"/>
    <cellStyle name="Note 3 16 2 2 6" xfId="18357" xr:uid="{00000000-0005-0000-0000-0000D7380000}"/>
    <cellStyle name="Note 3 16 2 3" xfId="1517" xr:uid="{00000000-0005-0000-0000-0000D8380000}"/>
    <cellStyle name="Note 3 16 2 3 2" xfId="4028" xr:uid="{00000000-0005-0000-0000-0000D9380000}"/>
    <cellStyle name="Note 3 16 2 3 2 2" xfId="13647" xr:uid="{00000000-0005-0000-0000-0000DA380000}"/>
    <cellStyle name="Note 3 16 2 3 2 2 2" xfId="31082" xr:uid="{00000000-0005-0000-0000-0000DB380000}"/>
    <cellStyle name="Note 3 16 2 3 2 2 3" xfId="45535" xr:uid="{00000000-0005-0000-0000-0000DC380000}"/>
    <cellStyle name="Note 3 16 2 3 2 3" xfId="16108" xr:uid="{00000000-0005-0000-0000-0000DD380000}"/>
    <cellStyle name="Note 3 16 2 3 2 3 2" xfId="33543" xr:uid="{00000000-0005-0000-0000-0000DE380000}"/>
    <cellStyle name="Note 3 16 2 3 2 3 3" xfId="47996" xr:uid="{00000000-0005-0000-0000-0000DF380000}"/>
    <cellStyle name="Note 3 16 2 3 2 4" xfId="21464" xr:uid="{00000000-0005-0000-0000-0000E0380000}"/>
    <cellStyle name="Note 3 16 2 3 2 5" xfId="35917" xr:uid="{00000000-0005-0000-0000-0000E1380000}"/>
    <cellStyle name="Note 3 16 2 3 3" xfId="6490" xr:uid="{00000000-0005-0000-0000-0000E2380000}"/>
    <cellStyle name="Note 3 16 2 3 3 2" xfId="23925" xr:uid="{00000000-0005-0000-0000-0000E3380000}"/>
    <cellStyle name="Note 3 16 2 3 3 3" xfId="38378" xr:uid="{00000000-0005-0000-0000-0000E4380000}"/>
    <cellStyle name="Note 3 16 2 3 4" xfId="8931" xr:uid="{00000000-0005-0000-0000-0000E5380000}"/>
    <cellStyle name="Note 3 16 2 3 4 2" xfId="26366" xr:uid="{00000000-0005-0000-0000-0000E6380000}"/>
    <cellStyle name="Note 3 16 2 3 4 3" xfId="40819" xr:uid="{00000000-0005-0000-0000-0000E7380000}"/>
    <cellStyle name="Note 3 16 2 3 5" xfId="11351" xr:uid="{00000000-0005-0000-0000-0000E8380000}"/>
    <cellStyle name="Note 3 16 2 3 5 2" xfId="28786" xr:uid="{00000000-0005-0000-0000-0000E9380000}"/>
    <cellStyle name="Note 3 16 2 3 5 3" xfId="43239" xr:uid="{00000000-0005-0000-0000-0000EA380000}"/>
    <cellStyle name="Note 3 16 2 3 6" xfId="18358" xr:uid="{00000000-0005-0000-0000-0000EB380000}"/>
    <cellStyle name="Note 3 16 2 4" xfId="1518" xr:uid="{00000000-0005-0000-0000-0000EC380000}"/>
    <cellStyle name="Note 3 16 2 4 2" xfId="4029" xr:uid="{00000000-0005-0000-0000-0000ED380000}"/>
    <cellStyle name="Note 3 16 2 4 2 2" xfId="21465" xr:uid="{00000000-0005-0000-0000-0000EE380000}"/>
    <cellStyle name="Note 3 16 2 4 2 3" xfId="35918" xr:uid="{00000000-0005-0000-0000-0000EF380000}"/>
    <cellStyle name="Note 3 16 2 4 3" xfId="6491" xr:uid="{00000000-0005-0000-0000-0000F0380000}"/>
    <cellStyle name="Note 3 16 2 4 3 2" xfId="23926" xr:uid="{00000000-0005-0000-0000-0000F1380000}"/>
    <cellStyle name="Note 3 16 2 4 3 3" xfId="38379" xr:uid="{00000000-0005-0000-0000-0000F2380000}"/>
    <cellStyle name="Note 3 16 2 4 4" xfId="8932" xr:uid="{00000000-0005-0000-0000-0000F3380000}"/>
    <cellStyle name="Note 3 16 2 4 4 2" xfId="26367" xr:uid="{00000000-0005-0000-0000-0000F4380000}"/>
    <cellStyle name="Note 3 16 2 4 4 3" xfId="40820" xr:uid="{00000000-0005-0000-0000-0000F5380000}"/>
    <cellStyle name="Note 3 16 2 4 5" xfId="11352" xr:uid="{00000000-0005-0000-0000-0000F6380000}"/>
    <cellStyle name="Note 3 16 2 4 5 2" xfId="28787" xr:uid="{00000000-0005-0000-0000-0000F7380000}"/>
    <cellStyle name="Note 3 16 2 4 5 3" xfId="43240" xr:uid="{00000000-0005-0000-0000-0000F8380000}"/>
    <cellStyle name="Note 3 16 2 4 6" xfId="15149" xr:uid="{00000000-0005-0000-0000-0000F9380000}"/>
    <cellStyle name="Note 3 16 2 4 6 2" xfId="32584" xr:uid="{00000000-0005-0000-0000-0000FA380000}"/>
    <cellStyle name="Note 3 16 2 4 6 3" xfId="47037" xr:uid="{00000000-0005-0000-0000-0000FB380000}"/>
    <cellStyle name="Note 3 16 2 4 7" xfId="18359" xr:uid="{00000000-0005-0000-0000-0000FC380000}"/>
    <cellStyle name="Note 3 16 2 4 8" xfId="20311" xr:uid="{00000000-0005-0000-0000-0000FD380000}"/>
    <cellStyle name="Note 3 16 2 5" xfId="4026" xr:uid="{00000000-0005-0000-0000-0000FE380000}"/>
    <cellStyle name="Note 3 16 2 5 2" xfId="13645" xr:uid="{00000000-0005-0000-0000-0000FF380000}"/>
    <cellStyle name="Note 3 16 2 5 2 2" xfId="31080" xr:uid="{00000000-0005-0000-0000-000000390000}"/>
    <cellStyle name="Note 3 16 2 5 2 3" xfId="45533" xr:uid="{00000000-0005-0000-0000-000001390000}"/>
    <cellStyle name="Note 3 16 2 5 3" xfId="16106" xr:uid="{00000000-0005-0000-0000-000002390000}"/>
    <cellStyle name="Note 3 16 2 5 3 2" xfId="33541" xr:uid="{00000000-0005-0000-0000-000003390000}"/>
    <cellStyle name="Note 3 16 2 5 3 3" xfId="47994" xr:uid="{00000000-0005-0000-0000-000004390000}"/>
    <cellStyle name="Note 3 16 2 5 4" xfId="21462" xr:uid="{00000000-0005-0000-0000-000005390000}"/>
    <cellStyle name="Note 3 16 2 5 5" xfId="35915" xr:uid="{00000000-0005-0000-0000-000006390000}"/>
    <cellStyle name="Note 3 16 2 6" xfId="6488" xr:uid="{00000000-0005-0000-0000-000007390000}"/>
    <cellStyle name="Note 3 16 2 6 2" xfId="23923" xr:uid="{00000000-0005-0000-0000-000008390000}"/>
    <cellStyle name="Note 3 16 2 6 3" xfId="38376" xr:uid="{00000000-0005-0000-0000-000009390000}"/>
    <cellStyle name="Note 3 16 2 7" xfId="8929" xr:uid="{00000000-0005-0000-0000-00000A390000}"/>
    <cellStyle name="Note 3 16 2 7 2" xfId="26364" xr:uid="{00000000-0005-0000-0000-00000B390000}"/>
    <cellStyle name="Note 3 16 2 7 3" xfId="40817" xr:uid="{00000000-0005-0000-0000-00000C390000}"/>
    <cellStyle name="Note 3 16 2 8" xfId="11349" xr:uid="{00000000-0005-0000-0000-00000D390000}"/>
    <cellStyle name="Note 3 16 2 8 2" xfId="28784" xr:uid="{00000000-0005-0000-0000-00000E390000}"/>
    <cellStyle name="Note 3 16 2 8 3" xfId="43237" xr:uid="{00000000-0005-0000-0000-00000F390000}"/>
    <cellStyle name="Note 3 16 2 9" xfId="18356" xr:uid="{00000000-0005-0000-0000-000010390000}"/>
    <cellStyle name="Note 3 16 3" xfId="1519" xr:uid="{00000000-0005-0000-0000-000011390000}"/>
    <cellStyle name="Note 3 16 3 2" xfId="1520" xr:uid="{00000000-0005-0000-0000-000012390000}"/>
    <cellStyle name="Note 3 16 3 2 2" xfId="4031" xr:uid="{00000000-0005-0000-0000-000013390000}"/>
    <cellStyle name="Note 3 16 3 2 2 2" xfId="13649" xr:uid="{00000000-0005-0000-0000-000014390000}"/>
    <cellStyle name="Note 3 16 3 2 2 2 2" xfId="31084" xr:uid="{00000000-0005-0000-0000-000015390000}"/>
    <cellStyle name="Note 3 16 3 2 2 2 3" xfId="45537" xr:uid="{00000000-0005-0000-0000-000016390000}"/>
    <cellStyle name="Note 3 16 3 2 2 3" xfId="16110" xr:uid="{00000000-0005-0000-0000-000017390000}"/>
    <cellStyle name="Note 3 16 3 2 2 3 2" xfId="33545" xr:uid="{00000000-0005-0000-0000-000018390000}"/>
    <cellStyle name="Note 3 16 3 2 2 3 3" xfId="47998" xr:uid="{00000000-0005-0000-0000-000019390000}"/>
    <cellStyle name="Note 3 16 3 2 2 4" xfId="21467" xr:uid="{00000000-0005-0000-0000-00001A390000}"/>
    <cellStyle name="Note 3 16 3 2 2 5" xfId="35920" xr:uid="{00000000-0005-0000-0000-00001B390000}"/>
    <cellStyle name="Note 3 16 3 2 3" xfId="6493" xr:uid="{00000000-0005-0000-0000-00001C390000}"/>
    <cellStyle name="Note 3 16 3 2 3 2" xfId="23928" xr:uid="{00000000-0005-0000-0000-00001D390000}"/>
    <cellStyle name="Note 3 16 3 2 3 3" xfId="38381" xr:uid="{00000000-0005-0000-0000-00001E390000}"/>
    <cellStyle name="Note 3 16 3 2 4" xfId="8934" xr:uid="{00000000-0005-0000-0000-00001F390000}"/>
    <cellStyle name="Note 3 16 3 2 4 2" xfId="26369" xr:uid="{00000000-0005-0000-0000-000020390000}"/>
    <cellStyle name="Note 3 16 3 2 4 3" xfId="40822" xr:uid="{00000000-0005-0000-0000-000021390000}"/>
    <cellStyle name="Note 3 16 3 2 5" xfId="11354" xr:uid="{00000000-0005-0000-0000-000022390000}"/>
    <cellStyle name="Note 3 16 3 2 5 2" xfId="28789" xr:uid="{00000000-0005-0000-0000-000023390000}"/>
    <cellStyle name="Note 3 16 3 2 5 3" xfId="43242" xr:uid="{00000000-0005-0000-0000-000024390000}"/>
    <cellStyle name="Note 3 16 3 2 6" xfId="18361" xr:uid="{00000000-0005-0000-0000-000025390000}"/>
    <cellStyle name="Note 3 16 3 3" xfId="1521" xr:uid="{00000000-0005-0000-0000-000026390000}"/>
    <cellStyle name="Note 3 16 3 3 2" xfId="4032" xr:uid="{00000000-0005-0000-0000-000027390000}"/>
    <cellStyle name="Note 3 16 3 3 2 2" xfId="13650" xr:uid="{00000000-0005-0000-0000-000028390000}"/>
    <cellStyle name="Note 3 16 3 3 2 2 2" xfId="31085" xr:uid="{00000000-0005-0000-0000-000029390000}"/>
    <cellStyle name="Note 3 16 3 3 2 2 3" xfId="45538" xr:uid="{00000000-0005-0000-0000-00002A390000}"/>
    <cellStyle name="Note 3 16 3 3 2 3" xfId="16111" xr:uid="{00000000-0005-0000-0000-00002B390000}"/>
    <cellStyle name="Note 3 16 3 3 2 3 2" xfId="33546" xr:uid="{00000000-0005-0000-0000-00002C390000}"/>
    <cellStyle name="Note 3 16 3 3 2 3 3" xfId="47999" xr:uid="{00000000-0005-0000-0000-00002D390000}"/>
    <cellStyle name="Note 3 16 3 3 2 4" xfId="21468" xr:uid="{00000000-0005-0000-0000-00002E390000}"/>
    <cellStyle name="Note 3 16 3 3 2 5" xfId="35921" xr:uid="{00000000-0005-0000-0000-00002F390000}"/>
    <cellStyle name="Note 3 16 3 3 3" xfId="6494" xr:uid="{00000000-0005-0000-0000-000030390000}"/>
    <cellStyle name="Note 3 16 3 3 3 2" xfId="23929" xr:uid="{00000000-0005-0000-0000-000031390000}"/>
    <cellStyle name="Note 3 16 3 3 3 3" xfId="38382" xr:uid="{00000000-0005-0000-0000-000032390000}"/>
    <cellStyle name="Note 3 16 3 3 4" xfId="8935" xr:uid="{00000000-0005-0000-0000-000033390000}"/>
    <cellStyle name="Note 3 16 3 3 4 2" xfId="26370" xr:uid="{00000000-0005-0000-0000-000034390000}"/>
    <cellStyle name="Note 3 16 3 3 4 3" xfId="40823" xr:uid="{00000000-0005-0000-0000-000035390000}"/>
    <cellStyle name="Note 3 16 3 3 5" xfId="11355" xr:uid="{00000000-0005-0000-0000-000036390000}"/>
    <cellStyle name="Note 3 16 3 3 5 2" xfId="28790" xr:uid="{00000000-0005-0000-0000-000037390000}"/>
    <cellStyle name="Note 3 16 3 3 5 3" xfId="43243" xr:uid="{00000000-0005-0000-0000-000038390000}"/>
    <cellStyle name="Note 3 16 3 3 6" xfId="18362" xr:uid="{00000000-0005-0000-0000-000039390000}"/>
    <cellStyle name="Note 3 16 3 4" xfId="1522" xr:uid="{00000000-0005-0000-0000-00003A390000}"/>
    <cellStyle name="Note 3 16 3 4 2" xfId="4033" xr:uid="{00000000-0005-0000-0000-00003B390000}"/>
    <cellStyle name="Note 3 16 3 4 2 2" xfId="21469" xr:uid="{00000000-0005-0000-0000-00003C390000}"/>
    <cellStyle name="Note 3 16 3 4 2 3" xfId="35922" xr:uid="{00000000-0005-0000-0000-00003D390000}"/>
    <cellStyle name="Note 3 16 3 4 3" xfId="6495" xr:uid="{00000000-0005-0000-0000-00003E390000}"/>
    <cellStyle name="Note 3 16 3 4 3 2" xfId="23930" xr:uid="{00000000-0005-0000-0000-00003F390000}"/>
    <cellStyle name="Note 3 16 3 4 3 3" xfId="38383" xr:uid="{00000000-0005-0000-0000-000040390000}"/>
    <cellStyle name="Note 3 16 3 4 4" xfId="8936" xr:uid="{00000000-0005-0000-0000-000041390000}"/>
    <cellStyle name="Note 3 16 3 4 4 2" xfId="26371" xr:uid="{00000000-0005-0000-0000-000042390000}"/>
    <cellStyle name="Note 3 16 3 4 4 3" xfId="40824" xr:uid="{00000000-0005-0000-0000-000043390000}"/>
    <cellStyle name="Note 3 16 3 4 5" xfId="11356" xr:uid="{00000000-0005-0000-0000-000044390000}"/>
    <cellStyle name="Note 3 16 3 4 5 2" xfId="28791" xr:uid="{00000000-0005-0000-0000-000045390000}"/>
    <cellStyle name="Note 3 16 3 4 5 3" xfId="43244" xr:uid="{00000000-0005-0000-0000-000046390000}"/>
    <cellStyle name="Note 3 16 3 4 6" xfId="15150" xr:uid="{00000000-0005-0000-0000-000047390000}"/>
    <cellStyle name="Note 3 16 3 4 6 2" xfId="32585" xr:uid="{00000000-0005-0000-0000-000048390000}"/>
    <cellStyle name="Note 3 16 3 4 6 3" xfId="47038" xr:uid="{00000000-0005-0000-0000-000049390000}"/>
    <cellStyle name="Note 3 16 3 4 7" xfId="18363" xr:uid="{00000000-0005-0000-0000-00004A390000}"/>
    <cellStyle name="Note 3 16 3 4 8" xfId="20312" xr:uid="{00000000-0005-0000-0000-00004B390000}"/>
    <cellStyle name="Note 3 16 3 5" xfId="4030" xr:uid="{00000000-0005-0000-0000-00004C390000}"/>
    <cellStyle name="Note 3 16 3 5 2" xfId="13648" xr:uid="{00000000-0005-0000-0000-00004D390000}"/>
    <cellStyle name="Note 3 16 3 5 2 2" xfId="31083" xr:uid="{00000000-0005-0000-0000-00004E390000}"/>
    <cellStyle name="Note 3 16 3 5 2 3" xfId="45536" xr:uid="{00000000-0005-0000-0000-00004F390000}"/>
    <cellStyle name="Note 3 16 3 5 3" xfId="16109" xr:uid="{00000000-0005-0000-0000-000050390000}"/>
    <cellStyle name="Note 3 16 3 5 3 2" xfId="33544" xr:uid="{00000000-0005-0000-0000-000051390000}"/>
    <cellStyle name="Note 3 16 3 5 3 3" xfId="47997" xr:uid="{00000000-0005-0000-0000-000052390000}"/>
    <cellStyle name="Note 3 16 3 5 4" xfId="21466" xr:uid="{00000000-0005-0000-0000-000053390000}"/>
    <cellStyle name="Note 3 16 3 5 5" xfId="35919" xr:uid="{00000000-0005-0000-0000-000054390000}"/>
    <cellStyle name="Note 3 16 3 6" xfId="6492" xr:uid="{00000000-0005-0000-0000-000055390000}"/>
    <cellStyle name="Note 3 16 3 6 2" xfId="23927" xr:uid="{00000000-0005-0000-0000-000056390000}"/>
    <cellStyle name="Note 3 16 3 6 3" xfId="38380" xr:uid="{00000000-0005-0000-0000-000057390000}"/>
    <cellStyle name="Note 3 16 3 7" xfId="8933" xr:uid="{00000000-0005-0000-0000-000058390000}"/>
    <cellStyle name="Note 3 16 3 7 2" xfId="26368" xr:uid="{00000000-0005-0000-0000-000059390000}"/>
    <cellStyle name="Note 3 16 3 7 3" xfId="40821" xr:uid="{00000000-0005-0000-0000-00005A390000}"/>
    <cellStyle name="Note 3 16 3 8" xfId="11353" xr:uid="{00000000-0005-0000-0000-00005B390000}"/>
    <cellStyle name="Note 3 16 3 8 2" xfId="28788" xr:uid="{00000000-0005-0000-0000-00005C390000}"/>
    <cellStyle name="Note 3 16 3 8 3" xfId="43241" xr:uid="{00000000-0005-0000-0000-00005D390000}"/>
    <cellStyle name="Note 3 16 3 9" xfId="18360" xr:uid="{00000000-0005-0000-0000-00005E390000}"/>
    <cellStyle name="Note 3 16 4" xfId="1523" xr:uid="{00000000-0005-0000-0000-00005F390000}"/>
    <cellStyle name="Note 3 16 4 2" xfId="1524" xr:uid="{00000000-0005-0000-0000-000060390000}"/>
    <cellStyle name="Note 3 16 4 2 2" xfId="4035" xr:uid="{00000000-0005-0000-0000-000061390000}"/>
    <cellStyle name="Note 3 16 4 2 2 2" xfId="13652" xr:uid="{00000000-0005-0000-0000-000062390000}"/>
    <cellStyle name="Note 3 16 4 2 2 2 2" xfId="31087" xr:uid="{00000000-0005-0000-0000-000063390000}"/>
    <cellStyle name="Note 3 16 4 2 2 2 3" xfId="45540" xr:uid="{00000000-0005-0000-0000-000064390000}"/>
    <cellStyle name="Note 3 16 4 2 2 3" xfId="16113" xr:uid="{00000000-0005-0000-0000-000065390000}"/>
    <cellStyle name="Note 3 16 4 2 2 3 2" xfId="33548" xr:uid="{00000000-0005-0000-0000-000066390000}"/>
    <cellStyle name="Note 3 16 4 2 2 3 3" xfId="48001" xr:uid="{00000000-0005-0000-0000-000067390000}"/>
    <cellStyle name="Note 3 16 4 2 2 4" xfId="21471" xr:uid="{00000000-0005-0000-0000-000068390000}"/>
    <cellStyle name="Note 3 16 4 2 2 5" xfId="35924" xr:uid="{00000000-0005-0000-0000-000069390000}"/>
    <cellStyle name="Note 3 16 4 2 3" xfId="6497" xr:uid="{00000000-0005-0000-0000-00006A390000}"/>
    <cellStyle name="Note 3 16 4 2 3 2" xfId="23932" xr:uid="{00000000-0005-0000-0000-00006B390000}"/>
    <cellStyle name="Note 3 16 4 2 3 3" xfId="38385" xr:uid="{00000000-0005-0000-0000-00006C390000}"/>
    <cellStyle name="Note 3 16 4 2 4" xfId="8938" xr:uid="{00000000-0005-0000-0000-00006D390000}"/>
    <cellStyle name="Note 3 16 4 2 4 2" xfId="26373" xr:uid="{00000000-0005-0000-0000-00006E390000}"/>
    <cellStyle name="Note 3 16 4 2 4 3" xfId="40826" xr:uid="{00000000-0005-0000-0000-00006F390000}"/>
    <cellStyle name="Note 3 16 4 2 5" xfId="11358" xr:uid="{00000000-0005-0000-0000-000070390000}"/>
    <cellStyle name="Note 3 16 4 2 5 2" xfId="28793" xr:uid="{00000000-0005-0000-0000-000071390000}"/>
    <cellStyle name="Note 3 16 4 2 5 3" xfId="43246" xr:uid="{00000000-0005-0000-0000-000072390000}"/>
    <cellStyle name="Note 3 16 4 2 6" xfId="18365" xr:uid="{00000000-0005-0000-0000-000073390000}"/>
    <cellStyle name="Note 3 16 4 3" xfId="1525" xr:uid="{00000000-0005-0000-0000-000074390000}"/>
    <cellStyle name="Note 3 16 4 3 2" xfId="4036" xr:uid="{00000000-0005-0000-0000-000075390000}"/>
    <cellStyle name="Note 3 16 4 3 2 2" xfId="13653" xr:uid="{00000000-0005-0000-0000-000076390000}"/>
    <cellStyle name="Note 3 16 4 3 2 2 2" xfId="31088" xr:uid="{00000000-0005-0000-0000-000077390000}"/>
    <cellStyle name="Note 3 16 4 3 2 2 3" xfId="45541" xr:uid="{00000000-0005-0000-0000-000078390000}"/>
    <cellStyle name="Note 3 16 4 3 2 3" xfId="16114" xr:uid="{00000000-0005-0000-0000-000079390000}"/>
    <cellStyle name="Note 3 16 4 3 2 3 2" xfId="33549" xr:uid="{00000000-0005-0000-0000-00007A390000}"/>
    <cellStyle name="Note 3 16 4 3 2 3 3" xfId="48002" xr:uid="{00000000-0005-0000-0000-00007B390000}"/>
    <cellStyle name="Note 3 16 4 3 2 4" xfId="21472" xr:uid="{00000000-0005-0000-0000-00007C390000}"/>
    <cellStyle name="Note 3 16 4 3 2 5" xfId="35925" xr:uid="{00000000-0005-0000-0000-00007D390000}"/>
    <cellStyle name="Note 3 16 4 3 3" xfId="6498" xr:uid="{00000000-0005-0000-0000-00007E390000}"/>
    <cellStyle name="Note 3 16 4 3 3 2" xfId="23933" xr:uid="{00000000-0005-0000-0000-00007F390000}"/>
    <cellStyle name="Note 3 16 4 3 3 3" xfId="38386" xr:uid="{00000000-0005-0000-0000-000080390000}"/>
    <cellStyle name="Note 3 16 4 3 4" xfId="8939" xr:uid="{00000000-0005-0000-0000-000081390000}"/>
    <cellStyle name="Note 3 16 4 3 4 2" xfId="26374" xr:uid="{00000000-0005-0000-0000-000082390000}"/>
    <cellStyle name="Note 3 16 4 3 4 3" xfId="40827" xr:uid="{00000000-0005-0000-0000-000083390000}"/>
    <cellStyle name="Note 3 16 4 3 5" xfId="11359" xr:uid="{00000000-0005-0000-0000-000084390000}"/>
    <cellStyle name="Note 3 16 4 3 5 2" xfId="28794" xr:uid="{00000000-0005-0000-0000-000085390000}"/>
    <cellStyle name="Note 3 16 4 3 5 3" xfId="43247" xr:uid="{00000000-0005-0000-0000-000086390000}"/>
    <cellStyle name="Note 3 16 4 3 6" xfId="18366" xr:uid="{00000000-0005-0000-0000-000087390000}"/>
    <cellStyle name="Note 3 16 4 4" xfId="1526" xr:uid="{00000000-0005-0000-0000-000088390000}"/>
    <cellStyle name="Note 3 16 4 4 2" xfId="4037" xr:uid="{00000000-0005-0000-0000-000089390000}"/>
    <cellStyle name="Note 3 16 4 4 2 2" xfId="21473" xr:uid="{00000000-0005-0000-0000-00008A390000}"/>
    <cellStyle name="Note 3 16 4 4 2 3" xfId="35926" xr:uid="{00000000-0005-0000-0000-00008B390000}"/>
    <cellStyle name="Note 3 16 4 4 3" xfId="6499" xr:uid="{00000000-0005-0000-0000-00008C390000}"/>
    <cellStyle name="Note 3 16 4 4 3 2" xfId="23934" xr:uid="{00000000-0005-0000-0000-00008D390000}"/>
    <cellStyle name="Note 3 16 4 4 3 3" xfId="38387" xr:uid="{00000000-0005-0000-0000-00008E390000}"/>
    <cellStyle name="Note 3 16 4 4 4" xfId="8940" xr:uid="{00000000-0005-0000-0000-00008F390000}"/>
    <cellStyle name="Note 3 16 4 4 4 2" xfId="26375" xr:uid="{00000000-0005-0000-0000-000090390000}"/>
    <cellStyle name="Note 3 16 4 4 4 3" xfId="40828" xr:uid="{00000000-0005-0000-0000-000091390000}"/>
    <cellStyle name="Note 3 16 4 4 5" xfId="11360" xr:uid="{00000000-0005-0000-0000-000092390000}"/>
    <cellStyle name="Note 3 16 4 4 5 2" xfId="28795" xr:uid="{00000000-0005-0000-0000-000093390000}"/>
    <cellStyle name="Note 3 16 4 4 5 3" xfId="43248" xr:uid="{00000000-0005-0000-0000-000094390000}"/>
    <cellStyle name="Note 3 16 4 4 6" xfId="15151" xr:uid="{00000000-0005-0000-0000-000095390000}"/>
    <cellStyle name="Note 3 16 4 4 6 2" xfId="32586" xr:uid="{00000000-0005-0000-0000-000096390000}"/>
    <cellStyle name="Note 3 16 4 4 6 3" xfId="47039" xr:uid="{00000000-0005-0000-0000-000097390000}"/>
    <cellStyle name="Note 3 16 4 4 7" xfId="18367" xr:uid="{00000000-0005-0000-0000-000098390000}"/>
    <cellStyle name="Note 3 16 4 4 8" xfId="20313" xr:uid="{00000000-0005-0000-0000-000099390000}"/>
    <cellStyle name="Note 3 16 4 5" xfId="4034" xr:uid="{00000000-0005-0000-0000-00009A390000}"/>
    <cellStyle name="Note 3 16 4 5 2" xfId="13651" xr:uid="{00000000-0005-0000-0000-00009B390000}"/>
    <cellStyle name="Note 3 16 4 5 2 2" xfId="31086" xr:uid="{00000000-0005-0000-0000-00009C390000}"/>
    <cellStyle name="Note 3 16 4 5 2 3" xfId="45539" xr:uid="{00000000-0005-0000-0000-00009D390000}"/>
    <cellStyle name="Note 3 16 4 5 3" xfId="16112" xr:uid="{00000000-0005-0000-0000-00009E390000}"/>
    <cellStyle name="Note 3 16 4 5 3 2" xfId="33547" xr:uid="{00000000-0005-0000-0000-00009F390000}"/>
    <cellStyle name="Note 3 16 4 5 3 3" xfId="48000" xr:uid="{00000000-0005-0000-0000-0000A0390000}"/>
    <cellStyle name="Note 3 16 4 5 4" xfId="21470" xr:uid="{00000000-0005-0000-0000-0000A1390000}"/>
    <cellStyle name="Note 3 16 4 5 5" xfId="35923" xr:uid="{00000000-0005-0000-0000-0000A2390000}"/>
    <cellStyle name="Note 3 16 4 6" xfId="6496" xr:uid="{00000000-0005-0000-0000-0000A3390000}"/>
    <cellStyle name="Note 3 16 4 6 2" xfId="23931" xr:uid="{00000000-0005-0000-0000-0000A4390000}"/>
    <cellStyle name="Note 3 16 4 6 3" xfId="38384" xr:uid="{00000000-0005-0000-0000-0000A5390000}"/>
    <cellStyle name="Note 3 16 4 7" xfId="8937" xr:uid="{00000000-0005-0000-0000-0000A6390000}"/>
    <cellStyle name="Note 3 16 4 7 2" xfId="26372" xr:uid="{00000000-0005-0000-0000-0000A7390000}"/>
    <cellStyle name="Note 3 16 4 7 3" xfId="40825" xr:uid="{00000000-0005-0000-0000-0000A8390000}"/>
    <cellStyle name="Note 3 16 4 8" xfId="11357" xr:uid="{00000000-0005-0000-0000-0000A9390000}"/>
    <cellStyle name="Note 3 16 4 8 2" xfId="28792" xr:uid="{00000000-0005-0000-0000-0000AA390000}"/>
    <cellStyle name="Note 3 16 4 8 3" xfId="43245" xr:uid="{00000000-0005-0000-0000-0000AB390000}"/>
    <cellStyle name="Note 3 16 4 9" xfId="18364" xr:uid="{00000000-0005-0000-0000-0000AC390000}"/>
    <cellStyle name="Note 3 16 5" xfId="1527" xr:uid="{00000000-0005-0000-0000-0000AD390000}"/>
    <cellStyle name="Note 3 16 5 2" xfId="1528" xr:uid="{00000000-0005-0000-0000-0000AE390000}"/>
    <cellStyle name="Note 3 16 5 2 2" xfId="4039" xr:uid="{00000000-0005-0000-0000-0000AF390000}"/>
    <cellStyle name="Note 3 16 5 2 2 2" xfId="13655" xr:uid="{00000000-0005-0000-0000-0000B0390000}"/>
    <cellStyle name="Note 3 16 5 2 2 2 2" xfId="31090" xr:uid="{00000000-0005-0000-0000-0000B1390000}"/>
    <cellStyle name="Note 3 16 5 2 2 2 3" xfId="45543" xr:uid="{00000000-0005-0000-0000-0000B2390000}"/>
    <cellStyle name="Note 3 16 5 2 2 3" xfId="16116" xr:uid="{00000000-0005-0000-0000-0000B3390000}"/>
    <cellStyle name="Note 3 16 5 2 2 3 2" xfId="33551" xr:uid="{00000000-0005-0000-0000-0000B4390000}"/>
    <cellStyle name="Note 3 16 5 2 2 3 3" xfId="48004" xr:uid="{00000000-0005-0000-0000-0000B5390000}"/>
    <cellStyle name="Note 3 16 5 2 2 4" xfId="21475" xr:uid="{00000000-0005-0000-0000-0000B6390000}"/>
    <cellStyle name="Note 3 16 5 2 2 5" xfId="35928" xr:uid="{00000000-0005-0000-0000-0000B7390000}"/>
    <cellStyle name="Note 3 16 5 2 3" xfId="6501" xr:uid="{00000000-0005-0000-0000-0000B8390000}"/>
    <cellStyle name="Note 3 16 5 2 3 2" xfId="23936" xr:uid="{00000000-0005-0000-0000-0000B9390000}"/>
    <cellStyle name="Note 3 16 5 2 3 3" xfId="38389" xr:uid="{00000000-0005-0000-0000-0000BA390000}"/>
    <cellStyle name="Note 3 16 5 2 4" xfId="8942" xr:uid="{00000000-0005-0000-0000-0000BB390000}"/>
    <cellStyle name="Note 3 16 5 2 4 2" xfId="26377" xr:uid="{00000000-0005-0000-0000-0000BC390000}"/>
    <cellStyle name="Note 3 16 5 2 4 3" xfId="40830" xr:uid="{00000000-0005-0000-0000-0000BD390000}"/>
    <cellStyle name="Note 3 16 5 2 5" xfId="11362" xr:uid="{00000000-0005-0000-0000-0000BE390000}"/>
    <cellStyle name="Note 3 16 5 2 5 2" xfId="28797" xr:uid="{00000000-0005-0000-0000-0000BF390000}"/>
    <cellStyle name="Note 3 16 5 2 5 3" xfId="43250" xr:uid="{00000000-0005-0000-0000-0000C0390000}"/>
    <cellStyle name="Note 3 16 5 2 6" xfId="18369" xr:uid="{00000000-0005-0000-0000-0000C1390000}"/>
    <cellStyle name="Note 3 16 5 3" xfId="1529" xr:uid="{00000000-0005-0000-0000-0000C2390000}"/>
    <cellStyle name="Note 3 16 5 3 2" xfId="4040" xr:uid="{00000000-0005-0000-0000-0000C3390000}"/>
    <cellStyle name="Note 3 16 5 3 2 2" xfId="13656" xr:uid="{00000000-0005-0000-0000-0000C4390000}"/>
    <cellStyle name="Note 3 16 5 3 2 2 2" xfId="31091" xr:uid="{00000000-0005-0000-0000-0000C5390000}"/>
    <cellStyle name="Note 3 16 5 3 2 2 3" xfId="45544" xr:uid="{00000000-0005-0000-0000-0000C6390000}"/>
    <cellStyle name="Note 3 16 5 3 2 3" xfId="16117" xr:uid="{00000000-0005-0000-0000-0000C7390000}"/>
    <cellStyle name="Note 3 16 5 3 2 3 2" xfId="33552" xr:uid="{00000000-0005-0000-0000-0000C8390000}"/>
    <cellStyle name="Note 3 16 5 3 2 3 3" xfId="48005" xr:uid="{00000000-0005-0000-0000-0000C9390000}"/>
    <cellStyle name="Note 3 16 5 3 2 4" xfId="21476" xr:uid="{00000000-0005-0000-0000-0000CA390000}"/>
    <cellStyle name="Note 3 16 5 3 2 5" xfId="35929" xr:uid="{00000000-0005-0000-0000-0000CB390000}"/>
    <cellStyle name="Note 3 16 5 3 3" xfId="6502" xr:uid="{00000000-0005-0000-0000-0000CC390000}"/>
    <cellStyle name="Note 3 16 5 3 3 2" xfId="23937" xr:uid="{00000000-0005-0000-0000-0000CD390000}"/>
    <cellStyle name="Note 3 16 5 3 3 3" xfId="38390" xr:uid="{00000000-0005-0000-0000-0000CE390000}"/>
    <cellStyle name="Note 3 16 5 3 4" xfId="8943" xr:uid="{00000000-0005-0000-0000-0000CF390000}"/>
    <cellStyle name="Note 3 16 5 3 4 2" xfId="26378" xr:uid="{00000000-0005-0000-0000-0000D0390000}"/>
    <cellStyle name="Note 3 16 5 3 4 3" xfId="40831" xr:uid="{00000000-0005-0000-0000-0000D1390000}"/>
    <cellStyle name="Note 3 16 5 3 5" xfId="11363" xr:uid="{00000000-0005-0000-0000-0000D2390000}"/>
    <cellStyle name="Note 3 16 5 3 5 2" xfId="28798" xr:uid="{00000000-0005-0000-0000-0000D3390000}"/>
    <cellStyle name="Note 3 16 5 3 5 3" xfId="43251" xr:uid="{00000000-0005-0000-0000-0000D4390000}"/>
    <cellStyle name="Note 3 16 5 3 6" xfId="18370" xr:uid="{00000000-0005-0000-0000-0000D5390000}"/>
    <cellStyle name="Note 3 16 5 4" xfId="1530" xr:uid="{00000000-0005-0000-0000-0000D6390000}"/>
    <cellStyle name="Note 3 16 5 4 2" xfId="4041" xr:uid="{00000000-0005-0000-0000-0000D7390000}"/>
    <cellStyle name="Note 3 16 5 4 2 2" xfId="21477" xr:uid="{00000000-0005-0000-0000-0000D8390000}"/>
    <cellStyle name="Note 3 16 5 4 2 3" xfId="35930" xr:uid="{00000000-0005-0000-0000-0000D9390000}"/>
    <cellStyle name="Note 3 16 5 4 3" xfId="6503" xr:uid="{00000000-0005-0000-0000-0000DA390000}"/>
    <cellStyle name="Note 3 16 5 4 3 2" xfId="23938" xr:uid="{00000000-0005-0000-0000-0000DB390000}"/>
    <cellStyle name="Note 3 16 5 4 3 3" xfId="38391" xr:uid="{00000000-0005-0000-0000-0000DC390000}"/>
    <cellStyle name="Note 3 16 5 4 4" xfId="8944" xr:uid="{00000000-0005-0000-0000-0000DD390000}"/>
    <cellStyle name="Note 3 16 5 4 4 2" xfId="26379" xr:uid="{00000000-0005-0000-0000-0000DE390000}"/>
    <cellStyle name="Note 3 16 5 4 4 3" xfId="40832" xr:uid="{00000000-0005-0000-0000-0000DF390000}"/>
    <cellStyle name="Note 3 16 5 4 5" xfId="11364" xr:uid="{00000000-0005-0000-0000-0000E0390000}"/>
    <cellStyle name="Note 3 16 5 4 5 2" xfId="28799" xr:uid="{00000000-0005-0000-0000-0000E1390000}"/>
    <cellStyle name="Note 3 16 5 4 5 3" xfId="43252" xr:uid="{00000000-0005-0000-0000-0000E2390000}"/>
    <cellStyle name="Note 3 16 5 4 6" xfId="15152" xr:uid="{00000000-0005-0000-0000-0000E3390000}"/>
    <cellStyle name="Note 3 16 5 4 6 2" xfId="32587" xr:uid="{00000000-0005-0000-0000-0000E4390000}"/>
    <cellStyle name="Note 3 16 5 4 6 3" xfId="47040" xr:uid="{00000000-0005-0000-0000-0000E5390000}"/>
    <cellStyle name="Note 3 16 5 4 7" xfId="18371" xr:uid="{00000000-0005-0000-0000-0000E6390000}"/>
    <cellStyle name="Note 3 16 5 4 8" xfId="20314" xr:uid="{00000000-0005-0000-0000-0000E7390000}"/>
    <cellStyle name="Note 3 16 5 5" xfId="4038" xr:uid="{00000000-0005-0000-0000-0000E8390000}"/>
    <cellStyle name="Note 3 16 5 5 2" xfId="13654" xr:uid="{00000000-0005-0000-0000-0000E9390000}"/>
    <cellStyle name="Note 3 16 5 5 2 2" xfId="31089" xr:uid="{00000000-0005-0000-0000-0000EA390000}"/>
    <cellStyle name="Note 3 16 5 5 2 3" xfId="45542" xr:uid="{00000000-0005-0000-0000-0000EB390000}"/>
    <cellStyle name="Note 3 16 5 5 3" xfId="16115" xr:uid="{00000000-0005-0000-0000-0000EC390000}"/>
    <cellStyle name="Note 3 16 5 5 3 2" xfId="33550" xr:uid="{00000000-0005-0000-0000-0000ED390000}"/>
    <cellStyle name="Note 3 16 5 5 3 3" xfId="48003" xr:uid="{00000000-0005-0000-0000-0000EE390000}"/>
    <cellStyle name="Note 3 16 5 5 4" xfId="21474" xr:uid="{00000000-0005-0000-0000-0000EF390000}"/>
    <cellStyle name="Note 3 16 5 5 5" xfId="35927" xr:uid="{00000000-0005-0000-0000-0000F0390000}"/>
    <cellStyle name="Note 3 16 5 6" xfId="6500" xr:uid="{00000000-0005-0000-0000-0000F1390000}"/>
    <cellStyle name="Note 3 16 5 6 2" xfId="23935" xr:uid="{00000000-0005-0000-0000-0000F2390000}"/>
    <cellStyle name="Note 3 16 5 6 3" xfId="38388" xr:uid="{00000000-0005-0000-0000-0000F3390000}"/>
    <cellStyle name="Note 3 16 5 7" xfId="8941" xr:uid="{00000000-0005-0000-0000-0000F4390000}"/>
    <cellStyle name="Note 3 16 5 7 2" xfId="26376" xr:uid="{00000000-0005-0000-0000-0000F5390000}"/>
    <cellStyle name="Note 3 16 5 7 3" xfId="40829" xr:uid="{00000000-0005-0000-0000-0000F6390000}"/>
    <cellStyle name="Note 3 16 5 8" xfId="11361" xr:uid="{00000000-0005-0000-0000-0000F7390000}"/>
    <cellStyle name="Note 3 16 5 8 2" xfId="28796" xr:uid="{00000000-0005-0000-0000-0000F8390000}"/>
    <cellStyle name="Note 3 16 5 8 3" xfId="43249" xr:uid="{00000000-0005-0000-0000-0000F9390000}"/>
    <cellStyle name="Note 3 16 5 9" xfId="18368" xr:uid="{00000000-0005-0000-0000-0000FA390000}"/>
    <cellStyle name="Note 3 16 6" xfId="1531" xr:uid="{00000000-0005-0000-0000-0000FB390000}"/>
    <cellStyle name="Note 3 16 6 2" xfId="4042" xr:uid="{00000000-0005-0000-0000-0000FC390000}"/>
    <cellStyle name="Note 3 16 6 2 2" xfId="13657" xr:uid="{00000000-0005-0000-0000-0000FD390000}"/>
    <cellStyle name="Note 3 16 6 2 2 2" xfId="31092" xr:uid="{00000000-0005-0000-0000-0000FE390000}"/>
    <cellStyle name="Note 3 16 6 2 2 3" xfId="45545" xr:uid="{00000000-0005-0000-0000-0000FF390000}"/>
    <cellStyle name="Note 3 16 6 2 3" xfId="16118" xr:uid="{00000000-0005-0000-0000-0000003A0000}"/>
    <cellStyle name="Note 3 16 6 2 3 2" xfId="33553" xr:uid="{00000000-0005-0000-0000-0000013A0000}"/>
    <cellStyle name="Note 3 16 6 2 3 3" xfId="48006" xr:uid="{00000000-0005-0000-0000-0000023A0000}"/>
    <cellStyle name="Note 3 16 6 2 4" xfId="21478" xr:uid="{00000000-0005-0000-0000-0000033A0000}"/>
    <cellStyle name="Note 3 16 6 2 5" xfId="35931" xr:uid="{00000000-0005-0000-0000-0000043A0000}"/>
    <cellStyle name="Note 3 16 6 3" xfId="6504" xr:uid="{00000000-0005-0000-0000-0000053A0000}"/>
    <cellStyle name="Note 3 16 6 3 2" xfId="23939" xr:uid="{00000000-0005-0000-0000-0000063A0000}"/>
    <cellStyle name="Note 3 16 6 3 3" xfId="38392" xr:uid="{00000000-0005-0000-0000-0000073A0000}"/>
    <cellStyle name="Note 3 16 6 4" xfId="8945" xr:uid="{00000000-0005-0000-0000-0000083A0000}"/>
    <cellStyle name="Note 3 16 6 4 2" xfId="26380" xr:uid="{00000000-0005-0000-0000-0000093A0000}"/>
    <cellStyle name="Note 3 16 6 4 3" xfId="40833" xr:uid="{00000000-0005-0000-0000-00000A3A0000}"/>
    <cellStyle name="Note 3 16 6 5" xfId="11365" xr:uid="{00000000-0005-0000-0000-00000B3A0000}"/>
    <cellStyle name="Note 3 16 6 5 2" xfId="28800" xr:uid="{00000000-0005-0000-0000-00000C3A0000}"/>
    <cellStyle name="Note 3 16 6 5 3" xfId="43253" xr:uid="{00000000-0005-0000-0000-00000D3A0000}"/>
    <cellStyle name="Note 3 16 6 6" xfId="18372" xr:uid="{00000000-0005-0000-0000-00000E3A0000}"/>
    <cellStyle name="Note 3 16 7" xfId="1532" xr:uid="{00000000-0005-0000-0000-00000F3A0000}"/>
    <cellStyle name="Note 3 16 7 2" xfId="4043" xr:uid="{00000000-0005-0000-0000-0000103A0000}"/>
    <cellStyle name="Note 3 16 7 2 2" xfId="13658" xr:uid="{00000000-0005-0000-0000-0000113A0000}"/>
    <cellStyle name="Note 3 16 7 2 2 2" xfId="31093" xr:uid="{00000000-0005-0000-0000-0000123A0000}"/>
    <cellStyle name="Note 3 16 7 2 2 3" xfId="45546" xr:uid="{00000000-0005-0000-0000-0000133A0000}"/>
    <cellStyle name="Note 3 16 7 2 3" xfId="16119" xr:uid="{00000000-0005-0000-0000-0000143A0000}"/>
    <cellStyle name="Note 3 16 7 2 3 2" xfId="33554" xr:uid="{00000000-0005-0000-0000-0000153A0000}"/>
    <cellStyle name="Note 3 16 7 2 3 3" xfId="48007" xr:uid="{00000000-0005-0000-0000-0000163A0000}"/>
    <cellStyle name="Note 3 16 7 2 4" xfId="21479" xr:uid="{00000000-0005-0000-0000-0000173A0000}"/>
    <cellStyle name="Note 3 16 7 2 5" xfId="35932" xr:uid="{00000000-0005-0000-0000-0000183A0000}"/>
    <cellStyle name="Note 3 16 7 3" xfId="6505" xr:uid="{00000000-0005-0000-0000-0000193A0000}"/>
    <cellStyle name="Note 3 16 7 3 2" xfId="23940" xr:uid="{00000000-0005-0000-0000-00001A3A0000}"/>
    <cellStyle name="Note 3 16 7 3 3" xfId="38393" xr:uid="{00000000-0005-0000-0000-00001B3A0000}"/>
    <cellStyle name="Note 3 16 7 4" xfId="8946" xr:uid="{00000000-0005-0000-0000-00001C3A0000}"/>
    <cellStyle name="Note 3 16 7 4 2" xfId="26381" xr:uid="{00000000-0005-0000-0000-00001D3A0000}"/>
    <cellStyle name="Note 3 16 7 4 3" xfId="40834" xr:uid="{00000000-0005-0000-0000-00001E3A0000}"/>
    <cellStyle name="Note 3 16 7 5" xfId="11366" xr:uid="{00000000-0005-0000-0000-00001F3A0000}"/>
    <cellStyle name="Note 3 16 7 5 2" xfId="28801" xr:uid="{00000000-0005-0000-0000-0000203A0000}"/>
    <cellStyle name="Note 3 16 7 5 3" xfId="43254" xr:uid="{00000000-0005-0000-0000-0000213A0000}"/>
    <cellStyle name="Note 3 16 7 6" xfId="18373" xr:uid="{00000000-0005-0000-0000-0000223A0000}"/>
    <cellStyle name="Note 3 16 8" xfId="1533" xr:uid="{00000000-0005-0000-0000-0000233A0000}"/>
    <cellStyle name="Note 3 16 8 2" xfId="4044" xr:uid="{00000000-0005-0000-0000-0000243A0000}"/>
    <cellStyle name="Note 3 16 8 2 2" xfId="21480" xr:uid="{00000000-0005-0000-0000-0000253A0000}"/>
    <cellStyle name="Note 3 16 8 2 3" xfId="35933" xr:uid="{00000000-0005-0000-0000-0000263A0000}"/>
    <cellStyle name="Note 3 16 8 3" xfId="6506" xr:uid="{00000000-0005-0000-0000-0000273A0000}"/>
    <cellStyle name="Note 3 16 8 3 2" xfId="23941" xr:uid="{00000000-0005-0000-0000-0000283A0000}"/>
    <cellStyle name="Note 3 16 8 3 3" xfId="38394" xr:uid="{00000000-0005-0000-0000-0000293A0000}"/>
    <cellStyle name="Note 3 16 8 4" xfId="8947" xr:uid="{00000000-0005-0000-0000-00002A3A0000}"/>
    <cellStyle name="Note 3 16 8 4 2" xfId="26382" xr:uid="{00000000-0005-0000-0000-00002B3A0000}"/>
    <cellStyle name="Note 3 16 8 4 3" xfId="40835" xr:uid="{00000000-0005-0000-0000-00002C3A0000}"/>
    <cellStyle name="Note 3 16 8 5" xfId="11367" xr:uid="{00000000-0005-0000-0000-00002D3A0000}"/>
    <cellStyle name="Note 3 16 8 5 2" xfId="28802" xr:uid="{00000000-0005-0000-0000-00002E3A0000}"/>
    <cellStyle name="Note 3 16 8 5 3" xfId="43255" xr:uid="{00000000-0005-0000-0000-00002F3A0000}"/>
    <cellStyle name="Note 3 16 8 6" xfId="15153" xr:uid="{00000000-0005-0000-0000-0000303A0000}"/>
    <cellStyle name="Note 3 16 8 6 2" xfId="32588" xr:uid="{00000000-0005-0000-0000-0000313A0000}"/>
    <cellStyle name="Note 3 16 8 6 3" xfId="47041" xr:uid="{00000000-0005-0000-0000-0000323A0000}"/>
    <cellStyle name="Note 3 16 8 7" xfId="18374" xr:uid="{00000000-0005-0000-0000-0000333A0000}"/>
    <cellStyle name="Note 3 16 8 8" xfId="20315" xr:uid="{00000000-0005-0000-0000-0000343A0000}"/>
    <cellStyle name="Note 3 16 9" xfId="4025" xr:uid="{00000000-0005-0000-0000-0000353A0000}"/>
    <cellStyle name="Note 3 16 9 2" xfId="13644" xr:uid="{00000000-0005-0000-0000-0000363A0000}"/>
    <cellStyle name="Note 3 16 9 2 2" xfId="31079" xr:uid="{00000000-0005-0000-0000-0000373A0000}"/>
    <cellStyle name="Note 3 16 9 2 3" xfId="45532" xr:uid="{00000000-0005-0000-0000-0000383A0000}"/>
    <cellStyle name="Note 3 16 9 3" xfId="16105" xr:uid="{00000000-0005-0000-0000-0000393A0000}"/>
    <cellStyle name="Note 3 16 9 3 2" xfId="33540" xr:uid="{00000000-0005-0000-0000-00003A3A0000}"/>
    <cellStyle name="Note 3 16 9 3 3" xfId="47993" xr:uid="{00000000-0005-0000-0000-00003B3A0000}"/>
    <cellStyle name="Note 3 16 9 4" xfId="21461" xr:uid="{00000000-0005-0000-0000-00003C3A0000}"/>
    <cellStyle name="Note 3 16 9 5" xfId="35914" xr:uid="{00000000-0005-0000-0000-00003D3A0000}"/>
    <cellStyle name="Note 3 17" xfId="1534" xr:uid="{00000000-0005-0000-0000-00003E3A0000}"/>
    <cellStyle name="Note 3 17 10" xfId="6507" xr:uid="{00000000-0005-0000-0000-00003F3A0000}"/>
    <cellStyle name="Note 3 17 10 2" xfId="23942" xr:uid="{00000000-0005-0000-0000-0000403A0000}"/>
    <cellStyle name="Note 3 17 10 3" xfId="38395" xr:uid="{00000000-0005-0000-0000-0000413A0000}"/>
    <cellStyle name="Note 3 17 11" xfId="8948" xr:uid="{00000000-0005-0000-0000-0000423A0000}"/>
    <cellStyle name="Note 3 17 11 2" xfId="26383" xr:uid="{00000000-0005-0000-0000-0000433A0000}"/>
    <cellStyle name="Note 3 17 11 3" xfId="40836" xr:uid="{00000000-0005-0000-0000-0000443A0000}"/>
    <cellStyle name="Note 3 17 12" xfId="11368" xr:uid="{00000000-0005-0000-0000-0000453A0000}"/>
    <cellStyle name="Note 3 17 12 2" xfId="28803" xr:uid="{00000000-0005-0000-0000-0000463A0000}"/>
    <cellStyle name="Note 3 17 12 3" xfId="43256" xr:uid="{00000000-0005-0000-0000-0000473A0000}"/>
    <cellStyle name="Note 3 17 13" xfId="18375" xr:uid="{00000000-0005-0000-0000-0000483A0000}"/>
    <cellStyle name="Note 3 17 2" xfId="1535" xr:uid="{00000000-0005-0000-0000-0000493A0000}"/>
    <cellStyle name="Note 3 17 2 2" xfId="1536" xr:uid="{00000000-0005-0000-0000-00004A3A0000}"/>
    <cellStyle name="Note 3 17 2 2 2" xfId="4047" xr:uid="{00000000-0005-0000-0000-00004B3A0000}"/>
    <cellStyle name="Note 3 17 2 2 2 2" xfId="13661" xr:uid="{00000000-0005-0000-0000-00004C3A0000}"/>
    <cellStyle name="Note 3 17 2 2 2 2 2" xfId="31096" xr:uid="{00000000-0005-0000-0000-00004D3A0000}"/>
    <cellStyle name="Note 3 17 2 2 2 2 3" xfId="45549" xr:uid="{00000000-0005-0000-0000-00004E3A0000}"/>
    <cellStyle name="Note 3 17 2 2 2 3" xfId="16122" xr:uid="{00000000-0005-0000-0000-00004F3A0000}"/>
    <cellStyle name="Note 3 17 2 2 2 3 2" xfId="33557" xr:uid="{00000000-0005-0000-0000-0000503A0000}"/>
    <cellStyle name="Note 3 17 2 2 2 3 3" xfId="48010" xr:uid="{00000000-0005-0000-0000-0000513A0000}"/>
    <cellStyle name="Note 3 17 2 2 2 4" xfId="21483" xr:uid="{00000000-0005-0000-0000-0000523A0000}"/>
    <cellStyle name="Note 3 17 2 2 2 5" xfId="35936" xr:uid="{00000000-0005-0000-0000-0000533A0000}"/>
    <cellStyle name="Note 3 17 2 2 3" xfId="6509" xr:uid="{00000000-0005-0000-0000-0000543A0000}"/>
    <cellStyle name="Note 3 17 2 2 3 2" xfId="23944" xr:uid="{00000000-0005-0000-0000-0000553A0000}"/>
    <cellStyle name="Note 3 17 2 2 3 3" xfId="38397" xr:uid="{00000000-0005-0000-0000-0000563A0000}"/>
    <cellStyle name="Note 3 17 2 2 4" xfId="8950" xr:uid="{00000000-0005-0000-0000-0000573A0000}"/>
    <cellStyle name="Note 3 17 2 2 4 2" xfId="26385" xr:uid="{00000000-0005-0000-0000-0000583A0000}"/>
    <cellStyle name="Note 3 17 2 2 4 3" xfId="40838" xr:uid="{00000000-0005-0000-0000-0000593A0000}"/>
    <cellStyle name="Note 3 17 2 2 5" xfId="11370" xr:uid="{00000000-0005-0000-0000-00005A3A0000}"/>
    <cellStyle name="Note 3 17 2 2 5 2" xfId="28805" xr:uid="{00000000-0005-0000-0000-00005B3A0000}"/>
    <cellStyle name="Note 3 17 2 2 5 3" xfId="43258" xr:uid="{00000000-0005-0000-0000-00005C3A0000}"/>
    <cellStyle name="Note 3 17 2 2 6" xfId="18377" xr:uid="{00000000-0005-0000-0000-00005D3A0000}"/>
    <cellStyle name="Note 3 17 2 3" xfId="1537" xr:uid="{00000000-0005-0000-0000-00005E3A0000}"/>
    <cellStyle name="Note 3 17 2 3 2" xfId="4048" xr:uid="{00000000-0005-0000-0000-00005F3A0000}"/>
    <cellStyle name="Note 3 17 2 3 2 2" xfId="13662" xr:uid="{00000000-0005-0000-0000-0000603A0000}"/>
    <cellStyle name="Note 3 17 2 3 2 2 2" xfId="31097" xr:uid="{00000000-0005-0000-0000-0000613A0000}"/>
    <cellStyle name="Note 3 17 2 3 2 2 3" xfId="45550" xr:uid="{00000000-0005-0000-0000-0000623A0000}"/>
    <cellStyle name="Note 3 17 2 3 2 3" xfId="16123" xr:uid="{00000000-0005-0000-0000-0000633A0000}"/>
    <cellStyle name="Note 3 17 2 3 2 3 2" xfId="33558" xr:uid="{00000000-0005-0000-0000-0000643A0000}"/>
    <cellStyle name="Note 3 17 2 3 2 3 3" xfId="48011" xr:uid="{00000000-0005-0000-0000-0000653A0000}"/>
    <cellStyle name="Note 3 17 2 3 2 4" xfId="21484" xr:uid="{00000000-0005-0000-0000-0000663A0000}"/>
    <cellStyle name="Note 3 17 2 3 2 5" xfId="35937" xr:uid="{00000000-0005-0000-0000-0000673A0000}"/>
    <cellStyle name="Note 3 17 2 3 3" xfId="6510" xr:uid="{00000000-0005-0000-0000-0000683A0000}"/>
    <cellStyle name="Note 3 17 2 3 3 2" xfId="23945" xr:uid="{00000000-0005-0000-0000-0000693A0000}"/>
    <cellStyle name="Note 3 17 2 3 3 3" xfId="38398" xr:uid="{00000000-0005-0000-0000-00006A3A0000}"/>
    <cellStyle name="Note 3 17 2 3 4" xfId="8951" xr:uid="{00000000-0005-0000-0000-00006B3A0000}"/>
    <cellStyle name="Note 3 17 2 3 4 2" xfId="26386" xr:uid="{00000000-0005-0000-0000-00006C3A0000}"/>
    <cellStyle name="Note 3 17 2 3 4 3" xfId="40839" xr:uid="{00000000-0005-0000-0000-00006D3A0000}"/>
    <cellStyle name="Note 3 17 2 3 5" xfId="11371" xr:uid="{00000000-0005-0000-0000-00006E3A0000}"/>
    <cellStyle name="Note 3 17 2 3 5 2" xfId="28806" xr:uid="{00000000-0005-0000-0000-00006F3A0000}"/>
    <cellStyle name="Note 3 17 2 3 5 3" xfId="43259" xr:uid="{00000000-0005-0000-0000-0000703A0000}"/>
    <cellStyle name="Note 3 17 2 3 6" xfId="18378" xr:uid="{00000000-0005-0000-0000-0000713A0000}"/>
    <cellStyle name="Note 3 17 2 4" xfId="1538" xr:uid="{00000000-0005-0000-0000-0000723A0000}"/>
    <cellStyle name="Note 3 17 2 4 2" xfId="4049" xr:uid="{00000000-0005-0000-0000-0000733A0000}"/>
    <cellStyle name="Note 3 17 2 4 2 2" xfId="21485" xr:uid="{00000000-0005-0000-0000-0000743A0000}"/>
    <cellStyle name="Note 3 17 2 4 2 3" xfId="35938" xr:uid="{00000000-0005-0000-0000-0000753A0000}"/>
    <cellStyle name="Note 3 17 2 4 3" xfId="6511" xr:uid="{00000000-0005-0000-0000-0000763A0000}"/>
    <cellStyle name="Note 3 17 2 4 3 2" xfId="23946" xr:uid="{00000000-0005-0000-0000-0000773A0000}"/>
    <cellStyle name="Note 3 17 2 4 3 3" xfId="38399" xr:uid="{00000000-0005-0000-0000-0000783A0000}"/>
    <cellStyle name="Note 3 17 2 4 4" xfId="8952" xr:uid="{00000000-0005-0000-0000-0000793A0000}"/>
    <cellStyle name="Note 3 17 2 4 4 2" xfId="26387" xr:uid="{00000000-0005-0000-0000-00007A3A0000}"/>
    <cellStyle name="Note 3 17 2 4 4 3" xfId="40840" xr:uid="{00000000-0005-0000-0000-00007B3A0000}"/>
    <cellStyle name="Note 3 17 2 4 5" xfId="11372" xr:uid="{00000000-0005-0000-0000-00007C3A0000}"/>
    <cellStyle name="Note 3 17 2 4 5 2" xfId="28807" xr:uid="{00000000-0005-0000-0000-00007D3A0000}"/>
    <cellStyle name="Note 3 17 2 4 5 3" xfId="43260" xr:uid="{00000000-0005-0000-0000-00007E3A0000}"/>
    <cellStyle name="Note 3 17 2 4 6" xfId="15154" xr:uid="{00000000-0005-0000-0000-00007F3A0000}"/>
    <cellStyle name="Note 3 17 2 4 6 2" xfId="32589" xr:uid="{00000000-0005-0000-0000-0000803A0000}"/>
    <cellStyle name="Note 3 17 2 4 6 3" xfId="47042" xr:uid="{00000000-0005-0000-0000-0000813A0000}"/>
    <cellStyle name="Note 3 17 2 4 7" xfId="18379" xr:uid="{00000000-0005-0000-0000-0000823A0000}"/>
    <cellStyle name="Note 3 17 2 4 8" xfId="20316" xr:uid="{00000000-0005-0000-0000-0000833A0000}"/>
    <cellStyle name="Note 3 17 2 5" xfId="4046" xr:uid="{00000000-0005-0000-0000-0000843A0000}"/>
    <cellStyle name="Note 3 17 2 5 2" xfId="13660" xr:uid="{00000000-0005-0000-0000-0000853A0000}"/>
    <cellStyle name="Note 3 17 2 5 2 2" xfId="31095" xr:uid="{00000000-0005-0000-0000-0000863A0000}"/>
    <cellStyle name="Note 3 17 2 5 2 3" xfId="45548" xr:uid="{00000000-0005-0000-0000-0000873A0000}"/>
    <cellStyle name="Note 3 17 2 5 3" xfId="16121" xr:uid="{00000000-0005-0000-0000-0000883A0000}"/>
    <cellStyle name="Note 3 17 2 5 3 2" xfId="33556" xr:uid="{00000000-0005-0000-0000-0000893A0000}"/>
    <cellStyle name="Note 3 17 2 5 3 3" xfId="48009" xr:uid="{00000000-0005-0000-0000-00008A3A0000}"/>
    <cellStyle name="Note 3 17 2 5 4" xfId="21482" xr:uid="{00000000-0005-0000-0000-00008B3A0000}"/>
    <cellStyle name="Note 3 17 2 5 5" xfId="35935" xr:uid="{00000000-0005-0000-0000-00008C3A0000}"/>
    <cellStyle name="Note 3 17 2 6" xfId="6508" xr:uid="{00000000-0005-0000-0000-00008D3A0000}"/>
    <cellStyle name="Note 3 17 2 6 2" xfId="23943" xr:uid="{00000000-0005-0000-0000-00008E3A0000}"/>
    <cellStyle name="Note 3 17 2 6 3" xfId="38396" xr:uid="{00000000-0005-0000-0000-00008F3A0000}"/>
    <cellStyle name="Note 3 17 2 7" xfId="8949" xr:uid="{00000000-0005-0000-0000-0000903A0000}"/>
    <cellStyle name="Note 3 17 2 7 2" xfId="26384" xr:uid="{00000000-0005-0000-0000-0000913A0000}"/>
    <cellStyle name="Note 3 17 2 7 3" xfId="40837" xr:uid="{00000000-0005-0000-0000-0000923A0000}"/>
    <cellStyle name="Note 3 17 2 8" xfId="11369" xr:uid="{00000000-0005-0000-0000-0000933A0000}"/>
    <cellStyle name="Note 3 17 2 8 2" xfId="28804" xr:uid="{00000000-0005-0000-0000-0000943A0000}"/>
    <cellStyle name="Note 3 17 2 8 3" xfId="43257" xr:uid="{00000000-0005-0000-0000-0000953A0000}"/>
    <cellStyle name="Note 3 17 2 9" xfId="18376" xr:uid="{00000000-0005-0000-0000-0000963A0000}"/>
    <cellStyle name="Note 3 17 3" xfId="1539" xr:uid="{00000000-0005-0000-0000-0000973A0000}"/>
    <cellStyle name="Note 3 17 3 2" xfId="1540" xr:uid="{00000000-0005-0000-0000-0000983A0000}"/>
    <cellStyle name="Note 3 17 3 2 2" xfId="4051" xr:uid="{00000000-0005-0000-0000-0000993A0000}"/>
    <cellStyle name="Note 3 17 3 2 2 2" xfId="13664" xr:uid="{00000000-0005-0000-0000-00009A3A0000}"/>
    <cellStyle name="Note 3 17 3 2 2 2 2" xfId="31099" xr:uid="{00000000-0005-0000-0000-00009B3A0000}"/>
    <cellStyle name="Note 3 17 3 2 2 2 3" xfId="45552" xr:uid="{00000000-0005-0000-0000-00009C3A0000}"/>
    <cellStyle name="Note 3 17 3 2 2 3" xfId="16125" xr:uid="{00000000-0005-0000-0000-00009D3A0000}"/>
    <cellStyle name="Note 3 17 3 2 2 3 2" xfId="33560" xr:uid="{00000000-0005-0000-0000-00009E3A0000}"/>
    <cellStyle name="Note 3 17 3 2 2 3 3" xfId="48013" xr:uid="{00000000-0005-0000-0000-00009F3A0000}"/>
    <cellStyle name="Note 3 17 3 2 2 4" xfId="21487" xr:uid="{00000000-0005-0000-0000-0000A03A0000}"/>
    <cellStyle name="Note 3 17 3 2 2 5" xfId="35940" xr:uid="{00000000-0005-0000-0000-0000A13A0000}"/>
    <cellStyle name="Note 3 17 3 2 3" xfId="6513" xr:uid="{00000000-0005-0000-0000-0000A23A0000}"/>
    <cellStyle name="Note 3 17 3 2 3 2" xfId="23948" xr:uid="{00000000-0005-0000-0000-0000A33A0000}"/>
    <cellStyle name="Note 3 17 3 2 3 3" xfId="38401" xr:uid="{00000000-0005-0000-0000-0000A43A0000}"/>
    <cellStyle name="Note 3 17 3 2 4" xfId="8954" xr:uid="{00000000-0005-0000-0000-0000A53A0000}"/>
    <cellStyle name="Note 3 17 3 2 4 2" xfId="26389" xr:uid="{00000000-0005-0000-0000-0000A63A0000}"/>
    <cellStyle name="Note 3 17 3 2 4 3" xfId="40842" xr:uid="{00000000-0005-0000-0000-0000A73A0000}"/>
    <cellStyle name="Note 3 17 3 2 5" xfId="11374" xr:uid="{00000000-0005-0000-0000-0000A83A0000}"/>
    <cellStyle name="Note 3 17 3 2 5 2" xfId="28809" xr:uid="{00000000-0005-0000-0000-0000A93A0000}"/>
    <cellStyle name="Note 3 17 3 2 5 3" xfId="43262" xr:uid="{00000000-0005-0000-0000-0000AA3A0000}"/>
    <cellStyle name="Note 3 17 3 2 6" xfId="18381" xr:uid="{00000000-0005-0000-0000-0000AB3A0000}"/>
    <cellStyle name="Note 3 17 3 3" xfId="1541" xr:uid="{00000000-0005-0000-0000-0000AC3A0000}"/>
    <cellStyle name="Note 3 17 3 3 2" xfId="4052" xr:uid="{00000000-0005-0000-0000-0000AD3A0000}"/>
    <cellStyle name="Note 3 17 3 3 2 2" xfId="13665" xr:uid="{00000000-0005-0000-0000-0000AE3A0000}"/>
    <cellStyle name="Note 3 17 3 3 2 2 2" xfId="31100" xr:uid="{00000000-0005-0000-0000-0000AF3A0000}"/>
    <cellStyle name="Note 3 17 3 3 2 2 3" xfId="45553" xr:uid="{00000000-0005-0000-0000-0000B03A0000}"/>
    <cellStyle name="Note 3 17 3 3 2 3" xfId="16126" xr:uid="{00000000-0005-0000-0000-0000B13A0000}"/>
    <cellStyle name="Note 3 17 3 3 2 3 2" xfId="33561" xr:uid="{00000000-0005-0000-0000-0000B23A0000}"/>
    <cellStyle name="Note 3 17 3 3 2 3 3" xfId="48014" xr:uid="{00000000-0005-0000-0000-0000B33A0000}"/>
    <cellStyle name="Note 3 17 3 3 2 4" xfId="21488" xr:uid="{00000000-0005-0000-0000-0000B43A0000}"/>
    <cellStyle name="Note 3 17 3 3 2 5" xfId="35941" xr:uid="{00000000-0005-0000-0000-0000B53A0000}"/>
    <cellStyle name="Note 3 17 3 3 3" xfId="6514" xr:uid="{00000000-0005-0000-0000-0000B63A0000}"/>
    <cellStyle name="Note 3 17 3 3 3 2" xfId="23949" xr:uid="{00000000-0005-0000-0000-0000B73A0000}"/>
    <cellStyle name="Note 3 17 3 3 3 3" xfId="38402" xr:uid="{00000000-0005-0000-0000-0000B83A0000}"/>
    <cellStyle name="Note 3 17 3 3 4" xfId="8955" xr:uid="{00000000-0005-0000-0000-0000B93A0000}"/>
    <cellStyle name="Note 3 17 3 3 4 2" xfId="26390" xr:uid="{00000000-0005-0000-0000-0000BA3A0000}"/>
    <cellStyle name="Note 3 17 3 3 4 3" xfId="40843" xr:uid="{00000000-0005-0000-0000-0000BB3A0000}"/>
    <cellStyle name="Note 3 17 3 3 5" xfId="11375" xr:uid="{00000000-0005-0000-0000-0000BC3A0000}"/>
    <cellStyle name="Note 3 17 3 3 5 2" xfId="28810" xr:uid="{00000000-0005-0000-0000-0000BD3A0000}"/>
    <cellStyle name="Note 3 17 3 3 5 3" xfId="43263" xr:uid="{00000000-0005-0000-0000-0000BE3A0000}"/>
    <cellStyle name="Note 3 17 3 3 6" xfId="18382" xr:uid="{00000000-0005-0000-0000-0000BF3A0000}"/>
    <cellStyle name="Note 3 17 3 4" xfId="1542" xr:uid="{00000000-0005-0000-0000-0000C03A0000}"/>
    <cellStyle name="Note 3 17 3 4 2" xfId="4053" xr:uid="{00000000-0005-0000-0000-0000C13A0000}"/>
    <cellStyle name="Note 3 17 3 4 2 2" xfId="21489" xr:uid="{00000000-0005-0000-0000-0000C23A0000}"/>
    <cellStyle name="Note 3 17 3 4 2 3" xfId="35942" xr:uid="{00000000-0005-0000-0000-0000C33A0000}"/>
    <cellStyle name="Note 3 17 3 4 3" xfId="6515" xr:uid="{00000000-0005-0000-0000-0000C43A0000}"/>
    <cellStyle name="Note 3 17 3 4 3 2" xfId="23950" xr:uid="{00000000-0005-0000-0000-0000C53A0000}"/>
    <cellStyle name="Note 3 17 3 4 3 3" xfId="38403" xr:uid="{00000000-0005-0000-0000-0000C63A0000}"/>
    <cellStyle name="Note 3 17 3 4 4" xfId="8956" xr:uid="{00000000-0005-0000-0000-0000C73A0000}"/>
    <cellStyle name="Note 3 17 3 4 4 2" xfId="26391" xr:uid="{00000000-0005-0000-0000-0000C83A0000}"/>
    <cellStyle name="Note 3 17 3 4 4 3" xfId="40844" xr:uid="{00000000-0005-0000-0000-0000C93A0000}"/>
    <cellStyle name="Note 3 17 3 4 5" xfId="11376" xr:uid="{00000000-0005-0000-0000-0000CA3A0000}"/>
    <cellStyle name="Note 3 17 3 4 5 2" xfId="28811" xr:uid="{00000000-0005-0000-0000-0000CB3A0000}"/>
    <cellStyle name="Note 3 17 3 4 5 3" xfId="43264" xr:uid="{00000000-0005-0000-0000-0000CC3A0000}"/>
    <cellStyle name="Note 3 17 3 4 6" xfId="15155" xr:uid="{00000000-0005-0000-0000-0000CD3A0000}"/>
    <cellStyle name="Note 3 17 3 4 6 2" xfId="32590" xr:uid="{00000000-0005-0000-0000-0000CE3A0000}"/>
    <cellStyle name="Note 3 17 3 4 6 3" xfId="47043" xr:uid="{00000000-0005-0000-0000-0000CF3A0000}"/>
    <cellStyle name="Note 3 17 3 4 7" xfId="18383" xr:uid="{00000000-0005-0000-0000-0000D03A0000}"/>
    <cellStyle name="Note 3 17 3 4 8" xfId="20317" xr:uid="{00000000-0005-0000-0000-0000D13A0000}"/>
    <cellStyle name="Note 3 17 3 5" xfId="4050" xr:uid="{00000000-0005-0000-0000-0000D23A0000}"/>
    <cellStyle name="Note 3 17 3 5 2" xfId="13663" xr:uid="{00000000-0005-0000-0000-0000D33A0000}"/>
    <cellStyle name="Note 3 17 3 5 2 2" xfId="31098" xr:uid="{00000000-0005-0000-0000-0000D43A0000}"/>
    <cellStyle name="Note 3 17 3 5 2 3" xfId="45551" xr:uid="{00000000-0005-0000-0000-0000D53A0000}"/>
    <cellStyle name="Note 3 17 3 5 3" xfId="16124" xr:uid="{00000000-0005-0000-0000-0000D63A0000}"/>
    <cellStyle name="Note 3 17 3 5 3 2" xfId="33559" xr:uid="{00000000-0005-0000-0000-0000D73A0000}"/>
    <cellStyle name="Note 3 17 3 5 3 3" xfId="48012" xr:uid="{00000000-0005-0000-0000-0000D83A0000}"/>
    <cellStyle name="Note 3 17 3 5 4" xfId="21486" xr:uid="{00000000-0005-0000-0000-0000D93A0000}"/>
    <cellStyle name="Note 3 17 3 5 5" xfId="35939" xr:uid="{00000000-0005-0000-0000-0000DA3A0000}"/>
    <cellStyle name="Note 3 17 3 6" xfId="6512" xr:uid="{00000000-0005-0000-0000-0000DB3A0000}"/>
    <cellStyle name="Note 3 17 3 6 2" xfId="23947" xr:uid="{00000000-0005-0000-0000-0000DC3A0000}"/>
    <cellStyle name="Note 3 17 3 6 3" xfId="38400" xr:uid="{00000000-0005-0000-0000-0000DD3A0000}"/>
    <cellStyle name="Note 3 17 3 7" xfId="8953" xr:uid="{00000000-0005-0000-0000-0000DE3A0000}"/>
    <cellStyle name="Note 3 17 3 7 2" xfId="26388" xr:uid="{00000000-0005-0000-0000-0000DF3A0000}"/>
    <cellStyle name="Note 3 17 3 7 3" xfId="40841" xr:uid="{00000000-0005-0000-0000-0000E03A0000}"/>
    <cellStyle name="Note 3 17 3 8" xfId="11373" xr:uid="{00000000-0005-0000-0000-0000E13A0000}"/>
    <cellStyle name="Note 3 17 3 8 2" xfId="28808" xr:uid="{00000000-0005-0000-0000-0000E23A0000}"/>
    <cellStyle name="Note 3 17 3 8 3" xfId="43261" xr:uid="{00000000-0005-0000-0000-0000E33A0000}"/>
    <cellStyle name="Note 3 17 3 9" xfId="18380" xr:uid="{00000000-0005-0000-0000-0000E43A0000}"/>
    <cellStyle name="Note 3 17 4" xfId="1543" xr:uid="{00000000-0005-0000-0000-0000E53A0000}"/>
    <cellStyle name="Note 3 17 4 2" xfId="1544" xr:uid="{00000000-0005-0000-0000-0000E63A0000}"/>
    <cellStyle name="Note 3 17 4 2 2" xfId="4055" xr:uid="{00000000-0005-0000-0000-0000E73A0000}"/>
    <cellStyle name="Note 3 17 4 2 2 2" xfId="13667" xr:uid="{00000000-0005-0000-0000-0000E83A0000}"/>
    <cellStyle name="Note 3 17 4 2 2 2 2" xfId="31102" xr:uid="{00000000-0005-0000-0000-0000E93A0000}"/>
    <cellStyle name="Note 3 17 4 2 2 2 3" xfId="45555" xr:uid="{00000000-0005-0000-0000-0000EA3A0000}"/>
    <cellStyle name="Note 3 17 4 2 2 3" xfId="16128" xr:uid="{00000000-0005-0000-0000-0000EB3A0000}"/>
    <cellStyle name="Note 3 17 4 2 2 3 2" xfId="33563" xr:uid="{00000000-0005-0000-0000-0000EC3A0000}"/>
    <cellStyle name="Note 3 17 4 2 2 3 3" xfId="48016" xr:uid="{00000000-0005-0000-0000-0000ED3A0000}"/>
    <cellStyle name="Note 3 17 4 2 2 4" xfId="21491" xr:uid="{00000000-0005-0000-0000-0000EE3A0000}"/>
    <cellStyle name="Note 3 17 4 2 2 5" xfId="35944" xr:uid="{00000000-0005-0000-0000-0000EF3A0000}"/>
    <cellStyle name="Note 3 17 4 2 3" xfId="6517" xr:uid="{00000000-0005-0000-0000-0000F03A0000}"/>
    <cellStyle name="Note 3 17 4 2 3 2" xfId="23952" xr:uid="{00000000-0005-0000-0000-0000F13A0000}"/>
    <cellStyle name="Note 3 17 4 2 3 3" xfId="38405" xr:uid="{00000000-0005-0000-0000-0000F23A0000}"/>
    <cellStyle name="Note 3 17 4 2 4" xfId="8958" xr:uid="{00000000-0005-0000-0000-0000F33A0000}"/>
    <cellStyle name="Note 3 17 4 2 4 2" xfId="26393" xr:uid="{00000000-0005-0000-0000-0000F43A0000}"/>
    <cellStyle name="Note 3 17 4 2 4 3" xfId="40846" xr:uid="{00000000-0005-0000-0000-0000F53A0000}"/>
    <cellStyle name="Note 3 17 4 2 5" xfId="11378" xr:uid="{00000000-0005-0000-0000-0000F63A0000}"/>
    <cellStyle name="Note 3 17 4 2 5 2" xfId="28813" xr:uid="{00000000-0005-0000-0000-0000F73A0000}"/>
    <cellStyle name="Note 3 17 4 2 5 3" xfId="43266" xr:uid="{00000000-0005-0000-0000-0000F83A0000}"/>
    <cellStyle name="Note 3 17 4 2 6" xfId="18385" xr:uid="{00000000-0005-0000-0000-0000F93A0000}"/>
    <cellStyle name="Note 3 17 4 3" xfId="1545" xr:uid="{00000000-0005-0000-0000-0000FA3A0000}"/>
    <cellStyle name="Note 3 17 4 3 2" xfId="4056" xr:uid="{00000000-0005-0000-0000-0000FB3A0000}"/>
    <cellStyle name="Note 3 17 4 3 2 2" xfId="13668" xr:uid="{00000000-0005-0000-0000-0000FC3A0000}"/>
    <cellStyle name="Note 3 17 4 3 2 2 2" xfId="31103" xr:uid="{00000000-0005-0000-0000-0000FD3A0000}"/>
    <cellStyle name="Note 3 17 4 3 2 2 3" xfId="45556" xr:uid="{00000000-0005-0000-0000-0000FE3A0000}"/>
    <cellStyle name="Note 3 17 4 3 2 3" xfId="16129" xr:uid="{00000000-0005-0000-0000-0000FF3A0000}"/>
    <cellStyle name="Note 3 17 4 3 2 3 2" xfId="33564" xr:uid="{00000000-0005-0000-0000-0000003B0000}"/>
    <cellStyle name="Note 3 17 4 3 2 3 3" xfId="48017" xr:uid="{00000000-0005-0000-0000-0000013B0000}"/>
    <cellStyle name="Note 3 17 4 3 2 4" xfId="21492" xr:uid="{00000000-0005-0000-0000-0000023B0000}"/>
    <cellStyle name="Note 3 17 4 3 2 5" xfId="35945" xr:uid="{00000000-0005-0000-0000-0000033B0000}"/>
    <cellStyle name="Note 3 17 4 3 3" xfId="6518" xr:uid="{00000000-0005-0000-0000-0000043B0000}"/>
    <cellStyle name="Note 3 17 4 3 3 2" xfId="23953" xr:uid="{00000000-0005-0000-0000-0000053B0000}"/>
    <cellStyle name="Note 3 17 4 3 3 3" xfId="38406" xr:uid="{00000000-0005-0000-0000-0000063B0000}"/>
    <cellStyle name="Note 3 17 4 3 4" xfId="8959" xr:uid="{00000000-0005-0000-0000-0000073B0000}"/>
    <cellStyle name="Note 3 17 4 3 4 2" xfId="26394" xr:uid="{00000000-0005-0000-0000-0000083B0000}"/>
    <cellStyle name="Note 3 17 4 3 4 3" xfId="40847" xr:uid="{00000000-0005-0000-0000-0000093B0000}"/>
    <cellStyle name="Note 3 17 4 3 5" xfId="11379" xr:uid="{00000000-0005-0000-0000-00000A3B0000}"/>
    <cellStyle name="Note 3 17 4 3 5 2" xfId="28814" xr:uid="{00000000-0005-0000-0000-00000B3B0000}"/>
    <cellStyle name="Note 3 17 4 3 5 3" xfId="43267" xr:uid="{00000000-0005-0000-0000-00000C3B0000}"/>
    <cellStyle name="Note 3 17 4 3 6" xfId="18386" xr:uid="{00000000-0005-0000-0000-00000D3B0000}"/>
    <cellStyle name="Note 3 17 4 4" xfId="1546" xr:uid="{00000000-0005-0000-0000-00000E3B0000}"/>
    <cellStyle name="Note 3 17 4 4 2" xfId="4057" xr:uid="{00000000-0005-0000-0000-00000F3B0000}"/>
    <cellStyle name="Note 3 17 4 4 2 2" xfId="21493" xr:uid="{00000000-0005-0000-0000-0000103B0000}"/>
    <cellStyle name="Note 3 17 4 4 2 3" xfId="35946" xr:uid="{00000000-0005-0000-0000-0000113B0000}"/>
    <cellStyle name="Note 3 17 4 4 3" xfId="6519" xr:uid="{00000000-0005-0000-0000-0000123B0000}"/>
    <cellStyle name="Note 3 17 4 4 3 2" xfId="23954" xr:uid="{00000000-0005-0000-0000-0000133B0000}"/>
    <cellStyle name="Note 3 17 4 4 3 3" xfId="38407" xr:uid="{00000000-0005-0000-0000-0000143B0000}"/>
    <cellStyle name="Note 3 17 4 4 4" xfId="8960" xr:uid="{00000000-0005-0000-0000-0000153B0000}"/>
    <cellStyle name="Note 3 17 4 4 4 2" xfId="26395" xr:uid="{00000000-0005-0000-0000-0000163B0000}"/>
    <cellStyle name="Note 3 17 4 4 4 3" xfId="40848" xr:uid="{00000000-0005-0000-0000-0000173B0000}"/>
    <cellStyle name="Note 3 17 4 4 5" xfId="11380" xr:uid="{00000000-0005-0000-0000-0000183B0000}"/>
    <cellStyle name="Note 3 17 4 4 5 2" xfId="28815" xr:uid="{00000000-0005-0000-0000-0000193B0000}"/>
    <cellStyle name="Note 3 17 4 4 5 3" xfId="43268" xr:uid="{00000000-0005-0000-0000-00001A3B0000}"/>
    <cellStyle name="Note 3 17 4 4 6" xfId="15156" xr:uid="{00000000-0005-0000-0000-00001B3B0000}"/>
    <cellStyle name="Note 3 17 4 4 6 2" xfId="32591" xr:uid="{00000000-0005-0000-0000-00001C3B0000}"/>
    <cellStyle name="Note 3 17 4 4 6 3" xfId="47044" xr:uid="{00000000-0005-0000-0000-00001D3B0000}"/>
    <cellStyle name="Note 3 17 4 4 7" xfId="18387" xr:uid="{00000000-0005-0000-0000-00001E3B0000}"/>
    <cellStyle name="Note 3 17 4 4 8" xfId="20318" xr:uid="{00000000-0005-0000-0000-00001F3B0000}"/>
    <cellStyle name="Note 3 17 4 5" xfId="4054" xr:uid="{00000000-0005-0000-0000-0000203B0000}"/>
    <cellStyle name="Note 3 17 4 5 2" xfId="13666" xr:uid="{00000000-0005-0000-0000-0000213B0000}"/>
    <cellStyle name="Note 3 17 4 5 2 2" xfId="31101" xr:uid="{00000000-0005-0000-0000-0000223B0000}"/>
    <cellStyle name="Note 3 17 4 5 2 3" xfId="45554" xr:uid="{00000000-0005-0000-0000-0000233B0000}"/>
    <cellStyle name="Note 3 17 4 5 3" xfId="16127" xr:uid="{00000000-0005-0000-0000-0000243B0000}"/>
    <cellStyle name="Note 3 17 4 5 3 2" xfId="33562" xr:uid="{00000000-0005-0000-0000-0000253B0000}"/>
    <cellStyle name="Note 3 17 4 5 3 3" xfId="48015" xr:uid="{00000000-0005-0000-0000-0000263B0000}"/>
    <cellStyle name="Note 3 17 4 5 4" xfId="21490" xr:uid="{00000000-0005-0000-0000-0000273B0000}"/>
    <cellStyle name="Note 3 17 4 5 5" xfId="35943" xr:uid="{00000000-0005-0000-0000-0000283B0000}"/>
    <cellStyle name="Note 3 17 4 6" xfId="6516" xr:uid="{00000000-0005-0000-0000-0000293B0000}"/>
    <cellStyle name="Note 3 17 4 6 2" xfId="23951" xr:uid="{00000000-0005-0000-0000-00002A3B0000}"/>
    <cellStyle name="Note 3 17 4 6 3" xfId="38404" xr:uid="{00000000-0005-0000-0000-00002B3B0000}"/>
    <cellStyle name="Note 3 17 4 7" xfId="8957" xr:uid="{00000000-0005-0000-0000-00002C3B0000}"/>
    <cellStyle name="Note 3 17 4 7 2" xfId="26392" xr:uid="{00000000-0005-0000-0000-00002D3B0000}"/>
    <cellStyle name="Note 3 17 4 7 3" xfId="40845" xr:uid="{00000000-0005-0000-0000-00002E3B0000}"/>
    <cellStyle name="Note 3 17 4 8" xfId="11377" xr:uid="{00000000-0005-0000-0000-00002F3B0000}"/>
    <cellStyle name="Note 3 17 4 8 2" xfId="28812" xr:uid="{00000000-0005-0000-0000-0000303B0000}"/>
    <cellStyle name="Note 3 17 4 8 3" xfId="43265" xr:uid="{00000000-0005-0000-0000-0000313B0000}"/>
    <cellStyle name="Note 3 17 4 9" xfId="18384" xr:uid="{00000000-0005-0000-0000-0000323B0000}"/>
    <cellStyle name="Note 3 17 5" xfId="1547" xr:uid="{00000000-0005-0000-0000-0000333B0000}"/>
    <cellStyle name="Note 3 17 5 2" xfId="1548" xr:uid="{00000000-0005-0000-0000-0000343B0000}"/>
    <cellStyle name="Note 3 17 5 2 2" xfId="4059" xr:uid="{00000000-0005-0000-0000-0000353B0000}"/>
    <cellStyle name="Note 3 17 5 2 2 2" xfId="13670" xr:uid="{00000000-0005-0000-0000-0000363B0000}"/>
    <cellStyle name="Note 3 17 5 2 2 2 2" xfId="31105" xr:uid="{00000000-0005-0000-0000-0000373B0000}"/>
    <cellStyle name="Note 3 17 5 2 2 2 3" xfId="45558" xr:uid="{00000000-0005-0000-0000-0000383B0000}"/>
    <cellStyle name="Note 3 17 5 2 2 3" xfId="16131" xr:uid="{00000000-0005-0000-0000-0000393B0000}"/>
    <cellStyle name="Note 3 17 5 2 2 3 2" xfId="33566" xr:uid="{00000000-0005-0000-0000-00003A3B0000}"/>
    <cellStyle name="Note 3 17 5 2 2 3 3" xfId="48019" xr:uid="{00000000-0005-0000-0000-00003B3B0000}"/>
    <cellStyle name="Note 3 17 5 2 2 4" xfId="21495" xr:uid="{00000000-0005-0000-0000-00003C3B0000}"/>
    <cellStyle name="Note 3 17 5 2 2 5" xfId="35948" xr:uid="{00000000-0005-0000-0000-00003D3B0000}"/>
    <cellStyle name="Note 3 17 5 2 3" xfId="6521" xr:uid="{00000000-0005-0000-0000-00003E3B0000}"/>
    <cellStyle name="Note 3 17 5 2 3 2" xfId="23956" xr:uid="{00000000-0005-0000-0000-00003F3B0000}"/>
    <cellStyle name="Note 3 17 5 2 3 3" xfId="38409" xr:uid="{00000000-0005-0000-0000-0000403B0000}"/>
    <cellStyle name="Note 3 17 5 2 4" xfId="8962" xr:uid="{00000000-0005-0000-0000-0000413B0000}"/>
    <cellStyle name="Note 3 17 5 2 4 2" xfId="26397" xr:uid="{00000000-0005-0000-0000-0000423B0000}"/>
    <cellStyle name="Note 3 17 5 2 4 3" xfId="40850" xr:uid="{00000000-0005-0000-0000-0000433B0000}"/>
    <cellStyle name="Note 3 17 5 2 5" xfId="11382" xr:uid="{00000000-0005-0000-0000-0000443B0000}"/>
    <cellStyle name="Note 3 17 5 2 5 2" xfId="28817" xr:uid="{00000000-0005-0000-0000-0000453B0000}"/>
    <cellStyle name="Note 3 17 5 2 5 3" xfId="43270" xr:uid="{00000000-0005-0000-0000-0000463B0000}"/>
    <cellStyle name="Note 3 17 5 2 6" xfId="18389" xr:uid="{00000000-0005-0000-0000-0000473B0000}"/>
    <cellStyle name="Note 3 17 5 3" xfId="1549" xr:uid="{00000000-0005-0000-0000-0000483B0000}"/>
    <cellStyle name="Note 3 17 5 3 2" xfId="4060" xr:uid="{00000000-0005-0000-0000-0000493B0000}"/>
    <cellStyle name="Note 3 17 5 3 2 2" xfId="13671" xr:uid="{00000000-0005-0000-0000-00004A3B0000}"/>
    <cellStyle name="Note 3 17 5 3 2 2 2" xfId="31106" xr:uid="{00000000-0005-0000-0000-00004B3B0000}"/>
    <cellStyle name="Note 3 17 5 3 2 2 3" xfId="45559" xr:uid="{00000000-0005-0000-0000-00004C3B0000}"/>
    <cellStyle name="Note 3 17 5 3 2 3" xfId="16132" xr:uid="{00000000-0005-0000-0000-00004D3B0000}"/>
    <cellStyle name="Note 3 17 5 3 2 3 2" xfId="33567" xr:uid="{00000000-0005-0000-0000-00004E3B0000}"/>
    <cellStyle name="Note 3 17 5 3 2 3 3" xfId="48020" xr:uid="{00000000-0005-0000-0000-00004F3B0000}"/>
    <cellStyle name="Note 3 17 5 3 2 4" xfId="21496" xr:uid="{00000000-0005-0000-0000-0000503B0000}"/>
    <cellStyle name="Note 3 17 5 3 2 5" xfId="35949" xr:uid="{00000000-0005-0000-0000-0000513B0000}"/>
    <cellStyle name="Note 3 17 5 3 3" xfId="6522" xr:uid="{00000000-0005-0000-0000-0000523B0000}"/>
    <cellStyle name="Note 3 17 5 3 3 2" xfId="23957" xr:uid="{00000000-0005-0000-0000-0000533B0000}"/>
    <cellStyle name="Note 3 17 5 3 3 3" xfId="38410" xr:uid="{00000000-0005-0000-0000-0000543B0000}"/>
    <cellStyle name="Note 3 17 5 3 4" xfId="8963" xr:uid="{00000000-0005-0000-0000-0000553B0000}"/>
    <cellStyle name="Note 3 17 5 3 4 2" xfId="26398" xr:uid="{00000000-0005-0000-0000-0000563B0000}"/>
    <cellStyle name="Note 3 17 5 3 4 3" xfId="40851" xr:uid="{00000000-0005-0000-0000-0000573B0000}"/>
    <cellStyle name="Note 3 17 5 3 5" xfId="11383" xr:uid="{00000000-0005-0000-0000-0000583B0000}"/>
    <cellStyle name="Note 3 17 5 3 5 2" xfId="28818" xr:uid="{00000000-0005-0000-0000-0000593B0000}"/>
    <cellStyle name="Note 3 17 5 3 5 3" xfId="43271" xr:uid="{00000000-0005-0000-0000-00005A3B0000}"/>
    <cellStyle name="Note 3 17 5 3 6" xfId="18390" xr:uid="{00000000-0005-0000-0000-00005B3B0000}"/>
    <cellStyle name="Note 3 17 5 4" xfId="1550" xr:uid="{00000000-0005-0000-0000-00005C3B0000}"/>
    <cellStyle name="Note 3 17 5 4 2" xfId="4061" xr:uid="{00000000-0005-0000-0000-00005D3B0000}"/>
    <cellStyle name="Note 3 17 5 4 2 2" xfId="21497" xr:uid="{00000000-0005-0000-0000-00005E3B0000}"/>
    <cellStyle name="Note 3 17 5 4 2 3" xfId="35950" xr:uid="{00000000-0005-0000-0000-00005F3B0000}"/>
    <cellStyle name="Note 3 17 5 4 3" xfId="6523" xr:uid="{00000000-0005-0000-0000-0000603B0000}"/>
    <cellStyle name="Note 3 17 5 4 3 2" xfId="23958" xr:uid="{00000000-0005-0000-0000-0000613B0000}"/>
    <cellStyle name="Note 3 17 5 4 3 3" xfId="38411" xr:uid="{00000000-0005-0000-0000-0000623B0000}"/>
    <cellStyle name="Note 3 17 5 4 4" xfId="8964" xr:uid="{00000000-0005-0000-0000-0000633B0000}"/>
    <cellStyle name="Note 3 17 5 4 4 2" xfId="26399" xr:uid="{00000000-0005-0000-0000-0000643B0000}"/>
    <cellStyle name="Note 3 17 5 4 4 3" xfId="40852" xr:uid="{00000000-0005-0000-0000-0000653B0000}"/>
    <cellStyle name="Note 3 17 5 4 5" xfId="11384" xr:uid="{00000000-0005-0000-0000-0000663B0000}"/>
    <cellStyle name="Note 3 17 5 4 5 2" xfId="28819" xr:uid="{00000000-0005-0000-0000-0000673B0000}"/>
    <cellStyle name="Note 3 17 5 4 5 3" xfId="43272" xr:uid="{00000000-0005-0000-0000-0000683B0000}"/>
    <cellStyle name="Note 3 17 5 4 6" xfId="15157" xr:uid="{00000000-0005-0000-0000-0000693B0000}"/>
    <cellStyle name="Note 3 17 5 4 6 2" xfId="32592" xr:uid="{00000000-0005-0000-0000-00006A3B0000}"/>
    <cellStyle name="Note 3 17 5 4 6 3" xfId="47045" xr:uid="{00000000-0005-0000-0000-00006B3B0000}"/>
    <cellStyle name="Note 3 17 5 4 7" xfId="18391" xr:uid="{00000000-0005-0000-0000-00006C3B0000}"/>
    <cellStyle name="Note 3 17 5 4 8" xfId="20319" xr:uid="{00000000-0005-0000-0000-00006D3B0000}"/>
    <cellStyle name="Note 3 17 5 5" xfId="4058" xr:uid="{00000000-0005-0000-0000-00006E3B0000}"/>
    <cellStyle name="Note 3 17 5 5 2" xfId="13669" xr:uid="{00000000-0005-0000-0000-00006F3B0000}"/>
    <cellStyle name="Note 3 17 5 5 2 2" xfId="31104" xr:uid="{00000000-0005-0000-0000-0000703B0000}"/>
    <cellStyle name="Note 3 17 5 5 2 3" xfId="45557" xr:uid="{00000000-0005-0000-0000-0000713B0000}"/>
    <cellStyle name="Note 3 17 5 5 3" xfId="16130" xr:uid="{00000000-0005-0000-0000-0000723B0000}"/>
    <cellStyle name="Note 3 17 5 5 3 2" xfId="33565" xr:uid="{00000000-0005-0000-0000-0000733B0000}"/>
    <cellStyle name="Note 3 17 5 5 3 3" xfId="48018" xr:uid="{00000000-0005-0000-0000-0000743B0000}"/>
    <cellStyle name="Note 3 17 5 5 4" xfId="21494" xr:uid="{00000000-0005-0000-0000-0000753B0000}"/>
    <cellStyle name="Note 3 17 5 5 5" xfId="35947" xr:uid="{00000000-0005-0000-0000-0000763B0000}"/>
    <cellStyle name="Note 3 17 5 6" xfId="6520" xr:uid="{00000000-0005-0000-0000-0000773B0000}"/>
    <cellStyle name="Note 3 17 5 6 2" xfId="23955" xr:uid="{00000000-0005-0000-0000-0000783B0000}"/>
    <cellStyle name="Note 3 17 5 6 3" xfId="38408" xr:uid="{00000000-0005-0000-0000-0000793B0000}"/>
    <cellStyle name="Note 3 17 5 7" xfId="8961" xr:uid="{00000000-0005-0000-0000-00007A3B0000}"/>
    <cellStyle name="Note 3 17 5 7 2" xfId="26396" xr:uid="{00000000-0005-0000-0000-00007B3B0000}"/>
    <cellStyle name="Note 3 17 5 7 3" xfId="40849" xr:uid="{00000000-0005-0000-0000-00007C3B0000}"/>
    <cellStyle name="Note 3 17 5 8" xfId="11381" xr:uid="{00000000-0005-0000-0000-00007D3B0000}"/>
    <cellStyle name="Note 3 17 5 8 2" xfId="28816" xr:uid="{00000000-0005-0000-0000-00007E3B0000}"/>
    <cellStyle name="Note 3 17 5 8 3" xfId="43269" xr:uid="{00000000-0005-0000-0000-00007F3B0000}"/>
    <cellStyle name="Note 3 17 5 9" xfId="18388" xr:uid="{00000000-0005-0000-0000-0000803B0000}"/>
    <cellStyle name="Note 3 17 6" xfId="1551" xr:uid="{00000000-0005-0000-0000-0000813B0000}"/>
    <cellStyle name="Note 3 17 6 2" xfId="4062" xr:uid="{00000000-0005-0000-0000-0000823B0000}"/>
    <cellStyle name="Note 3 17 6 2 2" xfId="13672" xr:uid="{00000000-0005-0000-0000-0000833B0000}"/>
    <cellStyle name="Note 3 17 6 2 2 2" xfId="31107" xr:uid="{00000000-0005-0000-0000-0000843B0000}"/>
    <cellStyle name="Note 3 17 6 2 2 3" xfId="45560" xr:uid="{00000000-0005-0000-0000-0000853B0000}"/>
    <cellStyle name="Note 3 17 6 2 3" xfId="16133" xr:uid="{00000000-0005-0000-0000-0000863B0000}"/>
    <cellStyle name="Note 3 17 6 2 3 2" xfId="33568" xr:uid="{00000000-0005-0000-0000-0000873B0000}"/>
    <cellStyle name="Note 3 17 6 2 3 3" xfId="48021" xr:uid="{00000000-0005-0000-0000-0000883B0000}"/>
    <cellStyle name="Note 3 17 6 2 4" xfId="21498" xr:uid="{00000000-0005-0000-0000-0000893B0000}"/>
    <cellStyle name="Note 3 17 6 2 5" xfId="35951" xr:uid="{00000000-0005-0000-0000-00008A3B0000}"/>
    <cellStyle name="Note 3 17 6 3" xfId="6524" xr:uid="{00000000-0005-0000-0000-00008B3B0000}"/>
    <cellStyle name="Note 3 17 6 3 2" xfId="23959" xr:uid="{00000000-0005-0000-0000-00008C3B0000}"/>
    <cellStyle name="Note 3 17 6 3 3" xfId="38412" xr:uid="{00000000-0005-0000-0000-00008D3B0000}"/>
    <cellStyle name="Note 3 17 6 4" xfId="8965" xr:uid="{00000000-0005-0000-0000-00008E3B0000}"/>
    <cellStyle name="Note 3 17 6 4 2" xfId="26400" xr:uid="{00000000-0005-0000-0000-00008F3B0000}"/>
    <cellStyle name="Note 3 17 6 4 3" xfId="40853" xr:uid="{00000000-0005-0000-0000-0000903B0000}"/>
    <cellStyle name="Note 3 17 6 5" xfId="11385" xr:uid="{00000000-0005-0000-0000-0000913B0000}"/>
    <cellStyle name="Note 3 17 6 5 2" xfId="28820" xr:uid="{00000000-0005-0000-0000-0000923B0000}"/>
    <cellStyle name="Note 3 17 6 5 3" xfId="43273" xr:uid="{00000000-0005-0000-0000-0000933B0000}"/>
    <cellStyle name="Note 3 17 6 6" xfId="18392" xr:uid="{00000000-0005-0000-0000-0000943B0000}"/>
    <cellStyle name="Note 3 17 7" xfId="1552" xr:uid="{00000000-0005-0000-0000-0000953B0000}"/>
    <cellStyle name="Note 3 17 7 2" xfId="4063" xr:uid="{00000000-0005-0000-0000-0000963B0000}"/>
    <cellStyle name="Note 3 17 7 2 2" xfId="13673" xr:uid="{00000000-0005-0000-0000-0000973B0000}"/>
    <cellStyle name="Note 3 17 7 2 2 2" xfId="31108" xr:uid="{00000000-0005-0000-0000-0000983B0000}"/>
    <cellStyle name="Note 3 17 7 2 2 3" xfId="45561" xr:uid="{00000000-0005-0000-0000-0000993B0000}"/>
    <cellStyle name="Note 3 17 7 2 3" xfId="16134" xr:uid="{00000000-0005-0000-0000-00009A3B0000}"/>
    <cellStyle name="Note 3 17 7 2 3 2" xfId="33569" xr:uid="{00000000-0005-0000-0000-00009B3B0000}"/>
    <cellStyle name="Note 3 17 7 2 3 3" xfId="48022" xr:uid="{00000000-0005-0000-0000-00009C3B0000}"/>
    <cellStyle name="Note 3 17 7 2 4" xfId="21499" xr:uid="{00000000-0005-0000-0000-00009D3B0000}"/>
    <cellStyle name="Note 3 17 7 2 5" xfId="35952" xr:uid="{00000000-0005-0000-0000-00009E3B0000}"/>
    <cellStyle name="Note 3 17 7 3" xfId="6525" xr:uid="{00000000-0005-0000-0000-00009F3B0000}"/>
    <cellStyle name="Note 3 17 7 3 2" xfId="23960" xr:uid="{00000000-0005-0000-0000-0000A03B0000}"/>
    <cellStyle name="Note 3 17 7 3 3" xfId="38413" xr:uid="{00000000-0005-0000-0000-0000A13B0000}"/>
    <cellStyle name="Note 3 17 7 4" xfId="8966" xr:uid="{00000000-0005-0000-0000-0000A23B0000}"/>
    <cellStyle name="Note 3 17 7 4 2" xfId="26401" xr:uid="{00000000-0005-0000-0000-0000A33B0000}"/>
    <cellStyle name="Note 3 17 7 4 3" xfId="40854" xr:uid="{00000000-0005-0000-0000-0000A43B0000}"/>
    <cellStyle name="Note 3 17 7 5" xfId="11386" xr:uid="{00000000-0005-0000-0000-0000A53B0000}"/>
    <cellStyle name="Note 3 17 7 5 2" xfId="28821" xr:uid="{00000000-0005-0000-0000-0000A63B0000}"/>
    <cellStyle name="Note 3 17 7 5 3" xfId="43274" xr:uid="{00000000-0005-0000-0000-0000A73B0000}"/>
    <cellStyle name="Note 3 17 7 6" xfId="18393" xr:uid="{00000000-0005-0000-0000-0000A83B0000}"/>
    <cellStyle name="Note 3 17 8" xfId="1553" xr:uid="{00000000-0005-0000-0000-0000A93B0000}"/>
    <cellStyle name="Note 3 17 8 2" xfId="4064" xr:uid="{00000000-0005-0000-0000-0000AA3B0000}"/>
    <cellStyle name="Note 3 17 8 2 2" xfId="21500" xr:uid="{00000000-0005-0000-0000-0000AB3B0000}"/>
    <cellStyle name="Note 3 17 8 2 3" xfId="35953" xr:uid="{00000000-0005-0000-0000-0000AC3B0000}"/>
    <cellStyle name="Note 3 17 8 3" xfId="6526" xr:uid="{00000000-0005-0000-0000-0000AD3B0000}"/>
    <cellStyle name="Note 3 17 8 3 2" xfId="23961" xr:uid="{00000000-0005-0000-0000-0000AE3B0000}"/>
    <cellStyle name="Note 3 17 8 3 3" xfId="38414" xr:uid="{00000000-0005-0000-0000-0000AF3B0000}"/>
    <cellStyle name="Note 3 17 8 4" xfId="8967" xr:uid="{00000000-0005-0000-0000-0000B03B0000}"/>
    <cellStyle name="Note 3 17 8 4 2" xfId="26402" xr:uid="{00000000-0005-0000-0000-0000B13B0000}"/>
    <cellStyle name="Note 3 17 8 4 3" xfId="40855" xr:uid="{00000000-0005-0000-0000-0000B23B0000}"/>
    <cellStyle name="Note 3 17 8 5" xfId="11387" xr:uid="{00000000-0005-0000-0000-0000B33B0000}"/>
    <cellStyle name="Note 3 17 8 5 2" xfId="28822" xr:uid="{00000000-0005-0000-0000-0000B43B0000}"/>
    <cellStyle name="Note 3 17 8 5 3" xfId="43275" xr:uid="{00000000-0005-0000-0000-0000B53B0000}"/>
    <cellStyle name="Note 3 17 8 6" xfId="15158" xr:uid="{00000000-0005-0000-0000-0000B63B0000}"/>
    <cellStyle name="Note 3 17 8 6 2" xfId="32593" xr:uid="{00000000-0005-0000-0000-0000B73B0000}"/>
    <cellStyle name="Note 3 17 8 6 3" xfId="47046" xr:uid="{00000000-0005-0000-0000-0000B83B0000}"/>
    <cellStyle name="Note 3 17 8 7" xfId="18394" xr:uid="{00000000-0005-0000-0000-0000B93B0000}"/>
    <cellStyle name="Note 3 17 8 8" xfId="20320" xr:uid="{00000000-0005-0000-0000-0000BA3B0000}"/>
    <cellStyle name="Note 3 17 9" xfId="4045" xr:uid="{00000000-0005-0000-0000-0000BB3B0000}"/>
    <cellStyle name="Note 3 17 9 2" xfId="13659" xr:uid="{00000000-0005-0000-0000-0000BC3B0000}"/>
    <cellStyle name="Note 3 17 9 2 2" xfId="31094" xr:uid="{00000000-0005-0000-0000-0000BD3B0000}"/>
    <cellStyle name="Note 3 17 9 2 3" xfId="45547" xr:uid="{00000000-0005-0000-0000-0000BE3B0000}"/>
    <cellStyle name="Note 3 17 9 3" xfId="16120" xr:uid="{00000000-0005-0000-0000-0000BF3B0000}"/>
    <cellStyle name="Note 3 17 9 3 2" xfId="33555" xr:uid="{00000000-0005-0000-0000-0000C03B0000}"/>
    <cellStyle name="Note 3 17 9 3 3" xfId="48008" xr:uid="{00000000-0005-0000-0000-0000C13B0000}"/>
    <cellStyle name="Note 3 17 9 4" xfId="21481" xr:uid="{00000000-0005-0000-0000-0000C23B0000}"/>
    <cellStyle name="Note 3 17 9 5" xfId="35934" xr:uid="{00000000-0005-0000-0000-0000C33B0000}"/>
    <cellStyle name="Note 3 18" xfId="1554" xr:uid="{00000000-0005-0000-0000-0000C43B0000}"/>
    <cellStyle name="Note 3 18 10" xfId="6527" xr:uid="{00000000-0005-0000-0000-0000C53B0000}"/>
    <cellStyle name="Note 3 18 10 2" xfId="23962" xr:uid="{00000000-0005-0000-0000-0000C63B0000}"/>
    <cellStyle name="Note 3 18 10 3" xfId="38415" xr:uid="{00000000-0005-0000-0000-0000C73B0000}"/>
    <cellStyle name="Note 3 18 11" xfId="8968" xr:uid="{00000000-0005-0000-0000-0000C83B0000}"/>
    <cellStyle name="Note 3 18 11 2" xfId="26403" xr:uid="{00000000-0005-0000-0000-0000C93B0000}"/>
    <cellStyle name="Note 3 18 11 3" xfId="40856" xr:uid="{00000000-0005-0000-0000-0000CA3B0000}"/>
    <cellStyle name="Note 3 18 12" xfId="11388" xr:uid="{00000000-0005-0000-0000-0000CB3B0000}"/>
    <cellStyle name="Note 3 18 12 2" xfId="28823" xr:uid="{00000000-0005-0000-0000-0000CC3B0000}"/>
    <cellStyle name="Note 3 18 12 3" xfId="43276" xr:uid="{00000000-0005-0000-0000-0000CD3B0000}"/>
    <cellStyle name="Note 3 18 13" xfId="18395" xr:uid="{00000000-0005-0000-0000-0000CE3B0000}"/>
    <cellStyle name="Note 3 18 2" xfId="1555" xr:uid="{00000000-0005-0000-0000-0000CF3B0000}"/>
    <cellStyle name="Note 3 18 2 2" xfId="1556" xr:uid="{00000000-0005-0000-0000-0000D03B0000}"/>
    <cellStyle name="Note 3 18 2 2 2" xfId="4067" xr:uid="{00000000-0005-0000-0000-0000D13B0000}"/>
    <cellStyle name="Note 3 18 2 2 2 2" xfId="13676" xr:uid="{00000000-0005-0000-0000-0000D23B0000}"/>
    <cellStyle name="Note 3 18 2 2 2 2 2" xfId="31111" xr:uid="{00000000-0005-0000-0000-0000D33B0000}"/>
    <cellStyle name="Note 3 18 2 2 2 2 3" xfId="45564" xr:uid="{00000000-0005-0000-0000-0000D43B0000}"/>
    <cellStyle name="Note 3 18 2 2 2 3" xfId="16137" xr:uid="{00000000-0005-0000-0000-0000D53B0000}"/>
    <cellStyle name="Note 3 18 2 2 2 3 2" xfId="33572" xr:uid="{00000000-0005-0000-0000-0000D63B0000}"/>
    <cellStyle name="Note 3 18 2 2 2 3 3" xfId="48025" xr:uid="{00000000-0005-0000-0000-0000D73B0000}"/>
    <cellStyle name="Note 3 18 2 2 2 4" xfId="21503" xr:uid="{00000000-0005-0000-0000-0000D83B0000}"/>
    <cellStyle name="Note 3 18 2 2 2 5" xfId="35956" xr:uid="{00000000-0005-0000-0000-0000D93B0000}"/>
    <cellStyle name="Note 3 18 2 2 3" xfId="6529" xr:uid="{00000000-0005-0000-0000-0000DA3B0000}"/>
    <cellStyle name="Note 3 18 2 2 3 2" xfId="23964" xr:uid="{00000000-0005-0000-0000-0000DB3B0000}"/>
    <cellStyle name="Note 3 18 2 2 3 3" xfId="38417" xr:uid="{00000000-0005-0000-0000-0000DC3B0000}"/>
    <cellStyle name="Note 3 18 2 2 4" xfId="8970" xr:uid="{00000000-0005-0000-0000-0000DD3B0000}"/>
    <cellStyle name="Note 3 18 2 2 4 2" xfId="26405" xr:uid="{00000000-0005-0000-0000-0000DE3B0000}"/>
    <cellStyle name="Note 3 18 2 2 4 3" xfId="40858" xr:uid="{00000000-0005-0000-0000-0000DF3B0000}"/>
    <cellStyle name="Note 3 18 2 2 5" xfId="11390" xr:uid="{00000000-0005-0000-0000-0000E03B0000}"/>
    <cellStyle name="Note 3 18 2 2 5 2" xfId="28825" xr:uid="{00000000-0005-0000-0000-0000E13B0000}"/>
    <cellStyle name="Note 3 18 2 2 5 3" xfId="43278" xr:uid="{00000000-0005-0000-0000-0000E23B0000}"/>
    <cellStyle name="Note 3 18 2 2 6" xfId="18397" xr:uid="{00000000-0005-0000-0000-0000E33B0000}"/>
    <cellStyle name="Note 3 18 2 3" xfId="1557" xr:uid="{00000000-0005-0000-0000-0000E43B0000}"/>
    <cellStyle name="Note 3 18 2 3 2" xfId="4068" xr:uid="{00000000-0005-0000-0000-0000E53B0000}"/>
    <cellStyle name="Note 3 18 2 3 2 2" xfId="13677" xr:uid="{00000000-0005-0000-0000-0000E63B0000}"/>
    <cellStyle name="Note 3 18 2 3 2 2 2" xfId="31112" xr:uid="{00000000-0005-0000-0000-0000E73B0000}"/>
    <cellStyle name="Note 3 18 2 3 2 2 3" xfId="45565" xr:uid="{00000000-0005-0000-0000-0000E83B0000}"/>
    <cellStyle name="Note 3 18 2 3 2 3" xfId="16138" xr:uid="{00000000-0005-0000-0000-0000E93B0000}"/>
    <cellStyle name="Note 3 18 2 3 2 3 2" xfId="33573" xr:uid="{00000000-0005-0000-0000-0000EA3B0000}"/>
    <cellStyle name="Note 3 18 2 3 2 3 3" xfId="48026" xr:uid="{00000000-0005-0000-0000-0000EB3B0000}"/>
    <cellStyle name="Note 3 18 2 3 2 4" xfId="21504" xr:uid="{00000000-0005-0000-0000-0000EC3B0000}"/>
    <cellStyle name="Note 3 18 2 3 2 5" xfId="35957" xr:uid="{00000000-0005-0000-0000-0000ED3B0000}"/>
    <cellStyle name="Note 3 18 2 3 3" xfId="6530" xr:uid="{00000000-0005-0000-0000-0000EE3B0000}"/>
    <cellStyle name="Note 3 18 2 3 3 2" xfId="23965" xr:uid="{00000000-0005-0000-0000-0000EF3B0000}"/>
    <cellStyle name="Note 3 18 2 3 3 3" xfId="38418" xr:uid="{00000000-0005-0000-0000-0000F03B0000}"/>
    <cellStyle name="Note 3 18 2 3 4" xfId="8971" xr:uid="{00000000-0005-0000-0000-0000F13B0000}"/>
    <cellStyle name="Note 3 18 2 3 4 2" xfId="26406" xr:uid="{00000000-0005-0000-0000-0000F23B0000}"/>
    <cellStyle name="Note 3 18 2 3 4 3" xfId="40859" xr:uid="{00000000-0005-0000-0000-0000F33B0000}"/>
    <cellStyle name="Note 3 18 2 3 5" xfId="11391" xr:uid="{00000000-0005-0000-0000-0000F43B0000}"/>
    <cellStyle name="Note 3 18 2 3 5 2" xfId="28826" xr:uid="{00000000-0005-0000-0000-0000F53B0000}"/>
    <cellStyle name="Note 3 18 2 3 5 3" xfId="43279" xr:uid="{00000000-0005-0000-0000-0000F63B0000}"/>
    <cellStyle name="Note 3 18 2 3 6" xfId="18398" xr:uid="{00000000-0005-0000-0000-0000F73B0000}"/>
    <cellStyle name="Note 3 18 2 4" xfId="1558" xr:uid="{00000000-0005-0000-0000-0000F83B0000}"/>
    <cellStyle name="Note 3 18 2 4 2" xfId="4069" xr:uid="{00000000-0005-0000-0000-0000F93B0000}"/>
    <cellStyle name="Note 3 18 2 4 2 2" xfId="21505" xr:uid="{00000000-0005-0000-0000-0000FA3B0000}"/>
    <cellStyle name="Note 3 18 2 4 2 3" xfId="35958" xr:uid="{00000000-0005-0000-0000-0000FB3B0000}"/>
    <cellStyle name="Note 3 18 2 4 3" xfId="6531" xr:uid="{00000000-0005-0000-0000-0000FC3B0000}"/>
    <cellStyle name="Note 3 18 2 4 3 2" xfId="23966" xr:uid="{00000000-0005-0000-0000-0000FD3B0000}"/>
    <cellStyle name="Note 3 18 2 4 3 3" xfId="38419" xr:uid="{00000000-0005-0000-0000-0000FE3B0000}"/>
    <cellStyle name="Note 3 18 2 4 4" xfId="8972" xr:uid="{00000000-0005-0000-0000-0000FF3B0000}"/>
    <cellStyle name="Note 3 18 2 4 4 2" xfId="26407" xr:uid="{00000000-0005-0000-0000-0000003C0000}"/>
    <cellStyle name="Note 3 18 2 4 4 3" xfId="40860" xr:uid="{00000000-0005-0000-0000-0000013C0000}"/>
    <cellStyle name="Note 3 18 2 4 5" xfId="11392" xr:uid="{00000000-0005-0000-0000-0000023C0000}"/>
    <cellStyle name="Note 3 18 2 4 5 2" xfId="28827" xr:uid="{00000000-0005-0000-0000-0000033C0000}"/>
    <cellStyle name="Note 3 18 2 4 5 3" xfId="43280" xr:uid="{00000000-0005-0000-0000-0000043C0000}"/>
    <cellStyle name="Note 3 18 2 4 6" xfId="15159" xr:uid="{00000000-0005-0000-0000-0000053C0000}"/>
    <cellStyle name="Note 3 18 2 4 6 2" xfId="32594" xr:uid="{00000000-0005-0000-0000-0000063C0000}"/>
    <cellStyle name="Note 3 18 2 4 6 3" xfId="47047" xr:uid="{00000000-0005-0000-0000-0000073C0000}"/>
    <cellStyle name="Note 3 18 2 4 7" xfId="18399" xr:uid="{00000000-0005-0000-0000-0000083C0000}"/>
    <cellStyle name="Note 3 18 2 4 8" xfId="20321" xr:uid="{00000000-0005-0000-0000-0000093C0000}"/>
    <cellStyle name="Note 3 18 2 5" xfId="4066" xr:uid="{00000000-0005-0000-0000-00000A3C0000}"/>
    <cellStyle name="Note 3 18 2 5 2" xfId="13675" xr:uid="{00000000-0005-0000-0000-00000B3C0000}"/>
    <cellStyle name="Note 3 18 2 5 2 2" xfId="31110" xr:uid="{00000000-0005-0000-0000-00000C3C0000}"/>
    <cellStyle name="Note 3 18 2 5 2 3" xfId="45563" xr:uid="{00000000-0005-0000-0000-00000D3C0000}"/>
    <cellStyle name="Note 3 18 2 5 3" xfId="16136" xr:uid="{00000000-0005-0000-0000-00000E3C0000}"/>
    <cellStyle name="Note 3 18 2 5 3 2" xfId="33571" xr:uid="{00000000-0005-0000-0000-00000F3C0000}"/>
    <cellStyle name="Note 3 18 2 5 3 3" xfId="48024" xr:uid="{00000000-0005-0000-0000-0000103C0000}"/>
    <cellStyle name="Note 3 18 2 5 4" xfId="21502" xr:uid="{00000000-0005-0000-0000-0000113C0000}"/>
    <cellStyle name="Note 3 18 2 5 5" xfId="35955" xr:uid="{00000000-0005-0000-0000-0000123C0000}"/>
    <cellStyle name="Note 3 18 2 6" xfId="6528" xr:uid="{00000000-0005-0000-0000-0000133C0000}"/>
    <cellStyle name="Note 3 18 2 6 2" xfId="23963" xr:uid="{00000000-0005-0000-0000-0000143C0000}"/>
    <cellStyle name="Note 3 18 2 6 3" xfId="38416" xr:uid="{00000000-0005-0000-0000-0000153C0000}"/>
    <cellStyle name="Note 3 18 2 7" xfId="8969" xr:uid="{00000000-0005-0000-0000-0000163C0000}"/>
    <cellStyle name="Note 3 18 2 7 2" xfId="26404" xr:uid="{00000000-0005-0000-0000-0000173C0000}"/>
    <cellStyle name="Note 3 18 2 7 3" xfId="40857" xr:uid="{00000000-0005-0000-0000-0000183C0000}"/>
    <cellStyle name="Note 3 18 2 8" xfId="11389" xr:uid="{00000000-0005-0000-0000-0000193C0000}"/>
    <cellStyle name="Note 3 18 2 8 2" xfId="28824" xr:uid="{00000000-0005-0000-0000-00001A3C0000}"/>
    <cellStyle name="Note 3 18 2 8 3" xfId="43277" xr:uid="{00000000-0005-0000-0000-00001B3C0000}"/>
    <cellStyle name="Note 3 18 2 9" xfId="18396" xr:uid="{00000000-0005-0000-0000-00001C3C0000}"/>
    <cellStyle name="Note 3 18 3" xfId="1559" xr:uid="{00000000-0005-0000-0000-00001D3C0000}"/>
    <cellStyle name="Note 3 18 3 2" xfId="1560" xr:uid="{00000000-0005-0000-0000-00001E3C0000}"/>
    <cellStyle name="Note 3 18 3 2 2" xfId="4071" xr:uid="{00000000-0005-0000-0000-00001F3C0000}"/>
    <cellStyle name="Note 3 18 3 2 2 2" xfId="13679" xr:uid="{00000000-0005-0000-0000-0000203C0000}"/>
    <cellStyle name="Note 3 18 3 2 2 2 2" xfId="31114" xr:uid="{00000000-0005-0000-0000-0000213C0000}"/>
    <cellStyle name="Note 3 18 3 2 2 2 3" xfId="45567" xr:uid="{00000000-0005-0000-0000-0000223C0000}"/>
    <cellStyle name="Note 3 18 3 2 2 3" xfId="16140" xr:uid="{00000000-0005-0000-0000-0000233C0000}"/>
    <cellStyle name="Note 3 18 3 2 2 3 2" xfId="33575" xr:uid="{00000000-0005-0000-0000-0000243C0000}"/>
    <cellStyle name="Note 3 18 3 2 2 3 3" xfId="48028" xr:uid="{00000000-0005-0000-0000-0000253C0000}"/>
    <cellStyle name="Note 3 18 3 2 2 4" xfId="21507" xr:uid="{00000000-0005-0000-0000-0000263C0000}"/>
    <cellStyle name="Note 3 18 3 2 2 5" xfId="35960" xr:uid="{00000000-0005-0000-0000-0000273C0000}"/>
    <cellStyle name="Note 3 18 3 2 3" xfId="6533" xr:uid="{00000000-0005-0000-0000-0000283C0000}"/>
    <cellStyle name="Note 3 18 3 2 3 2" xfId="23968" xr:uid="{00000000-0005-0000-0000-0000293C0000}"/>
    <cellStyle name="Note 3 18 3 2 3 3" xfId="38421" xr:uid="{00000000-0005-0000-0000-00002A3C0000}"/>
    <cellStyle name="Note 3 18 3 2 4" xfId="8974" xr:uid="{00000000-0005-0000-0000-00002B3C0000}"/>
    <cellStyle name="Note 3 18 3 2 4 2" xfId="26409" xr:uid="{00000000-0005-0000-0000-00002C3C0000}"/>
    <cellStyle name="Note 3 18 3 2 4 3" xfId="40862" xr:uid="{00000000-0005-0000-0000-00002D3C0000}"/>
    <cellStyle name="Note 3 18 3 2 5" xfId="11394" xr:uid="{00000000-0005-0000-0000-00002E3C0000}"/>
    <cellStyle name="Note 3 18 3 2 5 2" xfId="28829" xr:uid="{00000000-0005-0000-0000-00002F3C0000}"/>
    <cellStyle name="Note 3 18 3 2 5 3" xfId="43282" xr:uid="{00000000-0005-0000-0000-0000303C0000}"/>
    <cellStyle name="Note 3 18 3 2 6" xfId="18401" xr:uid="{00000000-0005-0000-0000-0000313C0000}"/>
    <cellStyle name="Note 3 18 3 3" xfId="1561" xr:uid="{00000000-0005-0000-0000-0000323C0000}"/>
    <cellStyle name="Note 3 18 3 3 2" xfId="4072" xr:uid="{00000000-0005-0000-0000-0000333C0000}"/>
    <cellStyle name="Note 3 18 3 3 2 2" xfId="13680" xr:uid="{00000000-0005-0000-0000-0000343C0000}"/>
    <cellStyle name="Note 3 18 3 3 2 2 2" xfId="31115" xr:uid="{00000000-0005-0000-0000-0000353C0000}"/>
    <cellStyle name="Note 3 18 3 3 2 2 3" xfId="45568" xr:uid="{00000000-0005-0000-0000-0000363C0000}"/>
    <cellStyle name="Note 3 18 3 3 2 3" xfId="16141" xr:uid="{00000000-0005-0000-0000-0000373C0000}"/>
    <cellStyle name="Note 3 18 3 3 2 3 2" xfId="33576" xr:uid="{00000000-0005-0000-0000-0000383C0000}"/>
    <cellStyle name="Note 3 18 3 3 2 3 3" xfId="48029" xr:uid="{00000000-0005-0000-0000-0000393C0000}"/>
    <cellStyle name="Note 3 18 3 3 2 4" xfId="21508" xr:uid="{00000000-0005-0000-0000-00003A3C0000}"/>
    <cellStyle name="Note 3 18 3 3 2 5" xfId="35961" xr:uid="{00000000-0005-0000-0000-00003B3C0000}"/>
    <cellStyle name="Note 3 18 3 3 3" xfId="6534" xr:uid="{00000000-0005-0000-0000-00003C3C0000}"/>
    <cellStyle name="Note 3 18 3 3 3 2" xfId="23969" xr:uid="{00000000-0005-0000-0000-00003D3C0000}"/>
    <cellStyle name="Note 3 18 3 3 3 3" xfId="38422" xr:uid="{00000000-0005-0000-0000-00003E3C0000}"/>
    <cellStyle name="Note 3 18 3 3 4" xfId="8975" xr:uid="{00000000-0005-0000-0000-00003F3C0000}"/>
    <cellStyle name="Note 3 18 3 3 4 2" xfId="26410" xr:uid="{00000000-0005-0000-0000-0000403C0000}"/>
    <cellStyle name="Note 3 18 3 3 4 3" xfId="40863" xr:uid="{00000000-0005-0000-0000-0000413C0000}"/>
    <cellStyle name="Note 3 18 3 3 5" xfId="11395" xr:uid="{00000000-0005-0000-0000-0000423C0000}"/>
    <cellStyle name="Note 3 18 3 3 5 2" xfId="28830" xr:uid="{00000000-0005-0000-0000-0000433C0000}"/>
    <cellStyle name="Note 3 18 3 3 5 3" xfId="43283" xr:uid="{00000000-0005-0000-0000-0000443C0000}"/>
    <cellStyle name="Note 3 18 3 3 6" xfId="18402" xr:uid="{00000000-0005-0000-0000-0000453C0000}"/>
    <cellStyle name="Note 3 18 3 4" xfId="1562" xr:uid="{00000000-0005-0000-0000-0000463C0000}"/>
    <cellStyle name="Note 3 18 3 4 2" xfId="4073" xr:uid="{00000000-0005-0000-0000-0000473C0000}"/>
    <cellStyle name="Note 3 18 3 4 2 2" xfId="21509" xr:uid="{00000000-0005-0000-0000-0000483C0000}"/>
    <cellStyle name="Note 3 18 3 4 2 3" xfId="35962" xr:uid="{00000000-0005-0000-0000-0000493C0000}"/>
    <cellStyle name="Note 3 18 3 4 3" xfId="6535" xr:uid="{00000000-0005-0000-0000-00004A3C0000}"/>
    <cellStyle name="Note 3 18 3 4 3 2" xfId="23970" xr:uid="{00000000-0005-0000-0000-00004B3C0000}"/>
    <cellStyle name="Note 3 18 3 4 3 3" xfId="38423" xr:uid="{00000000-0005-0000-0000-00004C3C0000}"/>
    <cellStyle name="Note 3 18 3 4 4" xfId="8976" xr:uid="{00000000-0005-0000-0000-00004D3C0000}"/>
    <cellStyle name="Note 3 18 3 4 4 2" xfId="26411" xr:uid="{00000000-0005-0000-0000-00004E3C0000}"/>
    <cellStyle name="Note 3 18 3 4 4 3" xfId="40864" xr:uid="{00000000-0005-0000-0000-00004F3C0000}"/>
    <cellStyle name="Note 3 18 3 4 5" xfId="11396" xr:uid="{00000000-0005-0000-0000-0000503C0000}"/>
    <cellStyle name="Note 3 18 3 4 5 2" xfId="28831" xr:uid="{00000000-0005-0000-0000-0000513C0000}"/>
    <cellStyle name="Note 3 18 3 4 5 3" xfId="43284" xr:uid="{00000000-0005-0000-0000-0000523C0000}"/>
    <cellStyle name="Note 3 18 3 4 6" xfId="15160" xr:uid="{00000000-0005-0000-0000-0000533C0000}"/>
    <cellStyle name="Note 3 18 3 4 6 2" xfId="32595" xr:uid="{00000000-0005-0000-0000-0000543C0000}"/>
    <cellStyle name="Note 3 18 3 4 6 3" xfId="47048" xr:uid="{00000000-0005-0000-0000-0000553C0000}"/>
    <cellStyle name="Note 3 18 3 4 7" xfId="18403" xr:uid="{00000000-0005-0000-0000-0000563C0000}"/>
    <cellStyle name="Note 3 18 3 4 8" xfId="20322" xr:uid="{00000000-0005-0000-0000-0000573C0000}"/>
    <cellStyle name="Note 3 18 3 5" xfId="4070" xr:uid="{00000000-0005-0000-0000-0000583C0000}"/>
    <cellStyle name="Note 3 18 3 5 2" xfId="13678" xr:uid="{00000000-0005-0000-0000-0000593C0000}"/>
    <cellStyle name="Note 3 18 3 5 2 2" xfId="31113" xr:uid="{00000000-0005-0000-0000-00005A3C0000}"/>
    <cellStyle name="Note 3 18 3 5 2 3" xfId="45566" xr:uid="{00000000-0005-0000-0000-00005B3C0000}"/>
    <cellStyle name="Note 3 18 3 5 3" xfId="16139" xr:uid="{00000000-0005-0000-0000-00005C3C0000}"/>
    <cellStyle name="Note 3 18 3 5 3 2" xfId="33574" xr:uid="{00000000-0005-0000-0000-00005D3C0000}"/>
    <cellStyle name="Note 3 18 3 5 3 3" xfId="48027" xr:uid="{00000000-0005-0000-0000-00005E3C0000}"/>
    <cellStyle name="Note 3 18 3 5 4" xfId="21506" xr:uid="{00000000-0005-0000-0000-00005F3C0000}"/>
    <cellStyle name="Note 3 18 3 5 5" xfId="35959" xr:uid="{00000000-0005-0000-0000-0000603C0000}"/>
    <cellStyle name="Note 3 18 3 6" xfId="6532" xr:uid="{00000000-0005-0000-0000-0000613C0000}"/>
    <cellStyle name="Note 3 18 3 6 2" xfId="23967" xr:uid="{00000000-0005-0000-0000-0000623C0000}"/>
    <cellStyle name="Note 3 18 3 6 3" xfId="38420" xr:uid="{00000000-0005-0000-0000-0000633C0000}"/>
    <cellStyle name="Note 3 18 3 7" xfId="8973" xr:uid="{00000000-0005-0000-0000-0000643C0000}"/>
    <cellStyle name="Note 3 18 3 7 2" xfId="26408" xr:uid="{00000000-0005-0000-0000-0000653C0000}"/>
    <cellStyle name="Note 3 18 3 7 3" xfId="40861" xr:uid="{00000000-0005-0000-0000-0000663C0000}"/>
    <cellStyle name="Note 3 18 3 8" xfId="11393" xr:uid="{00000000-0005-0000-0000-0000673C0000}"/>
    <cellStyle name="Note 3 18 3 8 2" xfId="28828" xr:uid="{00000000-0005-0000-0000-0000683C0000}"/>
    <cellStyle name="Note 3 18 3 8 3" xfId="43281" xr:uid="{00000000-0005-0000-0000-0000693C0000}"/>
    <cellStyle name="Note 3 18 3 9" xfId="18400" xr:uid="{00000000-0005-0000-0000-00006A3C0000}"/>
    <cellStyle name="Note 3 18 4" xfId="1563" xr:uid="{00000000-0005-0000-0000-00006B3C0000}"/>
    <cellStyle name="Note 3 18 4 2" xfId="1564" xr:uid="{00000000-0005-0000-0000-00006C3C0000}"/>
    <cellStyle name="Note 3 18 4 2 2" xfId="4075" xr:uid="{00000000-0005-0000-0000-00006D3C0000}"/>
    <cellStyle name="Note 3 18 4 2 2 2" xfId="13682" xr:uid="{00000000-0005-0000-0000-00006E3C0000}"/>
    <cellStyle name="Note 3 18 4 2 2 2 2" xfId="31117" xr:uid="{00000000-0005-0000-0000-00006F3C0000}"/>
    <cellStyle name="Note 3 18 4 2 2 2 3" xfId="45570" xr:uid="{00000000-0005-0000-0000-0000703C0000}"/>
    <cellStyle name="Note 3 18 4 2 2 3" xfId="16143" xr:uid="{00000000-0005-0000-0000-0000713C0000}"/>
    <cellStyle name="Note 3 18 4 2 2 3 2" xfId="33578" xr:uid="{00000000-0005-0000-0000-0000723C0000}"/>
    <cellStyle name="Note 3 18 4 2 2 3 3" xfId="48031" xr:uid="{00000000-0005-0000-0000-0000733C0000}"/>
    <cellStyle name="Note 3 18 4 2 2 4" xfId="21511" xr:uid="{00000000-0005-0000-0000-0000743C0000}"/>
    <cellStyle name="Note 3 18 4 2 2 5" xfId="35964" xr:uid="{00000000-0005-0000-0000-0000753C0000}"/>
    <cellStyle name="Note 3 18 4 2 3" xfId="6537" xr:uid="{00000000-0005-0000-0000-0000763C0000}"/>
    <cellStyle name="Note 3 18 4 2 3 2" xfId="23972" xr:uid="{00000000-0005-0000-0000-0000773C0000}"/>
    <cellStyle name="Note 3 18 4 2 3 3" xfId="38425" xr:uid="{00000000-0005-0000-0000-0000783C0000}"/>
    <cellStyle name="Note 3 18 4 2 4" xfId="8978" xr:uid="{00000000-0005-0000-0000-0000793C0000}"/>
    <cellStyle name="Note 3 18 4 2 4 2" xfId="26413" xr:uid="{00000000-0005-0000-0000-00007A3C0000}"/>
    <cellStyle name="Note 3 18 4 2 4 3" xfId="40866" xr:uid="{00000000-0005-0000-0000-00007B3C0000}"/>
    <cellStyle name="Note 3 18 4 2 5" xfId="11398" xr:uid="{00000000-0005-0000-0000-00007C3C0000}"/>
    <cellStyle name="Note 3 18 4 2 5 2" xfId="28833" xr:uid="{00000000-0005-0000-0000-00007D3C0000}"/>
    <cellStyle name="Note 3 18 4 2 5 3" xfId="43286" xr:uid="{00000000-0005-0000-0000-00007E3C0000}"/>
    <cellStyle name="Note 3 18 4 2 6" xfId="18405" xr:uid="{00000000-0005-0000-0000-00007F3C0000}"/>
    <cellStyle name="Note 3 18 4 3" xfId="1565" xr:uid="{00000000-0005-0000-0000-0000803C0000}"/>
    <cellStyle name="Note 3 18 4 3 2" xfId="4076" xr:uid="{00000000-0005-0000-0000-0000813C0000}"/>
    <cellStyle name="Note 3 18 4 3 2 2" xfId="13683" xr:uid="{00000000-0005-0000-0000-0000823C0000}"/>
    <cellStyle name="Note 3 18 4 3 2 2 2" xfId="31118" xr:uid="{00000000-0005-0000-0000-0000833C0000}"/>
    <cellStyle name="Note 3 18 4 3 2 2 3" xfId="45571" xr:uid="{00000000-0005-0000-0000-0000843C0000}"/>
    <cellStyle name="Note 3 18 4 3 2 3" xfId="16144" xr:uid="{00000000-0005-0000-0000-0000853C0000}"/>
    <cellStyle name="Note 3 18 4 3 2 3 2" xfId="33579" xr:uid="{00000000-0005-0000-0000-0000863C0000}"/>
    <cellStyle name="Note 3 18 4 3 2 3 3" xfId="48032" xr:uid="{00000000-0005-0000-0000-0000873C0000}"/>
    <cellStyle name="Note 3 18 4 3 2 4" xfId="21512" xr:uid="{00000000-0005-0000-0000-0000883C0000}"/>
    <cellStyle name="Note 3 18 4 3 2 5" xfId="35965" xr:uid="{00000000-0005-0000-0000-0000893C0000}"/>
    <cellStyle name="Note 3 18 4 3 3" xfId="6538" xr:uid="{00000000-0005-0000-0000-00008A3C0000}"/>
    <cellStyle name="Note 3 18 4 3 3 2" xfId="23973" xr:uid="{00000000-0005-0000-0000-00008B3C0000}"/>
    <cellStyle name="Note 3 18 4 3 3 3" xfId="38426" xr:uid="{00000000-0005-0000-0000-00008C3C0000}"/>
    <cellStyle name="Note 3 18 4 3 4" xfId="8979" xr:uid="{00000000-0005-0000-0000-00008D3C0000}"/>
    <cellStyle name="Note 3 18 4 3 4 2" xfId="26414" xr:uid="{00000000-0005-0000-0000-00008E3C0000}"/>
    <cellStyle name="Note 3 18 4 3 4 3" xfId="40867" xr:uid="{00000000-0005-0000-0000-00008F3C0000}"/>
    <cellStyle name="Note 3 18 4 3 5" xfId="11399" xr:uid="{00000000-0005-0000-0000-0000903C0000}"/>
    <cellStyle name="Note 3 18 4 3 5 2" xfId="28834" xr:uid="{00000000-0005-0000-0000-0000913C0000}"/>
    <cellStyle name="Note 3 18 4 3 5 3" xfId="43287" xr:uid="{00000000-0005-0000-0000-0000923C0000}"/>
    <cellStyle name="Note 3 18 4 3 6" xfId="18406" xr:uid="{00000000-0005-0000-0000-0000933C0000}"/>
    <cellStyle name="Note 3 18 4 4" xfId="1566" xr:uid="{00000000-0005-0000-0000-0000943C0000}"/>
    <cellStyle name="Note 3 18 4 4 2" xfId="4077" xr:uid="{00000000-0005-0000-0000-0000953C0000}"/>
    <cellStyle name="Note 3 18 4 4 2 2" xfId="21513" xr:uid="{00000000-0005-0000-0000-0000963C0000}"/>
    <cellStyle name="Note 3 18 4 4 2 3" xfId="35966" xr:uid="{00000000-0005-0000-0000-0000973C0000}"/>
    <cellStyle name="Note 3 18 4 4 3" xfId="6539" xr:uid="{00000000-0005-0000-0000-0000983C0000}"/>
    <cellStyle name="Note 3 18 4 4 3 2" xfId="23974" xr:uid="{00000000-0005-0000-0000-0000993C0000}"/>
    <cellStyle name="Note 3 18 4 4 3 3" xfId="38427" xr:uid="{00000000-0005-0000-0000-00009A3C0000}"/>
    <cellStyle name="Note 3 18 4 4 4" xfId="8980" xr:uid="{00000000-0005-0000-0000-00009B3C0000}"/>
    <cellStyle name="Note 3 18 4 4 4 2" xfId="26415" xr:uid="{00000000-0005-0000-0000-00009C3C0000}"/>
    <cellStyle name="Note 3 18 4 4 4 3" xfId="40868" xr:uid="{00000000-0005-0000-0000-00009D3C0000}"/>
    <cellStyle name="Note 3 18 4 4 5" xfId="11400" xr:uid="{00000000-0005-0000-0000-00009E3C0000}"/>
    <cellStyle name="Note 3 18 4 4 5 2" xfId="28835" xr:uid="{00000000-0005-0000-0000-00009F3C0000}"/>
    <cellStyle name="Note 3 18 4 4 5 3" xfId="43288" xr:uid="{00000000-0005-0000-0000-0000A03C0000}"/>
    <cellStyle name="Note 3 18 4 4 6" xfId="15161" xr:uid="{00000000-0005-0000-0000-0000A13C0000}"/>
    <cellStyle name="Note 3 18 4 4 6 2" xfId="32596" xr:uid="{00000000-0005-0000-0000-0000A23C0000}"/>
    <cellStyle name="Note 3 18 4 4 6 3" xfId="47049" xr:uid="{00000000-0005-0000-0000-0000A33C0000}"/>
    <cellStyle name="Note 3 18 4 4 7" xfId="18407" xr:uid="{00000000-0005-0000-0000-0000A43C0000}"/>
    <cellStyle name="Note 3 18 4 4 8" xfId="20323" xr:uid="{00000000-0005-0000-0000-0000A53C0000}"/>
    <cellStyle name="Note 3 18 4 5" xfId="4074" xr:uid="{00000000-0005-0000-0000-0000A63C0000}"/>
    <cellStyle name="Note 3 18 4 5 2" xfId="13681" xr:uid="{00000000-0005-0000-0000-0000A73C0000}"/>
    <cellStyle name="Note 3 18 4 5 2 2" xfId="31116" xr:uid="{00000000-0005-0000-0000-0000A83C0000}"/>
    <cellStyle name="Note 3 18 4 5 2 3" xfId="45569" xr:uid="{00000000-0005-0000-0000-0000A93C0000}"/>
    <cellStyle name="Note 3 18 4 5 3" xfId="16142" xr:uid="{00000000-0005-0000-0000-0000AA3C0000}"/>
    <cellStyle name="Note 3 18 4 5 3 2" xfId="33577" xr:uid="{00000000-0005-0000-0000-0000AB3C0000}"/>
    <cellStyle name="Note 3 18 4 5 3 3" xfId="48030" xr:uid="{00000000-0005-0000-0000-0000AC3C0000}"/>
    <cellStyle name="Note 3 18 4 5 4" xfId="21510" xr:uid="{00000000-0005-0000-0000-0000AD3C0000}"/>
    <cellStyle name="Note 3 18 4 5 5" xfId="35963" xr:uid="{00000000-0005-0000-0000-0000AE3C0000}"/>
    <cellStyle name="Note 3 18 4 6" xfId="6536" xr:uid="{00000000-0005-0000-0000-0000AF3C0000}"/>
    <cellStyle name="Note 3 18 4 6 2" xfId="23971" xr:uid="{00000000-0005-0000-0000-0000B03C0000}"/>
    <cellStyle name="Note 3 18 4 6 3" xfId="38424" xr:uid="{00000000-0005-0000-0000-0000B13C0000}"/>
    <cellStyle name="Note 3 18 4 7" xfId="8977" xr:uid="{00000000-0005-0000-0000-0000B23C0000}"/>
    <cellStyle name="Note 3 18 4 7 2" xfId="26412" xr:uid="{00000000-0005-0000-0000-0000B33C0000}"/>
    <cellStyle name="Note 3 18 4 7 3" xfId="40865" xr:uid="{00000000-0005-0000-0000-0000B43C0000}"/>
    <cellStyle name="Note 3 18 4 8" xfId="11397" xr:uid="{00000000-0005-0000-0000-0000B53C0000}"/>
    <cellStyle name="Note 3 18 4 8 2" xfId="28832" xr:uid="{00000000-0005-0000-0000-0000B63C0000}"/>
    <cellStyle name="Note 3 18 4 8 3" xfId="43285" xr:uid="{00000000-0005-0000-0000-0000B73C0000}"/>
    <cellStyle name="Note 3 18 4 9" xfId="18404" xr:uid="{00000000-0005-0000-0000-0000B83C0000}"/>
    <cellStyle name="Note 3 18 5" xfId="1567" xr:uid="{00000000-0005-0000-0000-0000B93C0000}"/>
    <cellStyle name="Note 3 18 5 2" xfId="1568" xr:uid="{00000000-0005-0000-0000-0000BA3C0000}"/>
    <cellStyle name="Note 3 18 5 2 2" xfId="4079" xr:uid="{00000000-0005-0000-0000-0000BB3C0000}"/>
    <cellStyle name="Note 3 18 5 2 2 2" xfId="13685" xr:uid="{00000000-0005-0000-0000-0000BC3C0000}"/>
    <cellStyle name="Note 3 18 5 2 2 2 2" xfId="31120" xr:uid="{00000000-0005-0000-0000-0000BD3C0000}"/>
    <cellStyle name="Note 3 18 5 2 2 2 3" xfId="45573" xr:uid="{00000000-0005-0000-0000-0000BE3C0000}"/>
    <cellStyle name="Note 3 18 5 2 2 3" xfId="16146" xr:uid="{00000000-0005-0000-0000-0000BF3C0000}"/>
    <cellStyle name="Note 3 18 5 2 2 3 2" xfId="33581" xr:uid="{00000000-0005-0000-0000-0000C03C0000}"/>
    <cellStyle name="Note 3 18 5 2 2 3 3" xfId="48034" xr:uid="{00000000-0005-0000-0000-0000C13C0000}"/>
    <cellStyle name="Note 3 18 5 2 2 4" xfId="21515" xr:uid="{00000000-0005-0000-0000-0000C23C0000}"/>
    <cellStyle name="Note 3 18 5 2 2 5" xfId="35968" xr:uid="{00000000-0005-0000-0000-0000C33C0000}"/>
    <cellStyle name="Note 3 18 5 2 3" xfId="6541" xr:uid="{00000000-0005-0000-0000-0000C43C0000}"/>
    <cellStyle name="Note 3 18 5 2 3 2" xfId="23976" xr:uid="{00000000-0005-0000-0000-0000C53C0000}"/>
    <cellStyle name="Note 3 18 5 2 3 3" xfId="38429" xr:uid="{00000000-0005-0000-0000-0000C63C0000}"/>
    <cellStyle name="Note 3 18 5 2 4" xfId="8982" xr:uid="{00000000-0005-0000-0000-0000C73C0000}"/>
    <cellStyle name="Note 3 18 5 2 4 2" xfId="26417" xr:uid="{00000000-0005-0000-0000-0000C83C0000}"/>
    <cellStyle name="Note 3 18 5 2 4 3" xfId="40870" xr:uid="{00000000-0005-0000-0000-0000C93C0000}"/>
    <cellStyle name="Note 3 18 5 2 5" xfId="11402" xr:uid="{00000000-0005-0000-0000-0000CA3C0000}"/>
    <cellStyle name="Note 3 18 5 2 5 2" xfId="28837" xr:uid="{00000000-0005-0000-0000-0000CB3C0000}"/>
    <cellStyle name="Note 3 18 5 2 5 3" xfId="43290" xr:uid="{00000000-0005-0000-0000-0000CC3C0000}"/>
    <cellStyle name="Note 3 18 5 2 6" xfId="18409" xr:uid="{00000000-0005-0000-0000-0000CD3C0000}"/>
    <cellStyle name="Note 3 18 5 3" xfId="1569" xr:uid="{00000000-0005-0000-0000-0000CE3C0000}"/>
    <cellStyle name="Note 3 18 5 3 2" xfId="4080" xr:uid="{00000000-0005-0000-0000-0000CF3C0000}"/>
    <cellStyle name="Note 3 18 5 3 2 2" xfId="13686" xr:uid="{00000000-0005-0000-0000-0000D03C0000}"/>
    <cellStyle name="Note 3 18 5 3 2 2 2" xfId="31121" xr:uid="{00000000-0005-0000-0000-0000D13C0000}"/>
    <cellStyle name="Note 3 18 5 3 2 2 3" xfId="45574" xr:uid="{00000000-0005-0000-0000-0000D23C0000}"/>
    <cellStyle name="Note 3 18 5 3 2 3" xfId="16147" xr:uid="{00000000-0005-0000-0000-0000D33C0000}"/>
    <cellStyle name="Note 3 18 5 3 2 3 2" xfId="33582" xr:uid="{00000000-0005-0000-0000-0000D43C0000}"/>
    <cellStyle name="Note 3 18 5 3 2 3 3" xfId="48035" xr:uid="{00000000-0005-0000-0000-0000D53C0000}"/>
    <cellStyle name="Note 3 18 5 3 2 4" xfId="21516" xr:uid="{00000000-0005-0000-0000-0000D63C0000}"/>
    <cellStyle name="Note 3 18 5 3 2 5" xfId="35969" xr:uid="{00000000-0005-0000-0000-0000D73C0000}"/>
    <cellStyle name="Note 3 18 5 3 3" xfId="6542" xr:uid="{00000000-0005-0000-0000-0000D83C0000}"/>
    <cellStyle name="Note 3 18 5 3 3 2" xfId="23977" xr:uid="{00000000-0005-0000-0000-0000D93C0000}"/>
    <cellStyle name="Note 3 18 5 3 3 3" xfId="38430" xr:uid="{00000000-0005-0000-0000-0000DA3C0000}"/>
    <cellStyle name="Note 3 18 5 3 4" xfId="8983" xr:uid="{00000000-0005-0000-0000-0000DB3C0000}"/>
    <cellStyle name="Note 3 18 5 3 4 2" xfId="26418" xr:uid="{00000000-0005-0000-0000-0000DC3C0000}"/>
    <cellStyle name="Note 3 18 5 3 4 3" xfId="40871" xr:uid="{00000000-0005-0000-0000-0000DD3C0000}"/>
    <cellStyle name="Note 3 18 5 3 5" xfId="11403" xr:uid="{00000000-0005-0000-0000-0000DE3C0000}"/>
    <cellStyle name="Note 3 18 5 3 5 2" xfId="28838" xr:uid="{00000000-0005-0000-0000-0000DF3C0000}"/>
    <cellStyle name="Note 3 18 5 3 5 3" xfId="43291" xr:uid="{00000000-0005-0000-0000-0000E03C0000}"/>
    <cellStyle name="Note 3 18 5 3 6" xfId="18410" xr:uid="{00000000-0005-0000-0000-0000E13C0000}"/>
    <cellStyle name="Note 3 18 5 4" xfId="1570" xr:uid="{00000000-0005-0000-0000-0000E23C0000}"/>
    <cellStyle name="Note 3 18 5 4 2" xfId="4081" xr:uid="{00000000-0005-0000-0000-0000E33C0000}"/>
    <cellStyle name="Note 3 18 5 4 2 2" xfId="21517" xr:uid="{00000000-0005-0000-0000-0000E43C0000}"/>
    <cellStyle name="Note 3 18 5 4 2 3" xfId="35970" xr:uid="{00000000-0005-0000-0000-0000E53C0000}"/>
    <cellStyle name="Note 3 18 5 4 3" xfId="6543" xr:uid="{00000000-0005-0000-0000-0000E63C0000}"/>
    <cellStyle name="Note 3 18 5 4 3 2" xfId="23978" xr:uid="{00000000-0005-0000-0000-0000E73C0000}"/>
    <cellStyle name="Note 3 18 5 4 3 3" xfId="38431" xr:uid="{00000000-0005-0000-0000-0000E83C0000}"/>
    <cellStyle name="Note 3 18 5 4 4" xfId="8984" xr:uid="{00000000-0005-0000-0000-0000E93C0000}"/>
    <cellStyle name="Note 3 18 5 4 4 2" xfId="26419" xr:uid="{00000000-0005-0000-0000-0000EA3C0000}"/>
    <cellStyle name="Note 3 18 5 4 4 3" xfId="40872" xr:uid="{00000000-0005-0000-0000-0000EB3C0000}"/>
    <cellStyle name="Note 3 18 5 4 5" xfId="11404" xr:uid="{00000000-0005-0000-0000-0000EC3C0000}"/>
    <cellStyle name="Note 3 18 5 4 5 2" xfId="28839" xr:uid="{00000000-0005-0000-0000-0000ED3C0000}"/>
    <cellStyle name="Note 3 18 5 4 5 3" xfId="43292" xr:uid="{00000000-0005-0000-0000-0000EE3C0000}"/>
    <cellStyle name="Note 3 18 5 4 6" xfId="15162" xr:uid="{00000000-0005-0000-0000-0000EF3C0000}"/>
    <cellStyle name="Note 3 18 5 4 6 2" xfId="32597" xr:uid="{00000000-0005-0000-0000-0000F03C0000}"/>
    <cellStyle name="Note 3 18 5 4 6 3" xfId="47050" xr:uid="{00000000-0005-0000-0000-0000F13C0000}"/>
    <cellStyle name="Note 3 18 5 4 7" xfId="18411" xr:uid="{00000000-0005-0000-0000-0000F23C0000}"/>
    <cellStyle name="Note 3 18 5 4 8" xfId="20324" xr:uid="{00000000-0005-0000-0000-0000F33C0000}"/>
    <cellStyle name="Note 3 18 5 5" xfId="4078" xr:uid="{00000000-0005-0000-0000-0000F43C0000}"/>
    <cellStyle name="Note 3 18 5 5 2" xfId="13684" xr:uid="{00000000-0005-0000-0000-0000F53C0000}"/>
    <cellStyle name="Note 3 18 5 5 2 2" xfId="31119" xr:uid="{00000000-0005-0000-0000-0000F63C0000}"/>
    <cellStyle name="Note 3 18 5 5 2 3" xfId="45572" xr:uid="{00000000-0005-0000-0000-0000F73C0000}"/>
    <cellStyle name="Note 3 18 5 5 3" xfId="16145" xr:uid="{00000000-0005-0000-0000-0000F83C0000}"/>
    <cellStyle name="Note 3 18 5 5 3 2" xfId="33580" xr:uid="{00000000-0005-0000-0000-0000F93C0000}"/>
    <cellStyle name="Note 3 18 5 5 3 3" xfId="48033" xr:uid="{00000000-0005-0000-0000-0000FA3C0000}"/>
    <cellStyle name="Note 3 18 5 5 4" xfId="21514" xr:uid="{00000000-0005-0000-0000-0000FB3C0000}"/>
    <cellStyle name="Note 3 18 5 5 5" xfId="35967" xr:uid="{00000000-0005-0000-0000-0000FC3C0000}"/>
    <cellStyle name="Note 3 18 5 6" xfId="6540" xr:uid="{00000000-0005-0000-0000-0000FD3C0000}"/>
    <cellStyle name="Note 3 18 5 6 2" xfId="23975" xr:uid="{00000000-0005-0000-0000-0000FE3C0000}"/>
    <cellStyle name="Note 3 18 5 6 3" xfId="38428" xr:uid="{00000000-0005-0000-0000-0000FF3C0000}"/>
    <cellStyle name="Note 3 18 5 7" xfId="8981" xr:uid="{00000000-0005-0000-0000-0000003D0000}"/>
    <cellStyle name="Note 3 18 5 7 2" xfId="26416" xr:uid="{00000000-0005-0000-0000-0000013D0000}"/>
    <cellStyle name="Note 3 18 5 7 3" xfId="40869" xr:uid="{00000000-0005-0000-0000-0000023D0000}"/>
    <cellStyle name="Note 3 18 5 8" xfId="11401" xr:uid="{00000000-0005-0000-0000-0000033D0000}"/>
    <cellStyle name="Note 3 18 5 8 2" xfId="28836" xr:uid="{00000000-0005-0000-0000-0000043D0000}"/>
    <cellStyle name="Note 3 18 5 8 3" xfId="43289" xr:uid="{00000000-0005-0000-0000-0000053D0000}"/>
    <cellStyle name="Note 3 18 5 9" xfId="18408" xr:uid="{00000000-0005-0000-0000-0000063D0000}"/>
    <cellStyle name="Note 3 18 6" xfId="1571" xr:uid="{00000000-0005-0000-0000-0000073D0000}"/>
    <cellStyle name="Note 3 18 6 2" xfId="4082" xr:uid="{00000000-0005-0000-0000-0000083D0000}"/>
    <cellStyle name="Note 3 18 6 2 2" xfId="13687" xr:uid="{00000000-0005-0000-0000-0000093D0000}"/>
    <cellStyle name="Note 3 18 6 2 2 2" xfId="31122" xr:uid="{00000000-0005-0000-0000-00000A3D0000}"/>
    <cellStyle name="Note 3 18 6 2 2 3" xfId="45575" xr:uid="{00000000-0005-0000-0000-00000B3D0000}"/>
    <cellStyle name="Note 3 18 6 2 3" xfId="16148" xr:uid="{00000000-0005-0000-0000-00000C3D0000}"/>
    <cellStyle name="Note 3 18 6 2 3 2" xfId="33583" xr:uid="{00000000-0005-0000-0000-00000D3D0000}"/>
    <cellStyle name="Note 3 18 6 2 3 3" xfId="48036" xr:uid="{00000000-0005-0000-0000-00000E3D0000}"/>
    <cellStyle name="Note 3 18 6 2 4" xfId="21518" xr:uid="{00000000-0005-0000-0000-00000F3D0000}"/>
    <cellStyle name="Note 3 18 6 2 5" xfId="35971" xr:uid="{00000000-0005-0000-0000-0000103D0000}"/>
    <cellStyle name="Note 3 18 6 3" xfId="6544" xr:uid="{00000000-0005-0000-0000-0000113D0000}"/>
    <cellStyle name="Note 3 18 6 3 2" xfId="23979" xr:uid="{00000000-0005-0000-0000-0000123D0000}"/>
    <cellStyle name="Note 3 18 6 3 3" xfId="38432" xr:uid="{00000000-0005-0000-0000-0000133D0000}"/>
    <cellStyle name="Note 3 18 6 4" xfId="8985" xr:uid="{00000000-0005-0000-0000-0000143D0000}"/>
    <cellStyle name="Note 3 18 6 4 2" xfId="26420" xr:uid="{00000000-0005-0000-0000-0000153D0000}"/>
    <cellStyle name="Note 3 18 6 4 3" xfId="40873" xr:uid="{00000000-0005-0000-0000-0000163D0000}"/>
    <cellStyle name="Note 3 18 6 5" xfId="11405" xr:uid="{00000000-0005-0000-0000-0000173D0000}"/>
    <cellStyle name="Note 3 18 6 5 2" xfId="28840" xr:uid="{00000000-0005-0000-0000-0000183D0000}"/>
    <cellStyle name="Note 3 18 6 5 3" xfId="43293" xr:uid="{00000000-0005-0000-0000-0000193D0000}"/>
    <cellStyle name="Note 3 18 6 6" xfId="18412" xr:uid="{00000000-0005-0000-0000-00001A3D0000}"/>
    <cellStyle name="Note 3 18 7" xfId="1572" xr:uid="{00000000-0005-0000-0000-00001B3D0000}"/>
    <cellStyle name="Note 3 18 7 2" xfId="4083" xr:uid="{00000000-0005-0000-0000-00001C3D0000}"/>
    <cellStyle name="Note 3 18 7 2 2" xfId="13688" xr:uid="{00000000-0005-0000-0000-00001D3D0000}"/>
    <cellStyle name="Note 3 18 7 2 2 2" xfId="31123" xr:uid="{00000000-0005-0000-0000-00001E3D0000}"/>
    <cellStyle name="Note 3 18 7 2 2 3" xfId="45576" xr:uid="{00000000-0005-0000-0000-00001F3D0000}"/>
    <cellStyle name="Note 3 18 7 2 3" xfId="16149" xr:uid="{00000000-0005-0000-0000-0000203D0000}"/>
    <cellStyle name="Note 3 18 7 2 3 2" xfId="33584" xr:uid="{00000000-0005-0000-0000-0000213D0000}"/>
    <cellStyle name="Note 3 18 7 2 3 3" xfId="48037" xr:uid="{00000000-0005-0000-0000-0000223D0000}"/>
    <cellStyle name="Note 3 18 7 2 4" xfId="21519" xr:uid="{00000000-0005-0000-0000-0000233D0000}"/>
    <cellStyle name="Note 3 18 7 2 5" xfId="35972" xr:uid="{00000000-0005-0000-0000-0000243D0000}"/>
    <cellStyle name="Note 3 18 7 3" xfId="6545" xr:uid="{00000000-0005-0000-0000-0000253D0000}"/>
    <cellStyle name="Note 3 18 7 3 2" xfId="23980" xr:uid="{00000000-0005-0000-0000-0000263D0000}"/>
    <cellStyle name="Note 3 18 7 3 3" xfId="38433" xr:uid="{00000000-0005-0000-0000-0000273D0000}"/>
    <cellStyle name="Note 3 18 7 4" xfId="8986" xr:uid="{00000000-0005-0000-0000-0000283D0000}"/>
    <cellStyle name="Note 3 18 7 4 2" xfId="26421" xr:uid="{00000000-0005-0000-0000-0000293D0000}"/>
    <cellStyle name="Note 3 18 7 4 3" xfId="40874" xr:uid="{00000000-0005-0000-0000-00002A3D0000}"/>
    <cellStyle name="Note 3 18 7 5" xfId="11406" xr:uid="{00000000-0005-0000-0000-00002B3D0000}"/>
    <cellStyle name="Note 3 18 7 5 2" xfId="28841" xr:uid="{00000000-0005-0000-0000-00002C3D0000}"/>
    <cellStyle name="Note 3 18 7 5 3" xfId="43294" xr:uid="{00000000-0005-0000-0000-00002D3D0000}"/>
    <cellStyle name="Note 3 18 7 6" xfId="18413" xr:uid="{00000000-0005-0000-0000-00002E3D0000}"/>
    <cellStyle name="Note 3 18 8" xfId="1573" xr:uid="{00000000-0005-0000-0000-00002F3D0000}"/>
    <cellStyle name="Note 3 18 8 2" xfId="4084" xr:uid="{00000000-0005-0000-0000-0000303D0000}"/>
    <cellStyle name="Note 3 18 8 2 2" xfId="21520" xr:uid="{00000000-0005-0000-0000-0000313D0000}"/>
    <cellStyle name="Note 3 18 8 2 3" xfId="35973" xr:uid="{00000000-0005-0000-0000-0000323D0000}"/>
    <cellStyle name="Note 3 18 8 3" xfId="6546" xr:uid="{00000000-0005-0000-0000-0000333D0000}"/>
    <cellStyle name="Note 3 18 8 3 2" xfId="23981" xr:uid="{00000000-0005-0000-0000-0000343D0000}"/>
    <cellStyle name="Note 3 18 8 3 3" xfId="38434" xr:uid="{00000000-0005-0000-0000-0000353D0000}"/>
    <cellStyle name="Note 3 18 8 4" xfId="8987" xr:uid="{00000000-0005-0000-0000-0000363D0000}"/>
    <cellStyle name="Note 3 18 8 4 2" xfId="26422" xr:uid="{00000000-0005-0000-0000-0000373D0000}"/>
    <cellStyle name="Note 3 18 8 4 3" xfId="40875" xr:uid="{00000000-0005-0000-0000-0000383D0000}"/>
    <cellStyle name="Note 3 18 8 5" xfId="11407" xr:uid="{00000000-0005-0000-0000-0000393D0000}"/>
    <cellStyle name="Note 3 18 8 5 2" xfId="28842" xr:uid="{00000000-0005-0000-0000-00003A3D0000}"/>
    <cellStyle name="Note 3 18 8 5 3" xfId="43295" xr:uid="{00000000-0005-0000-0000-00003B3D0000}"/>
    <cellStyle name="Note 3 18 8 6" xfId="15163" xr:uid="{00000000-0005-0000-0000-00003C3D0000}"/>
    <cellStyle name="Note 3 18 8 6 2" xfId="32598" xr:uid="{00000000-0005-0000-0000-00003D3D0000}"/>
    <cellStyle name="Note 3 18 8 6 3" xfId="47051" xr:uid="{00000000-0005-0000-0000-00003E3D0000}"/>
    <cellStyle name="Note 3 18 8 7" xfId="18414" xr:uid="{00000000-0005-0000-0000-00003F3D0000}"/>
    <cellStyle name="Note 3 18 8 8" xfId="20325" xr:uid="{00000000-0005-0000-0000-0000403D0000}"/>
    <cellStyle name="Note 3 18 9" xfId="4065" xr:uid="{00000000-0005-0000-0000-0000413D0000}"/>
    <cellStyle name="Note 3 18 9 2" xfId="13674" xr:uid="{00000000-0005-0000-0000-0000423D0000}"/>
    <cellStyle name="Note 3 18 9 2 2" xfId="31109" xr:uid="{00000000-0005-0000-0000-0000433D0000}"/>
    <cellStyle name="Note 3 18 9 2 3" xfId="45562" xr:uid="{00000000-0005-0000-0000-0000443D0000}"/>
    <cellStyle name="Note 3 18 9 3" xfId="16135" xr:uid="{00000000-0005-0000-0000-0000453D0000}"/>
    <cellStyle name="Note 3 18 9 3 2" xfId="33570" xr:uid="{00000000-0005-0000-0000-0000463D0000}"/>
    <cellStyle name="Note 3 18 9 3 3" xfId="48023" xr:uid="{00000000-0005-0000-0000-0000473D0000}"/>
    <cellStyle name="Note 3 18 9 4" xfId="21501" xr:uid="{00000000-0005-0000-0000-0000483D0000}"/>
    <cellStyle name="Note 3 18 9 5" xfId="35954" xr:uid="{00000000-0005-0000-0000-0000493D0000}"/>
    <cellStyle name="Note 3 19" xfId="1574" xr:uid="{00000000-0005-0000-0000-00004A3D0000}"/>
    <cellStyle name="Note 3 19 10" xfId="6547" xr:uid="{00000000-0005-0000-0000-00004B3D0000}"/>
    <cellStyle name="Note 3 19 10 2" xfId="23982" xr:uid="{00000000-0005-0000-0000-00004C3D0000}"/>
    <cellStyle name="Note 3 19 10 3" xfId="38435" xr:uid="{00000000-0005-0000-0000-00004D3D0000}"/>
    <cellStyle name="Note 3 19 11" xfId="8988" xr:uid="{00000000-0005-0000-0000-00004E3D0000}"/>
    <cellStyle name="Note 3 19 11 2" xfId="26423" xr:uid="{00000000-0005-0000-0000-00004F3D0000}"/>
    <cellStyle name="Note 3 19 11 3" xfId="40876" xr:uid="{00000000-0005-0000-0000-0000503D0000}"/>
    <cellStyle name="Note 3 19 12" xfId="11408" xr:uid="{00000000-0005-0000-0000-0000513D0000}"/>
    <cellStyle name="Note 3 19 12 2" xfId="28843" xr:uid="{00000000-0005-0000-0000-0000523D0000}"/>
    <cellStyle name="Note 3 19 12 3" xfId="43296" xr:uid="{00000000-0005-0000-0000-0000533D0000}"/>
    <cellStyle name="Note 3 19 13" xfId="18415" xr:uid="{00000000-0005-0000-0000-0000543D0000}"/>
    <cellStyle name="Note 3 19 2" xfId="1575" xr:uid="{00000000-0005-0000-0000-0000553D0000}"/>
    <cellStyle name="Note 3 19 2 2" xfId="1576" xr:uid="{00000000-0005-0000-0000-0000563D0000}"/>
    <cellStyle name="Note 3 19 2 2 2" xfId="4087" xr:uid="{00000000-0005-0000-0000-0000573D0000}"/>
    <cellStyle name="Note 3 19 2 2 2 2" xfId="13691" xr:uid="{00000000-0005-0000-0000-0000583D0000}"/>
    <cellStyle name="Note 3 19 2 2 2 2 2" xfId="31126" xr:uid="{00000000-0005-0000-0000-0000593D0000}"/>
    <cellStyle name="Note 3 19 2 2 2 2 3" xfId="45579" xr:uid="{00000000-0005-0000-0000-00005A3D0000}"/>
    <cellStyle name="Note 3 19 2 2 2 3" xfId="16152" xr:uid="{00000000-0005-0000-0000-00005B3D0000}"/>
    <cellStyle name="Note 3 19 2 2 2 3 2" xfId="33587" xr:uid="{00000000-0005-0000-0000-00005C3D0000}"/>
    <cellStyle name="Note 3 19 2 2 2 3 3" xfId="48040" xr:uid="{00000000-0005-0000-0000-00005D3D0000}"/>
    <cellStyle name="Note 3 19 2 2 2 4" xfId="21523" xr:uid="{00000000-0005-0000-0000-00005E3D0000}"/>
    <cellStyle name="Note 3 19 2 2 2 5" xfId="35976" xr:uid="{00000000-0005-0000-0000-00005F3D0000}"/>
    <cellStyle name="Note 3 19 2 2 3" xfId="6549" xr:uid="{00000000-0005-0000-0000-0000603D0000}"/>
    <cellStyle name="Note 3 19 2 2 3 2" xfId="23984" xr:uid="{00000000-0005-0000-0000-0000613D0000}"/>
    <cellStyle name="Note 3 19 2 2 3 3" xfId="38437" xr:uid="{00000000-0005-0000-0000-0000623D0000}"/>
    <cellStyle name="Note 3 19 2 2 4" xfId="8990" xr:uid="{00000000-0005-0000-0000-0000633D0000}"/>
    <cellStyle name="Note 3 19 2 2 4 2" xfId="26425" xr:uid="{00000000-0005-0000-0000-0000643D0000}"/>
    <cellStyle name="Note 3 19 2 2 4 3" xfId="40878" xr:uid="{00000000-0005-0000-0000-0000653D0000}"/>
    <cellStyle name="Note 3 19 2 2 5" xfId="11410" xr:uid="{00000000-0005-0000-0000-0000663D0000}"/>
    <cellStyle name="Note 3 19 2 2 5 2" xfId="28845" xr:uid="{00000000-0005-0000-0000-0000673D0000}"/>
    <cellStyle name="Note 3 19 2 2 5 3" xfId="43298" xr:uid="{00000000-0005-0000-0000-0000683D0000}"/>
    <cellStyle name="Note 3 19 2 2 6" xfId="18417" xr:uid="{00000000-0005-0000-0000-0000693D0000}"/>
    <cellStyle name="Note 3 19 2 3" xfId="1577" xr:uid="{00000000-0005-0000-0000-00006A3D0000}"/>
    <cellStyle name="Note 3 19 2 3 2" xfId="4088" xr:uid="{00000000-0005-0000-0000-00006B3D0000}"/>
    <cellStyle name="Note 3 19 2 3 2 2" xfId="13692" xr:uid="{00000000-0005-0000-0000-00006C3D0000}"/>
    <cellStyle name="Note 3 19 2 3 2 2 2" xfId="31127" xr:uid="{00000000-0005-0000-0000-00006D3D0000}"/>
    <cellStyle name="Note 3 19 2 3 2 2 3" xfId="45580" xr:uid="{00000000-0005-0000-0000-00006E3D0000}"/>
    <cellStyle name="Note 3 19 2 3 2 3" xfId="16153" xr:uid="{00000000-0005-0000-0000-00006F3D0000}"/>
    <cellStyle name="Note 3 19 2 3 2 3 2" xfId="33588" xr:uid="{00000000-0005-0000-0000-0000703D0000}"/>
    <cellStyle name="Note 3 19 2 3 2 3 3" xfId="48041" xr:uid="{00000000-0005-0000-0000-0000713D0000}"/>
    <cellStyle name="Note 3 19 2 3 2 4" xfId="21524" xr:uid="{00000000-0005-0000-0000-0000723D0000}"/>
    <cellStyle name="Note 3 19 2 3 2 5" xfId="35977" xr:uid="{00000000-0005-0000-0000-0000733D0000}"/>
    <cellStyle name="Note 3 19 2 3 3" xfId="6550" xr:uid="{00000000-0005-0000-0000-0000743D0000}"/>
    <cellStyle name="Note 3 19 2 3 3 2" xfId="23985" xr:uid="{00000000-0005-0000-0000-0000753D0000}"/>
    <cellStyle name="Note 3 19 2 3 3 3" xfId="38438" xr:uid="{00000000-0005-0000-0000-0000763D0000}"/>
    <cellStyle name="Note 3 19 2 3 4" xfId="8991" xr:uid="{00000000-0005-0000-0000-0000773D0000}"/>
    <cellStyle name="Note 3 19 2 3 4 2" xfId="26426" xr:uid="{00000000-0005-0000-0000-0000783D0000}"/>
    <cellStyle name="Note 3 19 2 3 4 3" xfId="40879" xr:uid="{00000000-0005-0000-0000-0000793D0000}"/>
    <cellStyle name="Note 3 19 2 3 5" xfId="11411" xr:uid="{00000000-0005-0000-0000-00007A3D0000}"/>
    <cellStyle name="Note 3 19 2 3 5 2" xfId="28846" xr:uid="{00000000-0005-0000-0000-00007B3D0000}"/>
    <cellStyle name="Note 3 19 2 3 5 3" xfId="43299" xr:uid="{00000000-0005-0000-0000-00007C3D0000}"/>
    <cellStyle name="Note 3 19 2 3 6" xfId="18418" xr:uid="{00000000-0005-0000-0000-00007D3D0000}"/>
    <cellStyle name="Note 3 19 2 4" xfId="1578" xr:uid="{00000000-0005-0000-0000-00007E3D0000}"/>
    <cellStyle name="Note 3 19 2 4 2" xfId="4089" xr:uid="{00000000-0005-0000-0000-00007F3D0000}"/>
    <cellStyle name="Note 3 19 2 4 2 2" xfId="21525" xr:uid="{00000000-0005-0000-0000-0000803D0000}"/>
    <cellStyle name="Note 3 19 2 4 2 3" xfId="35978" xr:uid="{00000000-0005-0000-0000-0000813D0000}"/>
    <cellStyle name="Note 3 19 2 4 3" xfId="6551" xr:uid="{00000000-0005-0000-0000-0000823D0000}"/>
    <cellStyle name="Note 3 19 2 4 3 2" xfId="23986" xr:uid="{00000000-0005-0000-0000-0000833D0000}"/>
    <cellStyle name="Note 3 19 2 4 3 3" xfId="38439" xr:uid="{00000000-0005-0000-0000-0000843D0000}"/>
    <cellStyle name="Note 3 19 2 4 4" xfId="8992" xr:uid="{00000000-0005-0000-0000-0000853D0000}"/>
    <cellStyle name="Note 3 19 2 4 4 2" xfId="26427" xr:uid="{00000000-0005-0000-0000-0000863D0000}"/>
    <cellStyle name="Note 3 19 2 4 4 3" xfId="40880" xr:uid="{00000000-0005-0000-0000-0000873D0000}"/>
    <cellStyle name="Note 3 19 2 4 5" xfId="11412" xr:uid="{00000000-0005-0000-0000-0000883D0000}"/>
    <cellStyle name="Note 3 19 2 4 5 2" xfId="28847" xr:uid="{00000000-0005-0000-0000-0000893D0000}"/>
    <cellStyle name="Note 3 19 2 4 5 3" xfId="43300" xr:uid="{00000000-0005-0000-0000-00008A3D0000}"/>
    <cellStyle name="Note 3 19 2 4 6" xfId="15164" xr:uid="{00000000-0005-0000-0000-00008B3D0000}"/>
    <cellStyle name="Note 3 19 2 4 6 2" xfId="32599" xr:uid="{00000000-0005-0000-0000-00008C3D0000}"/>
    <cellStyle name="Note 3 19 2 4 6 3" xfId="47052" xr:uid="{00000000-0005-0000-0000-00008D3D0000}"/>
    <cellStyle name="Note 3 19 2 4 7" xfId="18419" xr:uid="{00000000-0005-0000-0000-00008E3D0000}"/>
    <cellStyle name="Note 3 19 2 4 8" xfId="20326" xr:uid="{00000000-0005-0000-0000-00008F3D0000}"/>
    <cellStyle name="Note 3 19 2 5" xfId="4086" xr:uid="{00000000-0005-0000-0000-0000903D0000}"/>
    <cellStyle name="Note 3 19 2 5 2" xfId="13690" xr:uid="{00000000-0005-0000-0000-0000913D0000}"/>
    <cellStyle name="Note 3 19 2 5 2 2" xfId="31125" xr:uid="{00000000-0005-0000-0000-0000923D0000}"/>
    <cellStyle name="Note 3 19 2 5 2 3" xfId="45578" xr:uid="{00000000-0005-0000-0000-0000933D0000}"/>
    <cellStyle name="Note 3 19 2 5 3" xfId="16151" xr:uid="{00000000-0005-0000-0000-0000943D0000}"/>
    <cellStyle name="Note 3 19 2 5 3 2" xfId="33586" xr:uid="{00000000-0005-0000-0000-0000953D0000}"/>
    <cellStyle name="Note 3 19 2 5 3 3" xfId="48039" xr:uid="{00000000-0005-0000-0000-0000963D0000}"/>
    <cellStyle name="Note 3 19 2 5 4" xfId="21522" xr:uid="{00000000-0005-0000-0000-0000973D0000}"/>
    <cellStyle name="Note 3 19 2 5 5" xfId="35975" xr:uid="{00000000-0005-0000-0000-0000983D0000}"/>
    <cellStyle name="Note 3 19 2 6" xfId="6548" xr:uid="{00000000-0005-0000-0000-0000993D0000}"/>
    <cellStyle name="Note 3 19 2 6 2" xfId="23983" xr:uid="{00000000-0005-0000-0000-00009A3D0000}"/>
    <cellStyle name="Note 3 19 2 6 3" xfId="38436" xr:uid="{00000000-0005-0000-0000-00009B3D0000}"/>
    <cellStyle name="Note 3 19 2 7" xfId="8989" xr:uid="{00000000-0005-0000-0000-00009C3D0000}"/>
    <cellStyle name="Note 3 19 2 7 2" xfId="26424" xr:uid="{00000000-0005-0000-0000-00009D3D0000}"/>
    <cellStyle name="Note 3 19 2 7 3" xfId="40877" xr:uid="{00000000-0005-0000-0000-00009E3D0000}"/>
    <cellStyle name="Note 3 19 2 8" xfId="11409" xr:uid="{00000000-0005-0000-0000-00009F3D0000}"/>
    <cellStyle name="Note 3 19 2 8 2" xfId="28844" xr:uid="{00000000-0005-0000-0000-0000A03D0000}"/>
    <cellStyle name="Note 3 19 2 8 3" xfId="43297" xr:uid="{00000000-0005-0000-0000-0000A13D0000}"/>
    <cellStyle name="Note 3 19 2 9" xfId="18416" xr:uid="{00000000-0005-0000-0000-0000A23D0000}"/>
    <cellStyle name="Note 3 19 3" xfId="1579" xr:uid="{00000000-0005-0000-0000-0000A33D0000}"/>
    <cellStyle name="Note 3 19 3 2" xfId="1580" xr:uid="{00000000-0005-0000-0000-0000A43D0000}"/>
    <cellStyle name="Note 3 19 3 2 2" xfId="4091" xr:uid="{00000000-0005-0000-0000-0000A53D0000}"/>
    <cellStyle name="Note 3 19 3 2 2 2" xfId="13694" xr:uid="{00000000-0005-0000-0000-0000A63D0000}"/>
    <cellStyle name="Note 3 19 3 2 2 2 2" xfId="31129" xr:uid="{00000000-0005-0000-0000-0000A73D0000}"/>
    <cellStyle name="Note 3 19 3 2 2 2 3" xfId="45582" xr:uid="{00000000-0005-0000-0000-0000A83D0000}"/>
    <cellStyle name="Note 3 19 3 2 2 3" xfId="16155" xr:uid="{00000000-0005-0000-0000-0000A93D0000}"/>
    <cellStyle name="Note 3 19 3 2 2 3 2" xfId="33590" xr:uid="{00000000-0005-0000-0000-0000AA3D0000}"/>
    <cellStyle name="Note 3 19 3 2 2 3 3" xfId="48043" xr:uid="{00000000-0005-0000-0000-0000AB3D0000}"/>
    <cellStyle name="Note 3 19 3 2 2 4" xfId="21527" xr:uid="{00000000-0005-0000-0000-0000AC3D0000}"/>
    <cellStyle name="Note 3 19 3 2 2 5" xfId="35980" xr:uid="{00000000-0005-0000-0000-0000AD3D0000}"/>
    <cellStyle name="Note 3 19 3 2 3" xfId="6553" xr:uid="{00000000-0005-0000-0000-0000AE3D0000}"/>
    <cellStyle name="Note 3 19 3 2 3 2" xfId="23988" xr:uid="{00000000-0005-0000-0000-0000AF3D0000}"/>
    <cellStyle name="Note 3 19 3 2 3 3" xfId="38441" xr:uid="{00000000-0005-0000-0000-0000B03D0000}"/>
    <cellStyle name="Note 3 19 3 2 4" xfId="8994" xr:uid="{00000000-0005-0000-0000-0000B13D0000}"/>
    <cellStyle name="Note 3 19 3 2 4 2" xfId="26429" xr:uid="{00000000-0005-0000-0000-0000B23D0000}"/>
    <cellStyle name="Note 3 19 3 2 4 3" xfId="40882" xr:uid="{00000000-0005-0000-0000-0000B33D0000}"/>
    <cellStyle name="Note 3 19 3 2 5" xfId="11414" xr:uid="{00000000-0005-0000-0000-0000B43D0000}"/>
    <cellStyle name="Note 3 19 3 2 5 2" xfId="28849" xr:uid="{00000000-0005-0000-0000-0000B53D0000}"/>
    <cellStyle name="Note 3 19 3 2 5 3" xfId="43302" xr:uid="{00000000-0005-0000-0000-0000B63D0000}"/>
    <cellStyle name="Note 3 19 3 2 6" xfId="18421" xr:uid="{00000000-0005-0000-0000-0000B73D0000}"/>
    <cellStyle name="Note 3 19 3 3" xfId="1581" xr:uid="{00000000-0005-0000-0000-0000B83D0000}"/>
    <cellStyle name="Note 3 19 3 3 2" xfId="4092" xr:uid="{00000000-0005-0000-0000-0000B93D0000}"/>
    <cellStyle name="Note 3 19 3 3 2 2" xfId="13695" xr:uid="{00000000-0005-0000-0000-0000BA3D0000}"/>
    <cellStyle name="Note 3 19 3 3 2 2 2" xfId="31130" xr:uid="{00000000-0005-0000-0000-0000BB3D0000}"/>
    <cellStyle name="Note 3 19 3 3 2 2 3" xfId="45583" xr:uid="{00000000-0005-0000-0000-0000BC3D0000}"/>
    <cellStyle name="Note 3 19 3 3 2 3" xfId="16156" xr:uid="{00000000-0005-0000-0000-0000BD3D0000}"/>
    <cellStyle name="Note 3 19 3 3 2 3 2" xfId="33591" xr:uid="{00000000-0005-0000-0000-0000BE3D0000}"/>
    <cellStyle name="Note 3 19 3 3 2 3 3" xfId="48044" xr:uid="{00000000-0005-0000-0000-0000BF3D0000}"/>
    <cellStyle name="Note 3 19 3 3 2 4" xfId="21528" xr:uid="{00000000-0005-0000-0000-0000C03D0000}"/>
    <cellStyle name="Note 3 19 3 3 2 5" xfId="35981" xr:uid="{00000000-0005-0000-0000-0000C13D0000}"/>
    <cellStyle name="Note 3 19 3 3 3" xfId="6554" xr:uid="{00000000-0005-0000-0000-0000C23D0000}"/>
    <cellStyle name="Note 3 19 3 3 3 2" xfId="23989" xr:uid="{00000000-0005-0000-0000-0000C33D0000}"/>
    <cellStyle name="Note 3 19 3 3 3 3" xfId="38442" xr:uid="{00000000-0005-0000-0000-0000C43D0000}"/>
    <cellStyle name="Note 3 19 3 3 4" xfId="8995" xr:uid="{00000000-0005-0000-0000-0000C53D0000}"/>
    <cellStyle name="Note 3 19 3 3 4 2" xfId="26430" xr:uid="{00000000-0005-0000-0000-0000C63D0000}"/>
    <cellStyle name="Note 3 19 3 3 4 3" xfId="40883" xr:uid="{00000000-0005-0000-0000-0000C73D0000}"/>
    <cellStyle name="Note 3 19 3 3 5" xfId="11415" xr:uid="{00000000-0005-0000-0000-0000C83D0000}"/>
    <cellStyle name="Note 3 19 3 3 5 2" xfId="28850" xr:uid="{00000000-0005-0000-0000-0000C93D0000}"/>
    <cellStyle name="Note 3 19 3 3 5 3" xfId="43303" xr:uid="{00000000-0005-0000-0000-0000CA3D0000}"/>
    <cellStyle name="Note 3 19 3 3 6" xfId="18422" xr:uid="{00000000-0005-0000-0000-0000CB3D0000}"/>
    <cellStyle name="Note 3 19 3 4" xfId="1582" xr:uid="{00000000-0005-0000-0000-0000CC3D0000}"/>
    <cellStyle name="Note 3 19 3 4 2" xfId="4093" xr:uid="{00000000-0005-0000-0000-0000CD3D0000}"/>
    <cellStyle name="Note 3 19 3 4 2 2" xfId="21529" xr:uid="{00000000-0005-0000-0000-0000CE3D0000}"/>
    <cellStyle name="Note 3 19 3 4 2 3" xfId="35982" xr:uid="{00000000-0005-0000-0000-0000CF3D0000}"/>
    <cellStyle name="Note 3 19 3 4 3" xfId="6555" xr:uid="{00000000-0005-0000-0000-0000D03D0000}"/>
    <cellStyle name="Note 3 19 3 4 3 2" xfId="23990" xr:uid="{00000000-0005-0000-0000-0000D13D0000}"/>
    <cellStyle name="Note 3 19 3 4 3 3" xfId="38443" xr:uid="{00000000-0005-0000-0000-0000D23D0000}"/>
    <cellStyle name="Note 3 19 3 4 4" xfId="8996" xr:uid="{00000000-0005-0000-0000-0000D33D0000}"/>
    <cellStyle name="Note 3 19 3 4 4 2" xfId="26431" xr:uid="{00000000-0005-0000-0000-0000D43D0000}"/>
    <cellStyle name="Note 3 19 3 4 4 3" xfId="40884" xr:uid="{00000000-0005-0000-0000-0000D53D0000}"/>
    <cellStyle name="Note 3 19 3 4 5" xfId="11416" xr:uid="{00000000-0005-0000-0000-0000D63D0000}"/>
    <cellStyle name="Note 3 19 3 4 5 2" xfId="28851" xr:uid="{00000000-0005-0000-0000-0000D73D0000}"/>
    <cellStyle name="Note 3 19 3 4 5 3" xfId="43304" xr:uid="{00000000-0005-0000-0000-0000D83D0000}"/>
    <cellStyle name="Note 3 19 3 4 6" xfId="15165" xr:uid="{00000000-0005-0000-0000-0000D93D0000}"/>
    <cellStyle name="Note 3 19 3 4 6 2" xfId="32600" xr:uid="{00000000-0005-0000-0000-0000DA3D0000}"/>
    <cellStyle name="Note 3 19 3 4 6 3" xfId="47053" xr:uid="{00000000-0005-0000-0000-0000DB3D0000}"/>
    <cellStyle name="Note 3 19 3 4 7" xfId="18423" xr:uid="{00000000-0005-0000-0000-0000DC3D0000}"/>
    <cellStyle name="Note 3 19 3 4 8" xfId="20327" xr:uid="{00000000-0005-0000-0000-0000DD3D0000}"/>
    <cellStyle name="Note 3 19 3 5" xfId="4090" xr:uid="{00000000-0005-0000-0000-0000DE3D0000}"/>
    <cellStyle name="Note 3 19 3 5 2" xfId="13693" xr:uid="{00000000-0005-0000-0000-0000DF3D0000}"/>
    <cellStyle name="Note 3 19 3 5 2 2" xfId="31128" xr:uid="{00000000-0005-0000-0000-0000E03D0000}"/>
    <cellStyle name="Note 3 19 3 5 2 3" xfId="45581" xr:uid="{00000000-0005-0000-0000-0000E13D0000}"/>
    <cellStyle name="Note 3 19 3 5 3" xfId="16154" xr:uid="{00000000-0005-0000-0000-0000E23D0000}"/>
    <cellStyle name="Note 3 19 3 5 3 2" xfId="33589" xr:uid="{00000000-0005-0000-0000-0000E33D0000}"/>
    <cellStyle name="Note 3 19 3 5 3 3" xfId="48042" xr:uid="{00000000-0005-0000-0000-0000E43D0000}"/>
    <cellStyle name="Note 3 19 3 5 4" xfId="21526" xr:uid="{00000000-0005-0000-0000-0000E53D0000}"/>
    <cellStyle name="Note 3 19 3 5 5" xfId="35979" xr:uid="{00000000-0005-0000-0000-0000E63D0000}"/>
    <cellStyle name="Note 3 19 3 6" xfId="6552" xr:uid="{00000000-0005-0000-0000-0000E73D0000}"/>
    <cellStyle name="Note 3 19 3 6 2" xfId="23987" xr:uid="{00000000-0005-0000-0000-0000E83D0000}"/>
    <cellStyle name="Note 3 19 3 6 3" xfId="38440" xr:uid="{00000000-0005-0000-0000-0000E93D0000}"/>
    <cellStyle name="Note 3 19 3 7" xfId="8993" xr:uid="{00000000-0005-0000-0000-0000EA3D0000}"/>
    <cellStyle name="Note 3 19 3 7 2" xfId="26428" xr:uid="{00000000-0005-0000-0000-0000EB3D0000}"/>
    <cellStyle name="Note 3 19 3 7 3" xfId="40881" xr:uid="{00000000-0005-0000-0000-0000EC3D0000}"/>
    <cellStyle name="Note 3 19 3 8" xfId="11413" xr:uid="{00000000-0005-0000-0000-0000ED3D0000}"/>
    <cellStyle name="Note 3 19 3 8 2" xfId="28848" xr:uid="{00000000-0005-0000-0000-0000EE3D0000}"/>
    <cellStyle name="Note 3 19 3 8 3" xfId="43301" xr:uid="{00000000-0005-0000-0000-0000EF3D0000}"/>
    <cellStyle name="Note 3 19 3 9" xfId="18420" xr:uid="{00000000-0005-0000-0000-0000F03D0000}"/>
    <cellStyle name="Note 3 19 4" xfId="1583" xr:uid="{00000000-0005-0000-0000-0000F13D0000}"/>
    <cellStyle name="Note 3 19 4 2" xfId="1584" xr:uid="{00000000-0005-0000-0000-0000F23D0000}"/>
    <cellStyle name="Note 3 19 4 2 2" xfId="4095" xr:uid="{00000000-0005-0000-0000-0000F33D0000}"/>
    <cellStyle name="Note 3 19 4 2 2 2" xfId="13697" xr:uid="{00000000-0005-0000-0000-0000F43D0000}"/>
    <cellStyle name="Note 3 19 4 2 2 2 2" xfId="31132" xr:uid="{00000000-0005-0000-0000-0000F53D0000}"/>
    <cellStyle name="Note 3 19 4 2 2 2 3" xfId="45585" xr:uid="{00000000-0005-0000-0000-0000F63D0000}"/>
    <cellStyle name="Note 3 19 4 2 2 3" xfId="16158" xr:uid="{00000000-0005-0000-0000-0000F73D0000}"/>
    <cellStyle name="Note 3 19 4 2 2 3 2" xfId="33593" xr:uid="{00000000-0005-0000-0000-0000F83D0000}"/>
    <cellStyle name="Note 3 19 4 2 2 3 3" xfId="48046" xr:uid="{00000000-0005-0000-0000-0000F93D0000}"/>
    <cellStyle name="Note 3 19 4 2 2 4" xfId="21531" xr:uid="{00000000-0005-0000-0000-0000FA3D0000}"/>
    <cellStyle name="Note 3 19 4 2 2 5" xfId="35984" xr:uid="{00000000-0005-0000-0000-0000FB3D0000}"/>
    <cellStyle name="Note 3 19 4 2 3" xfId="6557" xr:uid="{00000000-0005-0000-0000-0000FC3D0000}"/>
    <cellStyle name="Note 3 19 4 2 3 2" xfId="23992" xr:uid="{00000000-0005-0000-0000-0000FD3D0000}"/>
    <cellStyle name="Note 3 19 4 2 3 3" xfId="38445" xr:uid="{00000000-0005-0000-0000-0000FE3D0000}"/>
    <cellStyle name="Note 3 19 4 2 4" xfId="8998" xr:uid="{00000000-0005-0000-0000-0000FF3D0000}"/>
    <cellStyle name="Note 3 19 4 2 4 2" xfId="26433" xr:uid="{00000000-0005-0000-0000-0000003E0000}"/>
    <cellStyle name="Note 3 19 4 2 4 3" xfId="40886" xr:uid="{00000000-0005-0000-0000-0000013E0000}"/>
    <cellStyle name="Note 3 19 4 2 5" xfId="11418" xr:uid="{00000000-0005-0000-0000-0000023E0000}"/>
    <cellStyle name="Note 3 19 4 2 5 2" xfId="28853" xr:uid="{00000000-0005-0000-0000-0000033E0000}"/>
    <cellStyle name="Note 3 19 4 2 5 3" xfId="43306" xr:uid="{00000000-0005-0000-0000-0000043E0000}"/>
    <cellStyle name="Note 3 19 4 2 6" xfId="18425" xr:uid="{00000000-0005-0000-0000-0000053E0000}"/>
    <cellStyle name="Note 3 19 4 3" xfId="1585" xr:uid="{00000000-0005-0000-0000-0000063E0000}"/>
    <cellStyle name="Note 3 19 4 3 2" xfId="4096" xr:uid="{00000000-0005-0000-0000-0000073E0000}"/>
    <cellStyle name="Note 3 19 4 3 2 2" xfId="13698" xr:uid="{00000000-0005-0000-0000-0000083E0000}"/>
    <cellStyle name="Note 3 19 4 3 2 2 2" xfId="31133" xr:uid="{00000000-0005-0000-0000-0000093E0000}"/>
    <cellStyle name="Note 3 19 4 3 2 2 3" xfId="45586" xr:uid="{00000000-0005-0000-0000-00000A3E0000}"/>
    <cellStyle name="Note 3 19 4 3 2 3" xfId="16159" xr:uid="{00000000-0005-0000-0000-00000B3E0000}"/>
    <cellStyle name="Note 3 19 4 3 2 3 2" xfId="33594" xr:uid="{00000000-0005-0000-0000-00000C3E0000}"/>
    <cellStyle name="Note 3 19 4 3 2 3 3" xfId="48047" xr:uid="{00000000-0005-0000-0000-00000D3E0000}"/>
    <cellStyle name="Note 3 19 4 3 2 4" xfId="21532" xr:uid="{00000000-0005-0000-0000-00000E3E0000}"/>
    <cellStyle name="Note 3 19 4 3 2 5" xfId="35985" xr:uid="{00000000-0005-0000-0000-00000F3E0000}"/>
    <cellStyle name="Note 3 19 4 3 3" xfId="6558" xr:uid="{00000000-0005-0000-0000-0000103E0000}"/>
    <cellStyle name="Note 3 19 4 3 3 2" xfId="23993" xr:uid="{00000000-0005-0000-0000-0000113E0000}"/>
    <cellStyle name="Note 3 19 4 3 3 3" xfId="38446" xr:uid="{00000000-0005-0000-0000-0000123E0000}"/>
    <cellStyle name="Note 3 19 4 3 4" xfId="8999" xr:uid="{00000000-0005-0000-0000-0000133E0000}"/>
    <cellStyle name="Note 3 19 4 3 4 2" xfId="26434" xr:uid="{00000000-0005-0000-0000-0000143E0000}"/>
    <cellStyle name="Note 3 19 4 3 4 3" xfId="40887" xr:uid="{00000000-0005-0000-0000-0000153E0000}"/>
    <cellStyle name="Note 3 19 4 3 5" xfId="11419" xr:uid="{00000000-0005-0000-0000-0000163E0000}"/>
    <cellStyle name="Note 3 19 4 3 5 2" xfId="28854" xr:uid="{00000000-0005-0000-0000-0000173E0000}"/>
    <cellStyle name="Note 3 19 4 3 5 3" xfId="43307" xr:uid="{00000000-0005-0000-0000-0000183E0000}"/>
    <cellStyle name="Note 3 19 4 3 6" xfId="18426" xr:uid="{00000000-0005-0000-0000-0000193E0000}"/>
    <cellStyle name="Note 3 19 4 4" xfId="1586" xr:uid="{00000000-0005-0000-0000-00001A3E0000}"/>
    <cellStyle name="Note 3 19 4 4 2" xfId="4097" xr:uid="{00000000-0005-0000-0000-00001B3E0000}"/>
    <cellStyle name="Note 3 19 4 4 2 2" xfId="21533" xr:uid="{00000000-0005-0000-0000-00001C3E0000}"/>
    <cellStyle name="Note 3 19 4 4 2 3" xfId="35986" xr:uid="{00000000-0005-0000-0000-00001D3E0000}"/>
    <cellStyle name="Note 3 19 4 4 3" xfId="6559" xr:uid="{00000000-0005-0000-0000-00001E3E0000}"/>
    <cellStyle name="Note 3 19 4 4 3 2" xfId="23994" xr:uid="{00000000-0005-0000-0000-00001F3E0000}"/>
    <cellStyle name="Note 3 19 4 4 3 3" xfId="38447" xr:uid="{00000000-0005-0000-0000-0000203E0000}"/>
    <cellStyle name="Note 3 19 4 4 4" xfId="9000" xr:uid="{00000000-0005-0000-0000-0000213E0000}"/>
    <cellStyle name="Note 3 19 4 4 4 2" xfId="26435" xr:uid="{00000000-0005-0000-0000-0000223E0000}"/>
    <cellStyle name="Note 3 19 4 4 4 3" xfId="40888" xr:uid="{00000000-0005-0000-0000-0000233E0000}"/>
    <cellStyle name="Note 3 19 4 4 5" xfId="11420" xr:uid="{00000000-0005-0000-0000-0000243E0000}"/>
    <cellStyle name="Note 3 19 4 4 5 2" xfId="28855" xr:uid="{00000000-0005-0000-0000-0000253E0000}"/>
    <cellStyle name="Note 3 19 4 4 5 3" xfId="43308" xr:uid="{00000000-0005-0000-0000-0000263E0000}"/>
    <cellStyle name="Note 3 19 4 4 6" xfId="15166" xr:uid="{00000000-0005-0000-0000-0000273E0000}"/>
    <cellStyle name="Note 3 19 4 4 6 2" xfId="32601" xr:uid="{00000000-0005-0000-0000-0000283E0000}"/>
    <cellStyle name="Note 3 19 4 4 6 3" xfId="47054" xr:uid="{00000000-0005-0000-0000-0000293E0000}"/>
    <cellStyle name="Note 3 19 4 4 7" xfId="18427" xr:uid="{00000000-0005-0000-0000-00002A3E0000}"/>
    <cellStyle name="Note 3 19 4 4 8" xfId="20328" xr:uid="{00000000-0005-0000-0000-00002B3E0000}"/>
    <cellStyle name="Note 3 19 4 5" xfId="4094" xr:uid="{00000000-0005-0000-0000-00002C3E0000}"/>
    <cellStyle name="Note 3 19 4 5 2" xfId="13696" xr:uid="{00000000-0005-0000-0000-00002D3E0000}"/>
    <cellStyle name="Note 3 19 4 5 2 2" xfId="31131" xr:uid="{00000000-0005-0000-0000-00002E3E0000}"/>
    <cellStyle name="Note 3 19 4 5 2 3" xfId="45584" xr:uid="{00000000-0005-0000-0000-00002F3E0000}"/>
    <cellStyle name="Note 3 19 4 5 3" xfId="16157" xr:uid="{00000000-0005-0000-0000-0000303E0000}"/>
    <cellStyle name="Note 3 19 4 5 3 2" xfId="33592" xr:uid="{00000000-0005-0000-0000-0000313E0000}"/>
    <cellStyle name="Note 3 19 4 5 3 3" xfId="48045" xr:uid="{00000000-0005-0000-0000-0000323E0000}"/>
    <cellStyle name="Note 3 19 4 5 4" xfId="21530" xr:uid="{00000000-0005-0000-0000-0000333E0000}"/>
    <cellStyle name="Note 3 19 4 5 5" xfId="35983" xr:uid="{00000000-0005-0000-0000-0000343E0000}"/>
    <cellStyle name="Note 3 19 4 6" xfId="6556" xr:uid="{00000000-0005-0000-0000-0000353E0000}"/>
    <cellStyle name="Note 3 19 4 6 2" xfId="23991" xr:uid="{00000000-0005-0000-0000-0000363E0000}"/>
    <cellStyle name="Note 3 19 4 6 3" xfId="38444" xr:uid="{00000000-0005-0000-0000-0000373E0000}"/>
    <cellStyle name="Note 3 19 4 7" xfId="8997" xr:uid="{00000000-0005-0000-0000-0000383E0000}"/>
    <cellStyle name="Note 3 19 4 7 2" xfId="26432" xr:uid="{00000000-0005-0000-0000-0000393E0000}"/>
    <cellStyle name="Note 3 19 4 7 3" xfId="40885" xr:uid="{00000000-0005-0000-0000-00003A3E0000}"/>
    <cellStyle name="Note 3 19 4 8" xfId="11417" xr:uid="{00000000-0005-0000-0000-00003B3E0000}"/>
    <cellStyle name="Note 3 19 4 8 2" xfId="28852" xr:uid="{00000000-0005-0000-0000-00003C3E0000}"/>
    <cellStyle name="Note 3 19 4 8 3" xfId="43305" xr:uid="{00000000-0005-0000-0000-00003D3E0000}"/>
    <cellStyle name="Note 3 19 4 9" xfId="18424" xr:uid="{00000000-0005-0000-0000-00003E3E0000}"/>
    <cellStyle name="Note 3 19 5" xfId="1587" xr:uid="{00000000-0005-0000-0000-00003F3E0000}"/>
    <cellStyle name="Note 3 19 5 2" xfId="1588" xr:uid="{00000000-0005-0000-0000-0000403E0000}"/>
    <cellStyle name="Note 3 19 5 2 2" xfId="4099" xr:uid="{00000000-0005-0000-0000-0000413E0000}"/>
    <cellStyle name="Note 3 19 5 2 2 2" xfId="13700" xr:uid="{00000000-0005-0000-0000-0000423E0000}"/>
    <cellStyle name="Note 3 19 5 2 2 2 2" xfId="31135" xr:uid="{00000000-0005-0000-0000-0000433E0000}"/>
    <cellStyle name="Note 3 19 5 2 2 2 3" xfId="45588" xr:uid="{00000000-0005-0000-0000-0000443E0000}"/>
    <cellStyle name="Note 3 19 5 2 2 3" xfId="16161" xr:uid="{00000000-0005-0000-0000-0000453E0000}"/>
    <cellStyle name="Note 3 19 5 2 2 3 2" xfId="33596" xr:uid="{00000000-0005-0000-0000-0000463E0000}"/>
    <cellStyle name="Note 3 19 5 2 2 3 3" xfId="48049" xr:uid="{00000000-0005-0000-0000-0000473E0000}"/>
    <cellStyle name="Note 3 19 5 2 2 4" xfId="21535" xr:uid="{00000000-0005-0000-0000-0000483E0000}"/>
    <cellStyle name="Note 3 19 5 2 2 5" xfId="35988" xr:uid="{00000000-0005-0000-0000-0000493E0000}"/>
    <cellStyle name="Note 3 19 5 2 3" xfId="6561" xr:uid="{00000000-0005-0000-0000-00004A3E0000}"/>
    <cellStyle name="Note 3 19 5 2 3 2" xfId="23996" xr:uid="{00000000-0005-0000-0000-00004B3E0000}"/>
    <cellStyle name="Note 3 19 5 2 3 3" xfId="38449" xr:uid="{00000000-0005-0000-0000-00004C3E0000}"/>
    <cellStyle name="Note 3 19 5 2 4" xfId="9002" xr:uid="{00000000-0005-0000-0000-00004D3E0000}"/>
    <cellStyle name="Note 3 19 5 2 4 2" xfId="26437" xr:uid="{00000000-0005-0000-0000-00004E3E0000}"/>
    <cellStyle name="Note 3 19 5 2 4 3" xfId="40890" xr:uid="{00000000-0005-0000-0000-00004F3E0000}"/>
    <cellStyle name="Note 3 19 5 2 5" xfId="11422" xr:uid="{00000000-0005-0000-0000-0000503E0000}"/>
    <cellStyle name="Note 3 19 5 2 5 2" xfId="28857" xr:uid="{00000000-0005-0000-0000-0000513E0000}"/>
    <cellStyle name="Note 3 19 5 2 5 3" xfId="43310" xr:uid="{00000000-0005-0000-0000-0000523E0000}"/>
    <cellStyle name="Note 3 19 5 2 6" xfId="18429" xr:uid="{00000000-0005-0000-0000-0000533E0000}"/>
    <cellStyle name="Note 3 19 5 3" xfId="1589" xr:uid="{00000000-0005-0000-0000-0000543E0000}"/>
    <cellStyle name="Note 3 19 5 3 2" xfId="4100" xr:uid="{00000000-0005-0000-0000-0000553E0000}"/>
    <cellStyle name="Note 3 19 5 3 2 2" xfId="13701" xr:uid="{00000000-0005-0000-0000-0000563E0000}"/>
    <cellStyle name="Note 3 19 5 3 2 2 2" xfId="31136" xr:uid="{00000000-0005-0000-0000-0000573E0000}"/>
    <cellStyle name="Note 3 19 5 3 2 2 3" xfId="45589" xr:uid="{00000000-0005-0000-0000-0000583E0000}"/>
    <cellStyle name="Note 3 19 5 3 2 3" xfId="16162" xr:uid="{00000000-0005-0000-0000-0000593E0000}"/>
    <cellStyle name="Note 3 19 5 3 2 3 2" xfId="33597" xr:uid="{00000000-0005-0000-0000-00005A3E0000}"/>
    <cellStyle name="Note 3 19 5 3 2 3 3" xfId="48050" xr:uid="{00000000-0005-0000-0000-00005B3E0000}"/>
    <cellStyle name="Note 3 19 5 3 2 4" xfId="21536" xr:uid="{00000000-0005-0000-0000-00005C3E0000}"/>
    <cellStyle name="Note 3 19 5 3 2 5" xfId="35989" xr:uid="{00000000-0005-0000-0000-00005D3E0000}"/>
    <cellStyle name="Note 3 19 5 3 3" xfId="6562" xr:uid="{00000000-0005-0000-0000-00005E3E0000}"/>
    <cellStyle name="Note 3 19 5 3 3 2" xfId="23997" xr:uid="{00000000-0005-0000-0000-00005F3E0000}"/>
    <cellStyle name="Note 3 19 5 3 3 3" xfId="38450" xr:uid="{00000000-0005-0000-0000-0000603E0000}"/>
    <cellStyle name="Note 3 19 5 3 4" xfId="9003" xr:uid="{00000000-0005-0000-0000-0000613E0000}"/>
    <cellStyle name="Note 3 19 5 3 4 2" xfId="26438" xr:uid="{00000000-0005-0000-0000-0000623E0000}"/>
    <cellStyle name="Note 3 19 5 3 4 3" xfId="40891" xr:uid="{00000000-0005-0000-0000-0000633E0000}"/>
    <cellStyle name="Note 3 19 5 3 5" xfId="11423" xr:uid="{00000000-0005-0000-0000-0000643E0000}"/>
    <cellStyle name="Note 3 19 5 3 5 2" xfId="28858" xr:uid="{00000000-0005-0000-0000-0000653E0000}"/>
    <cellStyle name="Note 3 19 5 3 5 3" xfId="43311" xr:uid="{00000000-0005-0000-0000-0000663E0000}"/>
    <cellStyle name="Note 3 19 5 3 6" xfId="18430" xr:uid="{00000000-0005-0000-0000-0000673E0000}"/>
    <cellStyle name="Note 3 19 5 4" xfId="1590" xr:uid="{00000000-0005-0000-0000-0000683E0000}"/>
    <cellStyle name="Note 3 19 5 4 2" xfId="4101" xr:uid="{00000000-0005-0000-0000-0000693E0000}"/>
    <cellStyle name="Note 3 19 5 4 2 2" xfId="21537" xr:uid="{00000000-0005-0000-0000-00006A3E0000}"/>
    <cellStyle name="Note 3 19 5 4 2 3" xfId="35990" xr:uid="{00000000-0005-0000-0000-00006B3E0000}"/>
    <cellStyle name="Note 3 19 5 4 3" xfId="6563" xr:uid="{00000000-0005-0000-0000-00006C3E0000}"/>
    <cellStyle name="Note 3 19 5 4 3 2" xfId="23998" xr:uid="{00000000-0005-0000-0000-00006D3E0000}"/>
    <cellStyle name="Note 3 19 5 4 3 3" xfId="38451" xr:uid="{00000000-0005-0000-0000-00006E3E0000}"/>
    <cellStyle name="Note 3 19 5 4 4" xfId="9004" xr:uid="{00000000-0005-0000-0000-00006F3E0000}"/>
    <cellStyle name="Note 3 19 5 4 4 2" xfId="26439" xr:uid="{00000000-0005-0000-0000-0000703E0000}"/>
    <cellStyle name="Note 3 19 5 4 4 3" xfId="40892" xr:uid="{00000000-0005-0000-0000-0000713E0000}"/>
    <cellStyle name="Note 3 19 5 4 5" xfId="11424" xr:uid="{00000000-0005-0000-0000-0000723E0000}"/>
    <cellStyle name="Note 3 19 5 4 5 2" xfId="28859" xr:uid="{00000000-0005-0000-0000-0000733E0000}"/>
    <cellStyle name="Note 3 19 5 4 5 3" xfId="43312" xr:uid="{00000000-0005-0000-0000-0000743E0000}"/>
    <cellStyle name="Note 3 19 5 4 6" xfId="15167" xr:uid="{00000000-0005-0000-0000-0000753E0000}"/>
    <cellStyle name="Note 3 19 5 4 6 2" xfId="32602" xr:uid="{00000000-0005-0000-0000-0000763E0000}"/>
    <cellStyle name="Note 3 19 5 4 6 3" xfId="47055" xr:uid="{00000000-0005-0000-0000-0000773E0000}"/>
    <cellStyle name="Note 3 19 5 4 7" xfId="18431" xr:uid="{00000000-0005-0000-0000-0000783E0000}"/>
    <cellStyle name="Note 3 19 5 4 8" xfId="20329" xr:uid="{00000000-0005-0000-0000-0000793E0000}"/>
    <cellStyle name="Note 3 19 5 5" xfId="4098" xr:uid="{00000000-0005-0000-0000-00007A3E0000}"/>
    <cellStyle name="Note 3 19 5 5 2" xfId="13699" xr:uid="{00000000-0005-0000-0000-00007B3E0000}"/>
    <cellStyle name="Note 3 19 5 5 2 2" xfId="31134" xr:uid="{00000000-0005-0000-0000-00007C3E0000}"/>
    <cellStyle name="Note 3 19 5 5 2 3" xfId="45587" xr:uid="{00000000-0005-0000-0000-00007D3E0000}"/>
    <cellStyle name="Note 3 19 5 5 3" xfId="16160" xr:uid="{00000000-0005-0000-0000-00007E3E0000}"/>
    <cellStyle name="Note 3 19 5 5 3 2" xfId="33595" xr:uid="{00000000-0005-0000-0000-00007F3E0000}"/>
    <cellStyle name="Note 3 19 5 5 3 3" xfId="48048" xr:uid="{00000000-0005-0000-0000-0000803E0000}"/>
    <cellStyle name="Note 3 19 5 5 4" xfId="21534" xr:uid="{00000000-0005-0000-0000-0000813E0000}"/>
    <cellStyle name="Note 3 19 5 5 5" xfId="35987" xr:uid="{00000000-0005-0000-0000-0000823E0000}"/>
    <cellStyle name="Note 3 19 5 6" xfId="6560" xr:uid="{00000000-0005-0000-0000-0000833E0000}"/>
    <cellStyle name="Note 3 19 5 6 2" xfId="23995" xr:uid="{00000000-0005-0000-0000-0000843E0000}"/>
    <cellStyle name="Note 3 19 5 6 3" xfId="38448" xr:uid="{00000000-0005-0000-0000-0000853E0000}"/>
    <cellStyle name="Note 3 19 5 7" xfId="9001" xr:uid="{00000000-0005-0000-0000-0000863E0000}"/>
    <cellStyle name="Note 3 19 5 7 2" xfId="26436" xr:uid="{00000000-0005-0000-0000-0000873E0000}"/>
    <cellStyle name="Note 3 19 5 7 3" xfId="40889" xr:uid="{00000000-0005-0000-0000-0000883E0000}"/>
    <cellStyle name="Note 3 19 5 8" xfId="11421" xr:uid="{00000000-0005-0000-0000-0000893E0000}"/>
    <cellStyle name="Note 3 19 5 8 2" xfId="28856" xr:uid="{00000000-0005-0000-0000-00008A3E0000}"/>
    <cellStyle name="Note 3 19 5 8 3" xfId="43309" xr:uid="{00000000-0005-0000-0000-00008B3E0000}"/>
    <cellStyle name="Note 3 19 5 9" xfId="18428" xr:uid="{00000000-0005-0000-0000-00008C3E0000}"/>
    <cellStyle name="Note 3 19 6" xfId="1591" xr:uid="{00000000-0005-0000-0000-00008D3E0000}"/>
    <cellStyle name="Note 3 19 6 2" xfId="4102" xr:uid="{00000000-0005-0000-0000-00008E3E0000}"/>
    <cellStyle name="Note 3 19 6 2 2" xfId="13702" xr:uid="{00000000-0005-0000-0000-00008F3E0000}"/>
    <cellStyle name="Note 3 19 6 2 2 2" xfId="31137" xr:uid="{00000000-0005-0000-0000-0000903E0000}"/>
    <cellStyle name="Note 3 19 6 2 2 3" xfId="45590" xr:uid="{00000000-0005-0000-0000-0000913E0000}"/>
    <cellStyle name="Note 3 19 6 2 3" xfId="16163" xr:uid="{00000000-0005-0000-0000-0000923E0000}"/>
    <cellStyle name="Note 3 19 6 2 3 2" xfId="33598" xr:uid="{00000000-0005-0000-0000-0000933E0000}"/>
    <cellStyle name="Note 3 19 6 2 3 3" xfId="48051" xr:uid="{00000000-0005-0000-0000-0000943E0000}"/>
    <cellStyle name="Note 3 19 6 2 4" xfId="21538" xr:uid="{00000000-0005-0000-0000-0000953E0000}"/>
    <cellStyle name="Note 3 19 6 2 5" xfId="35991" xr:uid="{00000000-0005-0000-0000-0000963E0000}"/>
    <cellStyle name="Note 3 19 6 3" xfId="6564" xr:uid="{00000000-0005-0000-0000-0000973E0000}"/>
    <cellStyle name="Note 3 19 6 3 2" xfId="23999" xr:uid="{00000000-0005-0000-0000-0000983E0000}"/>
    <cellStyle name="Note 3 19 6 3 3" xfId="38452" xr:uid="{00000000-0005-0000-0000-0000993E0000}"/>
    <cellStyle name="Note 3 19 6 4" xfId="9005" xr:uid="{00000000-0005-0000-0000-00009A3E0000}"/>
    <cellStyle name="Note 3 19 6 4 2" xfId="26440" xr:uid="{00000000-0005-0000-0000-00009B3E0000}"/>
    <cellStyle name="Note 3 19 6 4 3" xfId="40893" xr:uid="{00000000-0005-0000-0000-00009C3E0000}"/>
    <cellStyle name="Note 3 19 6 5" xfId="11425" xr:uid="{00000000-0005-0000-0000-00009D3E0000}"/>
    <cellStyle name="Note 3 19 6 5 2" xfId="28860" xr:uid="{00000000-0005-0000-0000-00009E3E0000}"/>
    <cellStyle name="Note 3 19 6 5 3" xfId="43313" xr:uid="{00000000-0005-0000-0000-00009F3E0000}"/>
    <cellStyle name="Note 3 19 6 6" xfId="18432" xr:uid="{00000000-0005-0000-0000-0000A03E0000}"/>
    <cellStyle name="Note 3 19 7" xfId="1592" xr:uid="{00000000-0005-0000-0000-0000A13E0000}"/>
    <cellStyle name="Note 3 19 7 2" xfId="4103" xr:uid="{00000000-0005-0000-0000-0000A23E0000}"/>
    <cellStyle name="Note 3 19 7 2 2" xfId="13703" xr:uid="{00000000-0005-0000-0000-0000A33E0000}"/>
    <cellStyle name="Note 3 19 7 2 2 2" xfId="31138" xr:uid="{00000000-0005-0000-0000-0000A43E0000}"/>
    <cellStyle name="Note 3 19 7 2 2 3" xfId="45591" xr:uid="{00000000-0005-0000-0000-0000A53E0000}"/>
    <cellStyle name="Note 3 19 7 2 3" xfId="16164" xr:uid="{00000000-0005-0000-0000-0000A63E0000}"/>
    <cellStyle name="Note 3 19 7 2 3 2" xfId="33599" xr:uid="{00000000-0005-0000-0000-0000A73E0000}"/>
    <cellStyle name="Note 3 19 7 2 3 3" xfId="48052" xr:uid="{00000000-0005-0000-0000-0000A83E0000}"/>
    <cellStyle name="Note 3 19 7 2 4" xfId="21539" xr:uid="{00000000-0005-0000-0000-0000A93E0000}"/>
    <cellStyle name="Note 3 19 7 2 5" xfId="35992" xr:uid="{00000000-0005-0000-0000-0000AA3E0000}"/>
    <cellStyle name="Note 3 19 7 3" xfId="6565" xr:uid="{00000000-0005-0000-0000-0000AB3E0000}"/>
    <cellStyle name="Note 3 19 7 3 2" xfId="24000" xr:uid="{00000000-0005-0000-0000-0000AC3E0000}"/>
    <cellStyle name="Note 3 19 7 3 3" xfId="38453" xr:uid="{00000000-0005-0000-0000-0000AD3E0000}"/>
    <cellStyle name="Note 3 19 7 4" xfId="9006" xr:uid="{00000000-0005-0000-0000-0000AE3E0000}"/>
    <cellStyle name="Note 3 19 7 4 2" xfId="26441" xr:uid="{00000000-0005-0000-0000-0000AF3E0000}"/>
    <cellStyle name="Note 3 19 7 4 3" xfId="40894" xr:uid="{00000000-0005-0000-0000-0000B03E0000}"/>
    <cellStyle name="Note 3 19 7 5" xfId="11426" xr:uid="{00000000-0005-0000-0000-0000B13E0000}"/>
    <cellStyle name="Note 3 19 7 5 2" xfId="28861" xr:uid="{00000000-0005-0000-0000-0000B23E0000}"/>
    <cellStyle name="Note 3 19 7 5 3" xfId="43314" xr:uid="{00000000-0005-0000-0000-0000B33E0000}"/>
    <cellStyle name="Note 3 19 7 6" xfId="18433" xr:uid="{00000000-0005-0000-0000-0000B43E0000}"/>
    <cellStyle name="Note 3 19 8" xfId="1593" xr:uid="{00000000-0005-0000-0000-0000B53E0000}"/>
    <cellStyle name="Note 3 19 8 2" xfId="4104" xr:uid="{00000000-0005-0000-0000-0000B63E0000}"/>
    <cellStyle name="Note 3 19 8 2 2" xfId="21540" xr:uid="{00000000-0005-0000-0000-0000B73E0000}"/>
    <cellStyle name="Note 3 19 8 2 3" xfId="35993" xr:uid="{00000000-0005-0000-0000-0000B83E0000}"/>
    <cellStyle name="Note 3 19 8 3" xfId="6566" xr:uid="{00000000-0005-0000-0000-0000B93E0000}"/>
    <cellStyle name="Note 3 19 8 3 2" xfId="24001" xr:uid="{00000000-0005-0000-0000-0000BA3E0000}"/>
    <cellStyle name="Note 3 19 8 3 3" xfId="38454" xr:uid="{00000000-0005-0000-0000-0000BB3E0000}"/>
    <cellStyle name="Note 3 19 8 4" xfId="9007" xr:uid="{00000000-0005-0000-0000-0000BC3E0000}"/>
    <cellStyle name="Note 3 19 8 4 2" xfId="26442" xr:uid="{00000000-0005-0000-0000-0000BD3E0000}"/>
    <cellStyle name="Note 3 19 8 4 3" xfId="40895" xr:uid="{00000000-0005-0000-0000-0000BE3E0000}"/>
    <cellStyle name="Note 3 19 8 5" xfId="11427" xr:uid="{00000000-0005-0000-0000-0000BF3E0000}"/>
    <cellStyle name="Note 3 19 8 5 2" xfId="28862" xr:uid="{00000000-0005-0000-0000-0000C03E0000}"/>
    <cellStyle name="Note 3 19 8 5 3" xfId="43315" xr:uid="{00000000-0005-0000-0000-0000C13E0000}"/>
    <cellStyle name="Note 3 19 8 6" xfId="15168" xr:uid="{00000000-0005-0000-0000-0000C23E0000}"/>
    <cellStyle name="Note 3 19 8 6 2" xfId="32603" xr:uid="{00000000-0005-0000-0000-0000C33E0000}"/>
    <cellStyle name="Note 3 19 8 6 3" xfId="47056" xr:uid="{00000000-0005-0000-0000-0000C43E0000}"/>
    <cellStyle name="Note 3 19 8 7" xfId="18434" xr:uid="{00000000-0005-0000-0000-0000C53E0000}"/>
    <cellStyle name="Note 3 19 8 8" xfId="20330" xr:uid="{00000000-0005-0000-0000-0000C63E0000}"/>
    <cellStyle name="Note 3 19 9" xfId="4085" xr:uid="{00000000-0005-0000-0000-0000C73E0000}"/>
    <cellStyle name="Note 3 19 9 2" xfId="13689" xr:uid="{00000000-0005-0000-0000-0000C83E0000}"/>
    <cellStyle name="Note 3 19 9 2 2" xfId="31124" xr:uid="{00000000-0005-0000-0000-0000C93E0000}"/>
    <cellStyle name="Note 3 19 9 2 3" xfId="45577" xr:uid="{00000000-0005-0000-0000-0000CA3E0000}"/>
    <cellStyle name="Note 3 19 9 3" xfId="16150" xr:uid="{00000000-0005-0000-0000-0000CB3E0000}"/>
    <cellStyle name="Note 3 19 9 3 2" xfId="33585" xr:uid="{00000000-0005-0000-0000-0000CC3E0000}"/>
    <cellStyle name="Note 3 19 9 3 3" xfId="48038" xr:uid="{00000000-0005-0000-0000-0000CD3E0000}"/>
    <cellStyle name="Note 3 19 9 4" xfId="21521" xr:uid="{00000000-0005-0000-0000-0000CE3E0000}"/>
    <cellStyle name="Note 3 19 9 5" xfId="35974" xr:uid="{00000000-0005-0000-0000-0000CF3E0000}"/>
    <cellStyle name="Note 3 2" xfId="1594" xr:uid="{00000000-0005-0000-0000-0000D03E0000}"/>
    <cellStyle name="Note 3 2 10" xfId="6567" xr:uid="{00000000-0005-0000-0000-0000D13E0000}"/>
    <cellStyle name="Note 3 2 10 2" xfId="24002" xr:uid="{00000000-0005-0000-0000-0000D23E0000}"/>
    <cellStyle name="Note 3 2 10 3" xfId="38455" xr:uid="{00000000-0005-0000-0000-0000D33E0000}"/>
    <cellStyle name="Note 3 2 11" xfId="9008" xr:uid="{00000000-0005-0000-0000-0000D43E0000}"/>
    <cellStyle name="Note 3 2 11 2" xfId="26443" xr:uid="{00000000-0005-0000-0000-0000D53E0000}"/>
    <cellStyle name="Note 3 2 11 3" xfId="40896" xr:uid="{00000000-0005-0000-0000-0000D63E0000}"/>
    <cellStyle name="Note 3 2 12" xfId="11428" xr:uid="{00000000-0005-0000-0000-0000D73E0000}"/>
    <cellStyle name="Note 3 2 12 2" xfId="28863" xr:uid="{00000000-0005-0000-0000-0000D83E0000}"/>
    <cellStyle name="Note 3 2 12 3" xfId="43316" xr:uid="{00000000-0005-0000-0000-0000D93E0000}"/>
    <cellStyle name="Note 3 2 13" xfId="18435" xr:uid="{00000000-0005-0000-0000-0000DA3E0000}"/>
    <cellStyle name="Note 3 2 2" xfId="1595" xr:uid="{00000000-0005-0000-0000-0000DB3E0000}"/>
    <cellStyle name="Note 3 2 2 2" xfId="1596" xr:uid="{00000000-0005-0000-0000-0000DC3E0000}"/>
    <cellStyle name="Note 3 2 2 2 2" xfId="4107" xr:uid="{00000000-0005-0000-0000-0000DD3E0000}"/>
    <cellStyle name="Note 3 2 2 2 2 2" xfId="13706" xr:uid="{00000000-0005-0000-0000-0000DE3E0000}"/>
    <cellStyle name="Note 3 2 2 2 2 2 2" xfId="31141" xr:uid="{00000000-0005-0000-0000-0000DF3E0000}"/>
    <cellStyle name="Note 3 2 2 2 2 2 3" xfId="45594" xr:uid="{00000000-0005-0000-0000-0000E03E0000}"/>
    <cellStyle name="Note 3 2 2 2 2 3" xfId="16167" xr:uid="{00000000-0005-0000-0000-0000E13E0000}"/>
    <cellStyle name="Note 3 2 2 2 2 3 2" xfId="33602" xr:uid="{00000000-0005-0000-0000-0000E23E0000}"/>
    <cellStyle name="Note 3 2 2 2 2 3 3" xfId="48055" xr:uid="{00000000-0005-0000-0000-0000E33E0000}"/>
    <cellStyle name="Note 3 2 2 2 2 4" xfId="21543" xr:uid="{00000000-0005-0000-0000-0000E43E0000}"/>
    <cellStyle name="Note 3 2 2 2 2 5" xfId="35996" xr:uid="{00000000-0005-0000-0000-0000E53E0000}"/>
    <cellStyle name="Note 3 2 2 2 3" xfId="6569" xr:uid="{00000000-0005-0000-0000-0000E63E0000}"/>
    <cellStyle name="Note 3 2 2 2 3 2" xfId="24004" xr:uid="{00000000-0005-0000-0000-0000E73E0000}"/>
    <cellStyle name="Note 3 2 2 2 3 3" xfId="38457" xr:uid="{00000000-0005-0000-0000-0000E83E0000}"/>
    <cellStyle name="Note 3 2 2 2 4" xfId="9010" xr:uid="{00000000-0005-0000-0000-0000E93E0000}"/>
    <cellStyle name="Note 3 2 2 2 4 2" xfId="26445" xr:uid="{00000000-0005-0000-0000-0000EA3E0000}"/>
    <cellStyle name="Note 3 2 2 2 4 3" xfId="40898" xr:uid="{00000000-0005-0000-0000-0000EB3E0000}"/>
    <cellStyle name="Note 3 2 2 2 5" xfId="11430" xr:uid="{00000000-0005-0000-0000-0000EC3E0000}"/>
    <cellStyle name="Note 3 2 2 2 5 2" xfId="28865" xr:uid="{00000000-0005-0000-0000-0000ED3E0000}"/>
    <cellStyle name="Note 3 2 2 2 5 3" xfId="43318" xr:uid="{00000000-0005-0000-0000-0000EE3E0000}"/>
    <cellStyle name="Note 3 2 2 2 6" xfId="18437" xr:uid="{00000000-0005-0000-0000-0000EF3E0000}"/>
    <cellStyle name="Note 3 2 2 3" xfId="1597" xr:uid="{00000000-0005-0000-0000-0000F03E0000}"/>
    <cellStyle name="Note 3 2 2 3 2" xfId="4108" xr:uid="{00000000-0005-0000-0000-0000F13E0000}"/>
    <cellStyle name="Note 3 2 2 3 2 2" xfId="13707" xr:uid="{00000000-0005-0000-0000-0000F23E0000}"/>
    <cellStyle name="Note 3 2 2 3 2 2 2" xfId="31142" xr:uid="{00000000-0005-0000-0000-0000F33E0000}"/>
    <cellStyle name="Note 3 2 2 3 2 2 3" xfId="45595" xr:uid="{00000000-0005-0000-0000-0000F43E0000}"/>
    <cellStyle name="Note 3 2 2 3 2 3" xfId="16168" xr:uid="{00000000-0005-0000-0000-0000F53E0000}"/>
    <cellStyle name="Note 3 2 2 3 2 3 2" xfId="33603" xr:uid="{00000000-0005-0000-0000-0000F63E0000}"/>
    <cellStyle name="Note 3 2 2 3 2 3 3" xfId="48056" xr:uid="{00000000-0005-0000-0000-0000F73E0000}"/>
    <cellStyle name="Note 3 2 2 3 2 4" xfId="21544" xr:uid="{00000000-0005-0000-0000-0000F83E0000}"/>
    <cellStyle name="Note 3 2 2 3 2 5" xfId="35997" xr:uid="{00000000-0005-0000-0000-0000F93E0000}"/>
    <cellStyle name="Note 3 2 2 3 3" xfId="6570" xr:uid="{00000000-0005-0000-0000-0000FA3E0000}"/>
    <cellStyle name="Note 3 2 2 3 3 2" xfId="24005" xr:uid="{00000000-0005-0000-0000-0000FB3E0000}"/>
    <cellStyle name="Note 3 2 2 3 3 3" xfId="38458" xr:uid="{00000000-0005-0000-0000-0000FC3E0000}"/>
    <cellStyle name="Note 3 2 2 3 4" xfId="9011" xr:uid="{00000000-0005-0000-0000-0000FD3E0000}"/>
    <cellStyle name="Note 3 2 2 3 4 2" xfId="26446" xr:uid="{00000000-0005-0000-0000-0000FE3E0000}"/>
    <cellStyle name="Note 3 2 2 3 4 3" xfId="40899" xr:uid="{00000000-0005-0000-0000-0000FF3E0000}"/>
    <cellStyle name="Note 3 2 2 3 5" xfId="11431" xr:uid="{00000000-0005-0000-0000-0000003F0000}"/>
    <cellStyle name="Note 3 2 2 3 5 2" xfId="28866" xr:uid="{00000000-0005-0000-0000-0000013F0000}"/>
    <cellStyle name="Note 3 2 2 3 5 3" xfId="43319" xr:uid="{00000000-0005-0000-0000-0000023F0000}"/>
    <cellStyle name="Note 3 2 2 3 6" xfId="18438" xr:uid="{00000000-0005-0000-0000-0000033F0000}"/>
    <cellStyle name="Note 3 2 2 4" xfId="1598" xr:uid="{00000000-0005-0000-0000-0000043F0000}"/>
    <cellStyle name="Note 3 2 2 4 2" xfId="4109" xr:uid="{00000000-0005-0000-0000-0000053F0000}"/>
    <cellStyle name="Note 3 2 2 4 2 2" xfId="21545" xr:uid="{00000000-0005-0000-0000-0000063F0000}"/>
    <cellStyle name="Note 3 2 2 4 2 3" xfId="35998" xr:uid="{00000000-0005-0000-0000-0000073F0000}"/>
    <cellStyle name="Note 3 2 2 4 3" xfId="6571" xr:uid="{00000000-0005-0000-0000-0000083F0000}"/>
    <cellStyle name="Note 3 2 2 4 3 2" xfId="24006" xr:uid="{00000000-0005-0000-0000-0000093F0000}"/>
    <cellStyle name="Note 3 2 2 4 3 3" xfId="38459" xr:uid="{00000000-0005-0000-0000-00000A3F0000}"/>
    <cellStyle name="Note 3 2 2 4 4" xfId="9012" xr:uid="{00000000-0005-0000-0000-00000B3F0000}"/>
    <cellStyle name="Note 3 2 2 4 4 2" xfId="26447" xr:uid="{00000000-0005-0000-0000-00000C3F0000}"/>
    <cellStyle name="Note 3 2 2 4 4 3" xfId="40900" xr:uid="{00000000-0005-0000-0000-00000D3F0000}"/>
    <cellStyle name="Note 3 2 2 4 5" xfId="11432" xr:uid="{00000000-0005-0000-0000-00000E3F0000}"/>
    <cellStyle name="Note 3 2 2 4 5 2" xfId="28867" xr:uid="{00000000-0005-0000-0000-00000F3F0000}"/>
    <cellStyle name="Note 3 2 2 4 5 3" xfId="43320" xr:uid="{00000000-0005-0000-0000-0000103F0000}"/>
    <cellStyle name="Note 3 2 2 4 6" xfId="15169" xr:uid="{00000000-0005-0000-0000-0000113F0000}"/>
    <cellStyle name="Note 3 2 2 4 6 2" xfId="32604" xr:uid="{00000000-0005-0000-0000-0000123F0000}"/>
    <cellStyle name="Note 3 2 2 4 6 3" xfId="47057" xr:uid="{00000000-0005-0000-0000-0000133F0000}"/>
    <cellStyle name="Note 3 2 2 4 7" xfId="18439" xr:uid="{00000000-0005-0000-0000-0000143F0000}"/>
    <cellStyle name="Note 3 2 2 4 8" xfId="20331" xr:uid="{00000000-0005-0000-0000-0000153F0000}"/>
    <cellStyle name="Note 3 2 2 5" xfId="4106" xr:uid="{00000000-0005-0000-0000-0000163F0000}"/>
    <cellStyle name="Note 3 2 2 5 2" xfId="13705" xr:uid="{00000000-0005-0000-0000-0000173F0000}"/>
    <cellStyle name="Note 3 2 2 5 2 2" xfId="31140" xr:uid="{00000000-0005-0000-0000-0000183F0000}"/>
    <cellStyle name="Note 3 2 2 5 2 3" xfId="45593" xr:uid="{00000000-0005-0000-0000-0000193F0000}"/>
    <cellStyle name="Note 3 2 2 5 3" xfId="16166" xr:uid="{00000000-0005-0000-0000-00001A3F0000}"/>
    <cellStyle name="Note 3 2 2 5 3 2" xfId="33601" xr:uid="{00000000-0005-0000-0000-00001B3F0000}"/>
    <cellStyle name="Note 3 2 2 5 3 3" xfId="48054" xr:uid="{00000000-0005-0000-0000-00001C3F0000}"/>
    <cellStyle name="Note 3 2 2 5 4" xfId="21542" xr:uid="{00000000-0005-0000-0000-00001D3F0000}"/>
    <cellStyle name="Note 3 2 2 5 5" xfId="35995" xr:uid="{00000000-0005-0000-0000-00001E3F0000}"/>
    <cellStyle name="Note 3 2 2 6" xfId="6568" xr:uid="{00000000-0005-0000-0000-00001F3F0000}"/>
    <cellStyle name="Note 3 2 2 6 2" xfId="24003" xr:uid="{00000000-0005-0000-0000-0000203F0000}"/>
    <cellStyle name="Note 3 2 2 6 3" xfId="38456" xr:uid="{00000000-0005-0000-0000-0000213F0000}"/>
    <cellStyle name="Note 3 2 2 7" xfId="9009" xr:uid="{00000000-0005-0000-0000-0000223F0000}"/>
    <cellStyle name="Note 3 2 2 7 2" xfId="26444" xr:uid="{00000000-0005-0000-0000-0000233F0000}"/>
    <cellStyle name="Note 3 2 2 7 3" xfId="40897" xr:uid="{00000000-0005-0000-0000-0000243F0000}"/>
    <cellStyle name="Note 3 2 2 8" xfId="11429" xr:uid="{00000000-0005-0000-0000-0000253F0000}"/>
    <cellStyle name="Note 3 2 2 8 2" xfId="28864" xr:uid="{00000000-0005-0000-0000-0000263F0000}"/>
    <cellStyle name="Note 3 2 2 8 3" xfId="43317" xr:uid="{00000000-0005-0000-0000-0000273F0000}"/>
    <cellStyle name="Note 3 2 2 9" xfId="18436" xr:uid="{00000000-0005-0000-0000-0000283F0000}"/>
    <cellStyle name="Note 3 2 3" xfId="1599" xr:uid="{00000000-0005-0000-0000-0000293F0000}"/>
    <cellStyle name="Note 3 2 3 2" xfId="1600" xr:uid="{00000000-0005-0000-0000-00002A3F0000}"/>
    <cellStyle name="Note 3 2 3 2 2" xfId="4111" xr:uid="{00000000-0005-0000-0000-00002B3F0000}"/>
    <cellStyle name="Note 3 2 3 2 2 2" xfId="13709" xr:uid="{00000000-0005-0000-0000-00002C3F0000}"/>
    <cellStyle name="Note 3 2 3 2 2 2 2" xfId="31144" xr:uid="{00000000-0005-0000-0000-00002D3F0000}"/>
    <cellStyle name="Note 3 2 3 2 2 2 3" xfId="45597" xr:uid="{00000000-0005-0000-0000-00002E3F0000}"/>
    <cellStyle name="Note 3 2 3 2 2 3" xfId="16170" xr:uid="{00000000-0005-0000-0000-00002F3F0000}"/>
    <cellStyle name="Note 3 2 3 2 2 3 2" xfId="33605" xr:uid="{00000000-0005-0000-0000-0000303F0000}"/>
    <cellStyle name="Note 3 2 3 2 2 3 3" xfId="48058" xr:uid="{00000000-0005-0000-0000-0000313F0000}"/>
    <cellStyle name="Note 3 2 3 2 2 4" xfId="21547" xr:uid="{00000000-0005-0000-0000-0000323F0000}"/>
    <cellStyle name="Note 3 2 3 2 2 5" xfId="36000" xr:uid="{00000000-0005-0000-0000-0000333F0000}"/>
    <cellStyle name="Note 3 2 3 2 3" xfId="6573" xr:uid="{00000000-0005-0000-0000-0000343F0000}"/>
    <cellStyle name="Note 3 2 3 2 3 2" xfId="24008" xr:uid="{00000000-0005-0000-0000-0000353F0000}"/>
    <cellStyle name="Note 3 2 3 2 3 3" xfId="38461" xr:uid="{00000000-0005-0000-0000-0000363F0000}"/>
    <cellStyle name="Note 3 2 3 2 4" xfId="9014" xr:uid="{00000000-0005-0000-0000-0000373F0000}"/>
    <cellStyle name="Note 3 2 3 2 4 2" xfId="26449" xr:uid="{00000000-0005-0000-0000-0000383F0000}"/>
    <cellStyle name="Note 3 2 3 2 4 3" xfId="40902" xr:uid="{00000000-0005-0000-0000-0000393F0000}"/>
    <cellStyle name="Note 3 2 3 2 5" xfId="11434" xr:uid="{00000000-0005-0000-0000-00003A3F0000}"/>
    <cellStyle name="Note 3 2 3 2 5 2" xfId="28869" xr:uid="{00000000-0005-0000-0000-00003B3F0000}"/>
    <cellStyle name="Note 3 2 3 2 5 3" xfId="43322" xr:uid="{00000000-0005-0000-0000-00003C3F0000}"/>
    <cellStyle name="Note 3 2 3 2 6" xfId="18441" xr:uid="{00000000-0005-0000-0000-00003D3F0000}"/>
    <cellStyle name="Note 3 2 3 3" xfId="1601" xr:uid="{00000000-0005-0000-0000-00003E3F0000}"/>
    <cellStyle name="Note 3 2 3 3 2" xfId="4112" xr:uid="{00000000-0005-0000-0000-00003F3F0000}"/>
    <cellStyle name="Note 3 2 3 3 2 2" xfId="13710" xr:uid="{00000000-0005-0000-0000-0000403F0000}"/>
    <cellStyle name="Note 3 2 3 3 2 2 2" xfId="31145" xr:uid="{00000000-0005-0000-0000-0000413F0000}"/>
    <cellStyle name="Note 3 2 3 3 2 2 3" xfId="45598" xr:uid="{00000000-0005-0000-0000-0000423F0000}"/>
    <cellStyle name="Note 3 2 3 3 2 3" xfId="16171" xr:uid="{00000000-0005-0000-0000-0000433F0000}"/>
    <cellStyle name="Note 3 2 3 3 2 3 2" xfId="33606" xr:uid="{00000000-0005-0000-0000-0000443F0000}"/>
    <cellStyle name="Note 3 2 3 3 2 3 3" xfId="48059" xr:uid="{00000000-0005-0000-0000-0000453F0000}"/>
    <cellStyle name="Note 3 2 3 3 2 4" xfId="21548" xr:uid="{00000000-0005-0000-0000-0000463F0000}"/>
    <cellStyle name="Note 3 2 3 3 2 5" xfId="36001" xr:uid="{00000000-0005-0000-0000-0000473F0000}"/>
    <cellStyle name="Note 3 2 3 3 3" xfId="6574" xr:uid="{00000000-0005-0000-0000-0000483F0000}"/>
    <cellStyle name="Note 3 2 3 3 3 2" xfId="24009" xr:uid="{00000000-0005-0000-0000-0000493F0000}"/>
    <cellStyle name="Note 3 2 3 3 3 3" xfId="38462" xr:uid="{00000000-0005-0000-0000-00004A3F0000}"/>
    <cellStyle name="Note 3 2 3 3 4" xfId="9015" xr:uid="{00000000-0005-0000-0000-00004B3F0000}"/>
    <cellStyle name="Note 3 2 3 3 4 2" xfId="26450" xr:uid="{00000000-0005-0000-0000-00004C3F0000}"/>
    <cellStyle name="Note 3 2 3 3 4 3" xfId="40903" xr:uid="{00000000-0005-0000-0000-00004D3F0000}"/>
    <cellStyle name="Note 3 2 3 3 5" xfId="11435" xr:uid="{00000000-0005-0000-0000-00004E3F0000}"/>
    <cellStyle name="Note 3 2 3 3 5 2" xfId="28870" xr:uid="{00000000-0005-0000-0000-00004F3F0000}"/>
    <cellStyle name="Note 3 2 3 3 5 3" xfId="43323" xr:uid="{00000000-0005-0000-0000-0000503F0000}"/>
    <cellStyle name="Note 3 2 3 3 6" xfId="18442" xr:uid="{00000000-0005-0000-0000-0000513F0000}"/>
    <cellStyle name="Note 3 2 3 4" xfId="1602" xr:uid="{00000000-0005-0000-0000-0000523F0000}"/>
    <cellStyle name="Note 3 2 3 4 2" xfId="4113" xr:uid="{00000000-0005-0000-0000-0000533F0000}"/>
    <cellStyle name="Note 3 2 3 4 2 2" xfId="21549" xr:uid="{00000000-0005-0000-0000-0000543F0000}"/>
    <cellStyle name="Note 3 2 3 4 2 3" xfId="36002" xr:uid="{00000000-0005-0000-0000-0000553F0000}"/>
    <cellStyle name="Note 3 2 3 4 3" xfId="6575" xr:uid="{00000000-0005-0000-0000-0000563F0000}"/>
    <cellStyle name="Note 3 2 3 4 3 2" xfId="24010" xr:uid="{00000000-0005-0000-0000-0000573F0000}"/>
    <cellStyle name="Note 3 2 3 4 3 3" xfId="38463" xr:uid="{00000000-0005-0000-0000-0000583F0000}"/>
    <cellStyle name="Note 3 2 3 4 4" xfId="9016" xr:uid="{00000000-0005-0000-0000-0000593F0000}"/>
    <cellStyle name="Note 3 2 3 4 4 2" xfId="26451" xr:uid="{00000000-0005-0000-0000-00005A3F0000}"/>
    <cellStyle name="Note 3 2 3 4 4 3" xfId="40904" xr:uid="{00000000-0005-0000-0000-00005B3F0000}"/>
    <cellStyle name="Note 3 2 3 4 5" xfId="11436" xr:uid="{00000000-0005-0000-0000-00005C3F0000}"/>
    <cellStyle name="Note 3 2 3 4 5 2" xfId="28871" xr:uid="{00000000-0005-0000-0000-00005D3F0000}"/>
    <cellStyle name="Note 3 2 3 4 5 3" xfId="43324" xr:uid="{00000000-0005-0000-0000-00005E3F0000}"/>
    <cellStyle name="Note 3 2 3 4 6" xfId="15170" xr:uid="{00000000-0005-0000-0000-00005F3F0000}"/>
    <cellStyle name="Note 3 2 3 4 6 2" xfId="32605" xr:uid="{00000000-0005-0000-0000-0000603F0000}"/>
    <cellStyle name="Note 3 2 3 4 6 3" xfId="47058" xr:uid="{00000000-0005-0000-0000-0000613F0000}"/>
    <cellStyle name="Note 3 2 3 4 7" xfId="18443" xr:uid="{00000000-0005-0000-0000-0000623F0000}"/>
    <cellStyle name="Note 3 2 3 4 8" xfId="20332" xr:uid="{00000000-0005-0000-0000-0000633F0000}"/>
    <cellStyle name="Note 3 2 3 5" xfId="4110" xr:uid="{00000000-0005-0000-0000-0000643F0000}"/>
    <cellStyle name="Note 3 2 3 5 2" xfId="13708" xr:uid="{00000000-0005-0000-0000-0000653F0000}"/>
    <cellStyle name="Note 3 2 3 5 2 2" xfId="31143" xr:uid="{00000000-0005-0000-0000-0000663F0000}"/>
    <cellStyle name="Note 3 2 3 5 2 3" xfId="45596" xr:uid="{00000000-0005-0000-0000-0000673F0000}"/>
    <cellStyle name="Note 3 2 3 5 3" xfId="16169" xr:uid="{00000000-0005-0000-0000-0000683F0000}"/>
    <cellStyle name="Note 3 2 3 5 3 2" xfId="33604" xr:uid="{00000000-0005-0000-0000-0000693F0000}"/>
    <cellStyle name="Note 3 2 3 5 3 3" xfId="48057" xr:uid="{00000000-0005-0000-0000-00006A3F0000}"/>
    <cellStyle name="Note 3 2 3 5 4" xfId="21546" xr:uid="{00000000-0005-0000-0000-00006B3F0000}"/>
    <cellStyle name="Note 3 2 3 5 5" xfId="35999" xr:uid="{00000000-0005-0000-0000-00006C3F0000}"/>
    <cellStyle name="Note 3 2 3 6" xfId="6572" xr:uid="{00000000-0005-0000-0000-00006D3F0000}"/>
    <cellStyle name="Note 3 2 3 6 2" xfId="24007" xr:uid="{00000000-0005-0000-0000-00006E3F0000}"/>
    <cellStyle name="Note 3 2 3 6 3" xfId="38460" xr:uid="{00000000-0005-0000-0000-00006F3F0000}"/>
    <cellStyle name="Note 3 2 3 7" xfId="9013" xr:uid="{00000000-0005-0000-0000-0000703F0000}"/>
    <cellStyle name="Note 3 2 3 7 2" xfId="26448" xr:uid="{00000000-0005-0000-0000-0000713F0000}"/>
    <cellStyle name="Note 3 2 3 7 3" xfId="40901" xr:uid="{00000000-0005-0000-0000-0000723F0000}"/>
    <cellStyle name="Note 3 2 3 8" xfId="11433" xr:uid="{00000000-0005-0000-0000-0000733F0000}"/>
    <cellStyle name="Note 3 2 3 8 2" xfId="28868" xr:uid="{00000000-0005-0000-0000-0000743F0000}"/>
    <cellStyle name="Note 3 2 3 8 3" xfId="43321" xr:uid="{00000000-0005-0000-0000-0000753F0000}"/>
    <cellStyle name="Note 3 2 3 9" xfId="18440" xr:uid="{00000000-0005-0000-0000-0000763F0000}"/>
    <cellStyle name="Note 3 2 4" xfId="1603" xr:uid="{00000000-0005-0000-0000-0000773F0000}"/>
    <cellStyle name="Note 3 2 4 2" xfId="1604" xr:uid="{00000000-0005-0000-0000-0000783F0000}"/>
    <cellStyle name="Note 3 2 4 2 2" xfId="4115" xr:uid="{00000000-0005-0000-0000-0000793F0000}"/>
    <cellStyle name="Note 3 2 4 2 2 2" xfId="13712" xr:uid="{00000000-0005-0000-0000-00007A3F0000}"/>
    <cellStyle name="Note 3 2 4 2 2 2 2" xfId="31147" xr:uid="{00000000-0005-0000-0000-00007B3F0000}"/>
    <cellStyle name="Note 3 2 4 2 2 2 3" xfId="45600" xr:uid="{00000000-0005-0000-0000-00007C3F0000}"/>
    <cellStyle name="Note 3 2 4 2 2 3" xfId="16173" xr:uid="{00000000-0005-0000-0000-00007D3F0000}"/>
    <cellStyle name="Note 3 2 4 2 2 3 2" xfId="33608" xr:uid="{00000000-0005-0000-0000-00007E3F0000}"/>
    <cellStyle name="Note 3 2 4 2 2 3 3" xfId="48061" xr:uid="{00000000-0005-0000-0000-00007F3F0000}"/>
    <cellStyle name="Note 3 2 4 2 2 4" xfId="21551" xr:uid="{00000000-0005-0000-0000-0000803F0000}"/>
    <cellStyle name="Note 3 2 4 2 2 5" xfId="36004" xr:uid="{00000000-0005-0000-0000-0000813F0000}"/>
    <cellStyle name="Note 3 2 4 2 3" xfId="6577" xr:uid="{00000000-0005-0000-0000-0000823F0000}"/>
    <cellStyle name="Note 3 2 4 2 3 2" xfId="24012" xr:uid="{00000000-0005-0000-0000-0000833F0000}"/>
    <cellStyle name="Note 3 2 4 2 3 3" xfId="38465" xr:uid="{00000000-0005-0000-0000-0000843F0000}"/>
    <cellStyle name="Note 3 2 4 2 4" xfId="9018" xr:uid="{00000000-0005-0000-0000-0000853F0000}"/>
    <cellStyle name="Note 3 2 4 2 4 2" xfId="26453" xr:uid="{00000000-0005-0000-0000-0000863F0000}"/>
    <cellStyle name="Note 3 2 4 2 4 3" xfId="40906" xr:uid="{00000000-0005-0000-0000-0000873F0000}"/>
    <cellStyle name="Note 3 2 4 2 5" xfId="11438" xr:uid="{00000000-0005-0000-0000-0000883F0000}"/>
    <cellStyle name="Note 3 2 4 2 5 2" xfId="28873" xr:uid="{00000000-0005-0000-0000-0000893F0000}"/>
    <cellStyle name="Note 3 2 4 2 5 3" xfId="43326" xr:uid="{00000000-0005-0000-0000-00008A3F0000}"/>
    <cellStyle name="Note 3 2 4 2 6" xfId="18445" xr:uid="{00000000-0005-0000-0000-00008B3F0000}"/>
    <cellStyle name="Note 3 2 4 3" xfId="1605" xr:uid="{00000000-0005-0000-0000-00008C3F0000}"/>
    <cellStyle name="Note 3 2 4 3 2" xfId="4116" xr:uid="{00000000-0005-0000-0000-00008D3F0000}"/>
    <cellStyle name="Note 3 2 4 3 2 2" xfId="13713" xr:uid="{00000000-0005-0000-0000-00008E3F0000}"/>
    <cellStyle name="Note 3 2 4 3 2 2 2" xfId="31148" xr:uid="{00000000-0005-0000-0000-00008F3F0000}"/>
    <cellStyle name="Note 3 2 4 3 2 2 3" xfId="45601" xr:uid="{00000000-0005-0000-0000-0000903F0000}"/>
    <cellStyle name="Note 3 2 4 3 2 3" xfId="16174" xr:uid="{00000000-0005-0000-0000-0000913F0000}"/>
    <cellStyle name="Note 3 2 4 3 2 3 2" xfId="33609" xr:uid="{00000000-0005-0000-0000-0000923F0000}"/>
    <cellStyle name="Note 3 2 4 3 2 3 3" xfId="48062" xr:uid="{00000000-0005-0000-0000-0000933F0000}"/>
    <cellStyle name="Note 3 2 4 3 2 4" xfId="21552" xr:uid="{00000000-0005-0000-0000-0000943F0000}"/>
    <cellStyle name="Note 3 2 4 3 2 5" xfId="36005" xr:uid="{00000000-0005-0000-0000-0000953F0000}"/>
    <cellStyle name="Note 3 2 4 3 3" xfId="6578" xr:uid="{00000000-0005-0000-0000-0000963F0000}"/>
    <cellStyle name="Note 3 2 4 3 3 2" xfId="24013" xr:uid="{00000000-0005-0000-0000-0000973F0000}"/>
    <cellStyle name="Note 3 2 4 3 3 3" xfId="38466" xr:uid="{00000000-0005-0000-0000-0000983F0000}"/>
    <cellStyle name="Note 3 2 4 3 4" xfId="9019" xr:uid="{00000000-0005-0000-0000-0000993F0000}"/>
    <cellStyle name="Note 3 2 4 3 4 2" xfId="26454" xr:uid="{00000000-0005-0000-0000-00009A3F0000}"/>
    <cellStyle name="Note 3 2 4 3 4 3" xfId="40907" xr:uid="{00000000-0005-0000-0000-00009B3F0000}"/>
    <cellStyle name="Note 3 2 4 3 5" xfId="11439" xr:uid="{00000000-0005-0000-0000-00009C3F0000}"/>
    <cellStyle name="Note 3 2 4 3 5 2" xfId="28874" xr:uid="{00000000-0005-0000-0000-00009D3F0000}"/>
    <cellStyle name="Note 3 2 4 3 5 3" xfId="43327" xr:uid="{00000000-0005-0000-0000-00009E3F0000}"/>
    <cellStyle name="Note 3 2 4 3 6" xfId="18446" xr:uid="{00000000-0005-0000-0000-00009F3F0000}"/>
    <cellStyle name="Note 3 2 4 4" xfId="1606" xr:uid="{00000000-0005-0000-0000-0000A03F0000}"/>
    <cellStyle name="Note 3 2 4 4 2" xfId="4117" xr:uid="{00000000-0005-0000-0000-0000A13F0000}"/>
    <cellStyle name="Note 3 2 4 4 2 2" xfId="21553" xr:uid="{00000000-0005-0000-0000-0000A23F0000}"/>
    <cellStyle name="Note 3 2 4 4 2 3" xfId="36006" xr:uid="{00000000-0005-0000-0000-0000A33F0000}"/>
    <cellStyle name="Note 3 2 4 4 3" xfId="6579" xr:uid="{00000000-0005-0000-0000-0000A43F0000}"/>
    <cellStyle name="Note 3 2 4 4 3 2" xfId="24014" xr:uid="{00000000-0005-0000-0000-0000A53F0000}"/>
    <cellStyle name="Note 3 2 4 4 3 3" xfId="38467" xr:uid="{00000000-0005-0000-0000-0000A63F0000}"/>
    <cellStyle name="Note 3 2 4 4 4" xfId="9020" xr:uid="{00000000-0005-0000-0000-0000A73F0000}"/>
    <cellStyle name="Note 3 2 4 4 4 2" xfId="26455" xr:uid="{00000000-0005-0000-0000-0000A83F0000}"/>
    <cellStyle name="Note 3 2 4 4 4 3" xfId="40908" xr:uid="{00000000-0005-0000-0000-0000A93F0000}"/>
    <cellStyle name="Note 3 2 4 4 5" xfId="11440" xr:uid="{00000000-0005-0000-0000-0000AA3F0000}"/>
    <cellStyle name="Note 3 2 4 4 5 2" xfId="28875" xr:uid="{00000000-0005-0000-0000-0000AB3F0000}"/>
    <cellStyle name="Note 3 2 4 4 5 3" xfId="43328" xr:uid="{00000000-0005-0000-0000-0000AC3F0000}"/>
    <cellStyle name="Note 3 2 4 4 6" xfId="15171" xr:uid="{00000000-0005-0000-0000-0000AD3F0000}"/>
    <cellStyle name="Note 3 2 4 4 6 2" xfId="32606" xr:uid="{00000000-0005-0000-0000-0000AE3F0000}"/>
    <cellStyle name="Note 3 2 4 4 6 3" xfId="47059" xr:uid="{00000000-0005-0000-0000-0000AF3F0000}"/>
    <cellStyle name="Note 3 2 4 4 7" xfId="18447" xr:uid="{00000000-0005-0000-0000-0000B03F0000}"/>
    <cellStyle name="Note 3 2 4 4 8" xfId="20333" xr:uid="{00000000-0005-0000-0000-0000B13F0000}"/>
    <cellStyle name="Note 3 2 4 5" xfId="4114" xr:uid="{00000000-0005-0000-0000-0000B23F0000}"/>
    <cellStyle name="Note 3 2 4 5 2" xfId="13711" xr:uid="{00000000-0005-0000-0000-0000B33F0000}"/>
    <cellStyle name="Note 3 2 4 5 2 2" xfId="31146" xr:uid="{00000000-0005-0000-0000-0000B43F0000}"/>
    <cellStyle name="Note 3 2 4 5 2 3" xfId="45599" xr:uid="{00000000-0005-0000-0000-0000B53F0000}"/>
    <cellStyle name="Note 3 2 4 5 3" xfId="16172" xr:uid="{00000000-0005-0000-0000-0000B63F0000}"/>
    <cellStyle name="Note 3 2 4 5 3 2" xfId="33607" xr:uid="{00000000-0005-0000-0000-0000B73F0000}"/>
    <cellStyle name="Note 3 2 4 5 3 3" xfId="48060" xr:uid="{00000000-0005-0000-0000-0000B83F0000}"/>
    <cellStyle name="Note 3 2 4 5 4" xfId="21550" xr:uid="{00000000-0005-0000-0000-0000B93F0000}"/>
    <cellStyle name="Note 3 2 4 5 5" xfId="36003" xr:uid="{00000000-0005-0000-0000-0000BA3F0000}"/>
    <cellStyle name="Note 3 2 4 6" xfId="6576" xr:uid="{00000000-0005-0000-0000-0000BB3F0000}"/>
    <cellStyle name="Note 3 2 4 6 2" xfId="24011" xr:uid="{00000000-0005-0000-0000-0000BC3F0000}"/>
    <cellStyle name="Note 3 2 4 6 3" xfId="38464" xr:uid="{00000000-0005-0000-0000-0000BD3F0000}"/>
    <cellStyle name="Note 3 2 4 7" xfId="9017" xr:uid="{00000000-0005-0000-0000-0000BE3F0000}"/>
    <cellStyle name="Note 3 2 4 7 2" xfId="26452" xr:uid="{00000000-0005-0000-0000-0000BF3F0000}"/>
    <cellStyle name="Note 3 2 4 7 3" xfId="40905" xr:uid="{00000000-0005-0000-0000-0000C03F0000}"/>
    <cellStyle name="Note 3 2 4 8" xfId="11437" xr:uid="{00000000-0005-0000-0000-0000C13F0000}"/>
    <cellStyle name="Note 3 2 4 8 2" xfId="28872" xr:uid="{00000000-0005-0000-0000-0000C23F0000}"/>
    <cellStyle name="Note 3 2 4 8 3" xfId="43325" xr:uid="{00000000-0005-0000-0000-0000C33F0000}"/>
    <cellStyle name="Note 3 2 4 9" xfId="18444" xr:uid="{00000000-0005-0000-0000-0000C43F0000}"/>
    <cellStyle name="Note 3 2 5" xfId="1607" xr:uid="{00000000-0005-0000-0000-0000C53F0000}"/>
    <cellStyle name="Note 3 2 5 2" xfId="1608" xr:uid="{00000000-0005-0000-0000-0000C63F0000}"/>
    <cellStyle name="Note 3 2 5 2 2" xfId="4119" xr:uid="{00000000-0005-0000-0000-0000C73F0000}"/>
    <cellStyle name="Note 3 2 5 2 2 2" xfId="13715" xr:uid="{00000000-0005-0000-0000-0000C83F0000}"/>
    <cellStyle name="Note 3 2 5 2 2 2 2" xfId="31150" xr:uid="{00000000-0005-0000-0000-0000C93F0000}"/>
    <cellStyle name="Note 3 2 5 2 2 2 3" xfId="45603" xr:uid="{00000000-0005-0000-0000-0000CA3F0000}"/>
    <cellStyle name="Note 3 2 5 2 2 3" xfId="16176" xr:uid="{00000000-0005-0000-0000-0000CB3F0000}"/>
    <cellStyle name="Note 3 2 5 2 2 3 2" xfId="33611" xr:uid="{00000000-0005-0000-0000-0000CC3F0000}"/>
    <cellStyle name="Note 3 2 5 2 2 3 3" xfId="48064" xr:uid="{00000000-0005-0000-0000-0000CD3F0000}"/>
    <cellStyle name="Note 3 2 5 2 2 4" xfId="21555" xr:uid="{00000000-0005-0000-0000-0000CE3F0000}"/>
    <cellStyle name="Note 3 2 5 2 2 5" xfId="36008" xr:uid="{00000000-0005-0000-0000-0000CF3F0000}"/>
    <cellStyle name="Note 3 2 5 2 3" xfId="6581" xr:uid="{00000000-0005-0000-0000-0000D03F0000}"/>
    <cellStyle name="Note 3 2 5 2 3 2" xfId="24016" xr:uid="{00000000-0005-0000-0000-0000D13F0000}"/>
    <cellStyle name="Note 3 2 5 2 3 3" xfId="38469" xr:uid="{00000000-0005-0000-0000-0000D23F0000}"/>
    <cellStyle name="Note 3 2 5 2 4" xfId="9022" xr:uid="{00000000-0005-0000-0000-0000D33F0000}"/>
    <cellStyle name="Note 3 2 5 2 4 2" xfId="26457" xr:uid="{00000000-0005-0000-0000-0000D43F0000}"/>
    <cellStyle name="Note 3 2 5 2 4 3" xfId="40910" xr:uid="{00000000-0005-0000-0000-0000D53F0000}"/>
    <cellStyle name="Note 3 2 5 2 5" xfId="11442" xr:uid="{00000000-0005-0000-0000-0000D63F0000}"/>
    <cellStyle name="Note 3 2 5 2 5 2" xfId="28877" xr:uid="{00000000-0005-0000-0000-0000D73F0000}"/>
    <cellStyle name="Note 3 2 5 2 5 3" xfId="43330" xr:uid="{00000000-0005-0000-0000-0000D83F0000}"/>
    <cellStyle name="Note 3 2 5 2 6" xfId="18449" xr:uid="{00000000-0005-0000-0000-0000D93F0000}"/>
    <cellStyle name="Note 3 2 5 3" xfId="1609" xr:uid="{00000000-0005-0000-0000-0000DA3F0000}"/>
    <cellStyle name="Note 3 2 5 3 2" xfId="4120" xr:uid="{00000000-0005-0000-0000-0000DB3F0000}"/>
    <cellStyle name="Note 3 2 5 3 2 2" xfId="13716" xr:uid="{00000000-0005-0000-0000-0000DC3F0000}"/>
    <cellStyle name="Note 3 2 5 3 2 2 2" xfId="31151" xr:uid="{00000000-0005-0000-0000-0000DD3F0000}"/>
    <cellStyle name="Note 3 2 5 3 2 2 3" xfId="45604" xr:uid="{00000000-0005-0000-0000-0000DE3F0000}"/>
    <cellStyle name="Note 3 2 5 3 2 3" xfId="16177" xr:uid="{00000000-0005-0000-0000-0000DF3F0000}"/>
    <cellStyle name="Note 3 2 5 3 2 3 2" xfId="33612" xr:uid="{00000000-0005-0000-0000-0000E03F0000}"/>
    <cellStyle name="Note 3 2 5 3 2 3 3" xfId="48065" xr:uid="{00000000-0005-0000-0000-0000E13F0000}"/>
    <cellStyle name="Note 3 2 5 3 2 4" xfId="21556" xr:uid="{00000000-0005-0000-0000-0000E23F0000}"/>
    <cellStyle name="Note 3 2 5 3 2 5" xfId="36009" xr:uid="{00000000-0005-0000-0000-0000E33F0000}"/>
    <cellStyle name="Note 3 2 5 3 3" xfId="6582" xr:uid="{00000000-0005-0000-0000-0000E43F0000}"/>
    <cellStyle name="Note 3 2 5 3 3 2" xfId="24017" xr:uid="{00000000-0005-0000-0000-0000E53F0000}"/>
    <cellStyle name="Note 3 2 5 3 3 3" xfId="38470" xr:uid="{00000000-0005-0000-0000-0000E63F0000}"/>
    <cellStyle name="Note 3 2 5 3 4" xfId="9023" xr:uid="{00000000-0005-0000-0000-0000E73F0000}"/>
    <cellStyle name="Note 3 2 5 3 4 2" xfId="26458" xr:uid="{00000000-0005-0000-0000-0000E83F0000}"/>
    <cellStyle name="Note 3 2 5 3 4 3" xfId="40911" xr:uid="{00000000-0005-0000-0000-0000E93F0000}"/>
    <cellStyle name="Note 3 2 5 3 5" xfId="11443" xr:uid="{00000000-0005-0000-0000-0000EA3F0000}"/>
    <cellStyle name="Note 3 2 5 3 5 2" xfId="28878" xr:uid="{00000000-0005-0000-0000-0000EB3F0000}"/>
    <cellStyle name="Note 3 2 5 3 5 3" xfId="43331" xr:uid="{00000000-0005-0000-0000-0000EC3F0000}"/>
    <cellStyle name="Note 3 2 5 3 6" xfId="18450" xr:uid="{00000000-0005-0000-0000-0000ED3F0000}"/>
    <cellStyle name="Note 3 2 5 4" xfId="1610" xr:uid="{00000000-0005-0000-0000-0000EE3F0000}"/>
    <cellStyle name="Note 3 2 5 4 2" xfId="4121" xr:uid="{00000000-0005-0000-0000-0000EF3F0000}"/>
    <cellStyle name="Note 3 2 5 4 2 2" xfId="21557" xr:uid="{00000000-0005-0000-0000-0000F03F0000}"/>
    <cellStyle name="Note 3 2 5 4 2 3" xfId="36010" xr:uid="{00000000-0005-0000-0000-0000F13F0000}"/>
    <cellStyle name="Note 3 2 5 4 3" xfId="6583" xr:uid="{00000000-0005-0000-0000-0000F23F0000}"/>
    <cellStyle name="Note 3 2 5 4 3 2" xfId="24018" xr:uid="{00000000-0005-0000-0000-0000F33F0000}"/>
    <cellStyle name="Note 3 2 5 4 3 3" xfId="38471" xr:uid="{00000000-0005-0000-0000-0000F43F0000}"/>
    <cellStyle name="Note 3 2 5 4 4" xfId="9024" xr:uid="{00000000-0005-0000-0000-0000F53F0000}"/>
    <cellStyle name="Note 3 2 5 4 4 2" xfId="26459" xr:uid="{00000000-0005-0000-0000-0000F63F0000}"/>
    <cellStyle name="Note 3 2 5 4 4 3" xfId="40912" xr:uid="{00000000-0005-0000-0000-0000F73F0000}"/>
    <cellStyle name="Note 3 2 5 4 5" xfId="11444" xr:uid="{00000000-0005-0000-0000-0000F83F0000}"/>
    <cellStyle name="Note 3 2 5 4 5 2" xfId="28879" xr:uid="{00000000-0005-0000-0000-0000F93F0000}"/>
    <cellStyle name="Note 3 2 5 4 5 3" xfId="43332" xr:uid="{00000000-0005-0000-0000-0000FA3F0000}"/>
    <cellStyle name="Note 3 2 5 4 6" xfId="15172" xr:uid="{00000000-0005-0000-0000-0000FB3F0000}"/>
    <cellStyle name="Note 3 2 5 4 6 2" xfId="32607" xr:uid="{00000000-0005-0000-0000-0000FC3F0000}"/>
    <cellStyle name="Note 3 2 5 4 6 3" xfId="47060" xr:uid="{00000000-0005-0000-0000-0000FD3F0000}"/>
    <cellStyle name="Note 3 2 5 4 7" xfId="18451" xr:uid="{00000000-0005-0000-0000-0000FE3F0000}"/>
    <cellStyle name="Note 3 2 5 4 8" xfId="20334" xr:uid="{00000000-0005-0000-0000-0000FF3F0000}"/>
    <cellStyle name="Note 3 2 5 5" xfId="4118" xr:uid="{00000000-0005-0000-0000-000000400000}"/>
    <cellStyle name="Note 3 2 5 5 2" xfId="13714" xr:uid="{00000000-0005-0000-0000-000001400000}"/>
    <cellStyle name="Note 3 2 5 5 2 2" xfId="31149" xr:uid="{00000000-0005-0000-0000-000002400000}"/>
    <cellStyle name="Note 3 2 5 5 2 3" xfId="45602" xr:uid="{00000000-0005-0000-0000-000003400000}"/>
    <cellStyle name="Note 3 2 5 5 3" xfId="16175" xr:uid="{00000000-0005-0000-0000-000004400000}"/>
    <cellStyle name="Note 3 2 5 5 3 2" xfId="33610" xr:uid="{00000000-0005-0000-0000-000005400000}"/>
    <cellStyle name="Note 3 2 5 5 3 3" xfId="48063" xr:uid="{00000000-0005-0000-0000-000006400000}"/>
    <cellStyle name="Note 3 2 5 5 4" xfId="21554" xr:uid="{00000000-0005-0000-0000-000007400000}"/>
    <cellStyle name="Note 3 2 5 5 5" xfId="36007" xr:uid="{00000000-0005-0000-0000-000008400000}"/>
    <cellStyle name="Note 3 2 5 6" xfId="6580" xr:uid="{00000000-0005-0000-0000-000009400000}"/>
    <cellStyle name="Note 3 2 5 6 2" xfId="24015" xr:uid="{00000000-0005-0000-0000-00000A400000}"/>
    <cellStyle name="Note 3 2 5 6 3" xfId="38468" xr:uid="{00000000-0005-0000-0000-00000B400000}"/>
    <cellStyle name="Note 3 2 5 7" xfId="9021" xr:uid="{00000000-0005-0000-0000-00000C400000}"/>
    <cellStyle name="Note 3 2 5 7 2" xfId="26456" xr:uid="{00000000-0005-0000-0000-00000D400000}"/>
    <cellStyle name="Note 3 2 5 7 3" xfId="40909" xr:uid="{00000000-0005-0000-0000-00000E400000}"/>
    <cellStyle name="Note 3 2 5 8" xfId="11441" xr:uid="{00000000-0005-0000-0000-00000F400000}"/>
    <cellStyle name="Note 3 2 5 8 2" xfId="28876" xr:uid="{00000000-0005-0000-0000-000010400000}"/>
    <cellStyle name="Note 3 2 5 8 3" xfId="43329" xr:uid="{00000000-0005-0000-0000-000011400000}"/>
    <cellStyle name="Note 3 2 5 9" xfId="18448" xr:uid="{00000000-0005-0000-0000-000012400000}"/>
    <cellStyle name="Note 3 2 6" xfId="1611" xr:uid="{00000000-0005-0000-0000-000013400000}"/>
    <cellStyle name="Note 3 2 6 2" xfId="4122" xr:uid="{00000000-0005-0000-0000-000014400000}"/>
    <cellStyle name="Note 3 2 6 2 2" xfId="13717" xr:uid="{00000000-0005-0000-0000-000015400000}"/>
    <cellStyle name="Note 3 2 6 2 2 2" xfId="31152" xr:uid="{00000000-0005-0000-0000-000016400000}"/>
    <cellStyle name="Note 3 2 6 2 2 3" xfId="45605" xr:uid="{00000000-0005-0000-0000-000017400000}"/>
    <cellStyle name="Note 3 2 6 2 3" xfId="16178" xr:uid="{00000000-0005-0000-0000-000018400000}"/>
    <cellStyle name="Note 3 2 6 2 3 2" xfId="33613" xr:uid="{00000000-0005-0000-0000-000019400000}"/>
    <cellStyle name="Note 3 2 6 2 3 3" xfId="48066" xr:uid="{00000000-0005-0000-0000-00001A400000}"/>
    <cellStyle name="Note 3 2 6 2 4" xfId="21558" xr:uid="{00000000-0005-0000-0000-00001B400000}"/>
    <cellStyle name="Note 3 2 6 2 5" xfId="36011" xr:uid="{00000000-0005-0000-0000-00001C400000}"/>
    <cellStyle name="Note 3 2 6 3" xfId="6584" xr:uid="{00000000-0005-0000-0000-00001D400000}"/>
    <cellStyle name="Note 3 2 6 3 2" xfId="24019" xr:uid="{00000000-0005-0000-0000-00001E400000}"/>
    <cellStyle name="Note 3 2 6 3 3" xfId="38472" xr:uid="{00000000-0005-0000-0000-00001F400000}"/>
    <cellStyle name="Note 3 2 6 4" xfId="9025" xr:uid="{00000000-0005-0000-0000-000020400000}"/>
    <cellStyle name="Note 3 2 6 4 2" xfId="26460" xr:uid="{00000000-0005-0000-0000-000021400000}"/>
    <cellStyle name="Note 3 2 6 4 3" xfId="40913" xr:uid="{00000000-0005-0000-0000-000022400000}"/>
    <cellStyle name="Note 3 2 6 5" xfId="11445" xr:uid="{00000000-0005-0000-0000-000023400000}"/>
    <cellStyle name="Note 3 2 6 5 2" xfId="28880" xr:uid="{00000000-0005-0000-0000-000024400000}"/>
    <cellStyle name="Note 3 2 6 5 3" xfId="43333" xr:uid="{00000000-0005-0000-0000-000025400000}"/>
    <cellStyle name="Note 3 2 6 6" xfId="18452" xr:uid="{00000000-0005-0000-0000-000026400000}"/>
    <cellStyle name="Note 3 2 7" xfId="1612" xr:uid="{00000000-0005-0000-0000-000027400000}"/>
    <cellStyle name="Note 3 2 7 2" xfId="4123" xr:uid="{00000000-0005-0000-0000-000028400000}"/>
    <cellStyle name="Note 3 2 7 2 2" xfId="13718" xr:uid="{00000000-0005-0000-0000-000029400000}"/>
    <cellStyle name="Note 3 2 7 2 2 2" xfId="31153" xr:uid="{00000000-0005-0000-0000-00002A400000}"/>
    <cellStyle name="Note 3 2 7 2 2 3" xfId="45606" xr:uid="{00000000-0005-0000-0000-00002B400000}"/>
    <cellStyle name="Note 3 2 7 2 3" xfId="16179" xr:uid="{00000000-0005-0000-0000-00002C400000}"/>
    <cellStyle name="Note 3 2 7 2 3 2" xfId="33614" xr:uid="{00000000-0005-0000-0000-00002D400000}"/>
    <cellStyle name="Note 3 2 7 2 3 3" xfId="48067" xr:uid="{00000000-0005-0000-0000-00002E400000}"/>
    <cellStyle name="Note 3 2 7 2 4" xfId="21559" xr:uid="{00000000-0005-0000-0000-00002F400000}"/>
    <cellStyle name="Note 3 2 7 2 5" xfId="36012" xr:uid="{00000000-0005-0000-0000-000030400000}"/>
    <cellStyle name="Note 3 2 7 3" xfId="6585" xr:uid="{00000000-0005-0000-0000-000031400000}"/>
    <cellStyle name="Note 3 2 7 3 2" xfId="24020" xr:uid="{00000000-0005-0000-0000-000032400000}"/>
    <cellStyle name="Note 3 2 7 3 3" xfId="38473" xr:uid="{00000000-0005-0000-0000-000033400000}"/>
    <cellStyle name="Note 3 2 7 4" xfId="9026" xr:uid="{00000000-0005-0000-0000-000034400000}"/>
    <cellStyle name="Note 3 2 7 4 2" xfId="26461" xr:uid="{00000000-0005-0000-0000-000035400000}"/>
    <cellStyle name="Note 3 2 7 4 3" xfId="40914" xr:uid="{00000000-0005-0000-0000-000036400000}"/>
    <cellStyle name="Note 3 2 7 5" xfId="11446" xr:uid="{00000000-0005-0000-0000-000037400000}"/>
    <cellStyle name="Note 3 2 7 5 2" xfId="28881" xr:uid="{00000000-0005-0000-0000-000038400000}"/>
    <cellStyle name="Note 3 2 7 5 3" xfId="43334" xr:uid="{00000000-0005-0000-0000-000039400000}"/>
    <cellStyle name="Note 3 2 7 6" xfId="18453" xr:uid="{00000000-0005-0000-0000-00003A400000}"/>
    <cellStyle name="Note 3 2 8" xfId="1613" xr:uid="{00000000-0005-0000-0000-00003B400000}"/>
    <cellStyle name="Note 3 2 8 2" xfId="4124" xr:uid="{00000000-0005-0000-0000-00003C400000}"/>
    <cellStyle name="Note 3 2 8 2 2" xfId="21560" xr:uid="{00000000-0005-0000-0000-00003D400000}"/>
    <cellStyle name="Note 3 2 8 2 3" xfId="36013" xr:uid="{00000000-0005-0000-0000-00003E400000}"/>
    <cellStyle name="Note 3 2 8 3" xfId="6586" xr:uid="{00000000-0005-0000-0000-00003F400000}"/>
    <cellStyle name="Note 3 2 8 3 2" xfId="24021" xr:uid="{00000000-0005-0000-0000-000040400000}"/>
    <cellStyle name="Note 3 2 8 3 3" xfId="38474" xr:uid="{00000000-0005-0000-0000-000041400000}"/>
    <cellStyle name="Note 3 2 8 4" xfId="9027" xr:uid="{00000000-0005-0000-0000-000042400000}"/>
    <cellStyle name="Note 3 2 8 4 2" xfId="26462" xr:uid="{00000000-0005-0000-0000-000043400000}"/>
    <cellStyle name="Note 3 2 8 4 3" xfId="40915" xr:uid="{00000000-0005-0000-0000-000044400000}"/>
    <cellStyle name="Note 3 2 8 5" xfId="11447" xr:uid="{00000000-0005-0000-0000-000045400000}"/>
    <cellStyle name="Note 3 2 8 5 2" xfId="28882" xr:uid="{00000000-0005-0000-0000-000046400000}"/>
    <cellStyle name="Note 3 2 8 5 3" xfId="43335" xr:uid="{00000000-0005-0000-0000-000047400000}"/>
    <cellStyle name="Note 3 2 8 6" xfId="15173" xr:uid="{00000000-0005-0000-0000-000048400000}"/>
    <cellStyle name="Note 3 2 8 6 2" xfId="32608" xr:uid="{00000000-0005-0000-0000-000049400000}"/>
    <cellStyle name="Note 3 2 8 6 3" xfId="47061" xr:uid="{00000000-0005-0000-0000-00004A400000}"/>
    <cellStyle name="Note 3 2 8 7" xfId="18454" xr:uid="{00000000-0005-0000-0000-00004B400000}"/>
    <cellStyle name="Note 3 2 8 8" xfId="20335" xr:uid="{00000000-0005-0000-0000-00004C400000}"/>
    <cellStyle name="Note 3 2 9" xfId="4105" xr:uid="{00000000-0005-0000-0000-00004D400000}"/>
    <cellStyle name="Note 3 2 9 2" xfId="13704" xr:uid="{00000000-0005-0000-0000-00004E400000}"/>
    <cellStyle name="Note 3 2 9 2 2" xfId="31139" xr:uid="{00000000-0005-0000-0000-00004F400000}"/>
    <cellStyle name="Note 3 2 9 2 3" xfId="45592" xr:uid="{00000000-0005-0000-0000-000050400000}"/>
    <cellStyle name="Note 3 2 9 3" xfId="16165" xr:uid="{00000000-0005-0000-0000-000051400000}"/>
    <cellStyle name="Note 3 2 9 3 2" xfId="33600" xr:uid="{00000000-0005-0000-0000-000052400000}"/>
    <cellStyle name="Note 3 2 9 3 3" xfId="48053" xr:uid="{00000000-0005-0000-0000-000053400000}"/>
    <cellStyle name="Note 3 2 9 4" xfId="21541" xr:uid="{00000000-0005-0000-0000-000054400000}"/>
    <cellStyle name="Note 3 2 9 5" xfId="35994" xr:uid="{00000000-0005-0000-0000-000055400000}"/>
    <cellStyle name="Note 3 20" xfId="1614" xr:uid="{00000000-0005-0000-0000-000056400000}"/>
    <cellStyle name="Note 3 20 10" xfId="18455" xr:uid="{00000000-0005-0000-0000-000057400000}"/>
    <cellStyle name="Note 3 20 2" xfId="1615" xr:uid="{00000000-0005-0000-0000-000058400000}"/>
    <cellStyle name="Note 3 20 2 10" xfId="9029" xr:uid="{00000000-0005-0000-0000-000059400000}"/>
    <cellStyle name="Note 3 20 2 10 2" xfId="26464" xr:uid="{00000000-0005-0000-0000-00005A400000}"/>
    <cellStyle name="Note 3 20 2 10 3" xfId="40917" xr:uid="{00000000-0005-0000-0000-00005B400000}"/>
    <cellStyle name="Note 3 20 2 11" xfId="11449" xr:uid="{00000000-0005-0000-0000-00005C400000}"/>
    <cellStyle name="Note 3 20 2 11 2" xfId="28884" xr:uid="{00000000-0005-0000-0000-00005D400000}"/>
    <cellStyle name="Note 3 20 2 11 3" xfId="43337" xr:uid="{00000000-0005-0000-0000-00005E400000}"/>
    <cellStyle name="Note 3 20 2 12" xfId="18456" xr:uid="{00000000-0005-0000-0000-00005F400000}"/>
    <cellStyle name="Note 3 20 2 2" xfId="1616" xr:uid="{00000000-0005-0000-0000-000060400000}"/>
    <cellStyle name="Note 3 20 2 2 2" xfId="1617" xr:uid="{00000000-0005-0000-0000-000061400000}"/>
    <cellStyle name="Note 3 20 2 2 2 2" xfId="4128" xr:uid="{00000000-0005-0000-0000-000062400000}"/>
    <cellStyle name="Note 3 20 2 2 2 2 2" xfId="13722" xr:uid="{00000000-0005-0000-0000-000063400000}"/>
    <cellStyle name="Note 3 20 2 2 2 2 2 2" xfId="31157" xr:uid="{00000000-0005-0000-0000-000064400000}"/>
    <cellStyle name="Note 3 20 2 2 2 2 2 3" xfId="45610" xr:uid="{00000000-0005-0000-0000-000065400000}"/>
    <cellStyle name="Note 3 20 2 2 2 2 3" xfId="16183" xr:uid="{00000000-0005-0000-0000-000066400000}"/>
    <cellStyle name="Note 3 20 2 2 2 2 3 2" xfId="33618" xr:uid="{00000000-0005-0000-0000-000067400000}"/>
    <cellStyle name="Note 3 20 2 2 2 2 3 3" xfId="48071" xr:uid="{00000000-0005-0000-0000-000068400000}"/>
    <cellStyle name="Note 3 20 2 2 2 2 4" xfId="21564" xr:uid="{00000000-0005-0000-0000-000069400000}"/>
    <cellStyle name="Note 3 20 2 2 2 2 5" xfId="36017" xr:uid="{00000000-0005-0000-0000-00006A400000}"/>
    <cellStyle name="Note 3 20 2 2 2 3" xfId="6590" xr:uid="{00000000-0005-0000-0000-00006B400000}"/>
    <cellStyle name="Note 3 20 2 2 2 3 2" xfId="24025" xr:uid="{00000000-0005-0000-0000-00006C400000}"/>
    <cellStyle name="Note 3 20 2 2 2 3 3" xfId="38478" xr:uid="{00000000-0005-0000-0000-00006D400000}"/>
    <cellStyle name="Note 3 20 2 2 2 4" xfId="9031" xr:uid="{00000000-0005-0000-0000-00006E400000}"/>
    <cellStyle name="Note 3 20 2 2 2 4 2" xfId="26466" xr:uid="{00000000-0005-0000-0000-00006F400000}"/>
    <cellStyle name="Note 3 20 2 2 2 4 3" xfId="40919" xr:uid="{00000000-0005-0000-0000-000070400000}"/>
    <cellStyle name="Note 3 20 2 2 2 5" xfId="11451" xr:uid="{00000000-0005-0000-0000-000071400000}"/>
    <cellStyle name="Note 3 20 2 2 2 5 2" xfId="28886" xr:uid="{00000000-0005-0000-0000-000072400000}"/>
    <cellStyle name="Note 3 20 2 2 2 5 3" xfId="43339" xr:uid="{00000000-0005-0000-0000-000073400000}"/>
    <cellStyle name="Note 3 20 2 2 2 6" xfId="18458" xr:uid="{00000000-0005-0000-0000-000074400000}"/>
    <cellStyle name="Note 3 20 2 2 3" xfId="1618" xr:uid="{00000000-0005-0000-0000-000075400000}"/>
    <cellStyle name="Note 3 20 2 2 3 2" xfId="4129" xr:uid="{00000000-0005-0000-0000-000076400000}"/>
    <cellStyle name="Note 3 20 2 2 3 2 2" xfId="13723" xr:uid="{00000000-0005-0000-0000-000077400000}"/>
    <cellStyle name="Note 3 20 2 2 3 2 2 2" xfId="31158" xr:uid="{00000000-0005-0000-0000-000078400000}"/>
    <cellStyle name="Note 3 20 2 2 3 2 2 3" xfId="45611" xr:uid="{00000000-0005-0000-0000-000079400000}"/>
    <cellStyle name="Note 3 20 2 2 3 2 3" xfId="16184" xr:uid="{00000000-0005-0000-0000-00007A400000}"/>
    <cellStyle name="Note 3 20 2 2 3 2 3 2" xfId="33619" xr:uid="{00000000-0005-0000-0000-00007B400000}"/>
    <cellStyle name="Note 3 20 2 2 3 2 3 3" xfId="48072" xr:uid="{00000000-0005-0000-0000-00007C400000}"/>
    <cellStyle name="Note 3 20 2 2 3 2 4" xfId="21565" xr:uid="{00000000-0005-0000-0000-00007D400000}"/>
    <cellStyle name="Note 3 20 2 2 3 2 5" xfId="36018" xr:uid="{00000000-0005-0000-0000-00007E400000}"/>
    <cellStyle name="Note 3 20 2 2 3 3" xfId="6591" xr:uid="{00000000-0005-0000-0000-00007F400000}"/>
    <cellStyle name="Note 3 20 2 2 3 3 2" xfId="24026" xr:uid="{00000000-0005-0000-0000-000080400000}"/>
    <cellStyle name="Note 3 20 2 2 3 3 3" xfId="38479" xr:uid="{00000000-0005-0000-0000-000081400000}"/>
    <cellStyle name="Note 3 20 2 2 3 4" xfId="9032" xr:uid="{00000000-0005-0000-0000-000082400000}"/>
    <cellStyle name="Note 3 20 2 2 3 4 2" xfId="26467" xr:uid="{00000000-0005-0000-0000-000083400000}"/>
    <cellStyle name="Note 3 20 2 2 3 4 3" xfId="40920" xr:uid="{00000000-0005-0000-0000-000084400000}"/>
    <cellStyle name="Note 3 20 2 2 3 5" xfId="11452" xr:uid="{00000000-0005-0000-0000-000085400000}"/>
    <cellStyle name="Note 3 20 2 2 3 5 2" xfId="28887" xr:uid="{00000000-0005-0000-0000-000086400000}"/>
    <cellStyle name="Note 3 20 2 2 3 5 3" xfId="43340" xr:uid="{00000000-0005-0000-0000-000087400000}"/>
    <cellStyle name="Note 3 20 2 2 3 6" xfId="18459" xr:uid="{00000000-0005-0000-0000-000088400000}"/>
    <cellStyle name="Note 3 20 2 2 4" xfId="1619" xr:uid="{00000000-0005-0000-0000-000089400000}"/>
    <cellStyle name="Note 3 20 2 2 4 2" xfId="4130" xr:uid="{00000000-0005-0000-0000-00008A400000}"/>
    <cellStyle name="Note 3 20 2 2 4 2 2" xfId="21566" xr:uid="{00000000-0005-0000-0000-00008B400000}"/>
    <cellStyle name="Note 3 20 2 2 4 2 3" xfId="36019" xr:uid="{00000000-0005-0000-0000-00008C400000}"/>
    <cellStyle name="Note 3 20 2 2 4 3" xfId="6592" xr:uid="{00000000-0005-0000-0000-00008D400000}"/>
    <cellStyle name="Note 3 20 2 2 4 3 2" xfId="24027" xr:uid="{00000000-0005-0000-0000-00008E400000}"/>
    <cellStyle name="Note 3 20 2 2 4 3 3" xfId="38480" xr:uid="{00000000-0005-0000-0000-00008F400000}"/>
    <cellStyle name="Note 3 20 2 2 4 4" xfId="9033" xr:uid="{00000000-0005-0000-0000-000090400000}"/>
    <cellStyle name="Note 3 20 2 2 4 4 2" xfId="26468" xr:uid="{00000000-0005-0000-0000-000091400000}"/>
    <cellStyle name="Note 3 20 2 2 4 4 3" xfId="40921" xr:uid="{00000000-0005-0000-0000-000092400000}"/>
    <cellStyle name="Note 3 20 2 2 4 5" xfId="11453" xr:uid="{00000000-0005-0000-0000-000093400000}"/>
    <cellStyle name="Note 3 20 2 2 4 5 2" xfId="28888" xr:uid="{00000000-0005-0000-0000-000094400000}"/>
    <cellStyle name="Note 3 20 2 2 4 5 3" xfId="43341" xr:uid="{00000000-0005-0000-0000-000095400000}"/>
    <cellStyle name="Note 3 20 2 2 4 6" xfId="15174" xr:uid="{00000000-0005-0000-0000-000096400000}"/>
    <cellStyle name="Note 3 20 2 2 4 6 2" xfId="32609" xr:uid="{00000000-0005-0000-0000-000097400000}"/>
    <cellStyle name="Note 3 20 2 2 4 6 3" xfId="47062" xr:uid="{00000000-0005-0000-0000-000098400000}"/>
    <cellStyle name="Note 3 20 2 2 4 7" xfId="18460" xr:uid="{00000000-0005-0000-0000-000099400000}"/>
    <cellStyle name="Note 3 20 2 2 4 8" xfId="20336" xr:uid="{00000000-0005-0000-0000-00009A400000}"/>
    <cellStyle name="Note 3 20 2 2 5" xfId="4127" xr:uid="{00000000-0005-0000-0000-00009B400000}"/>
    <cellStyle name="Note 3 20 2 2 5 2" xfId="13721" xr:uid="{00000000-0005-0000-0000-00009C400000}"/>
    <cellStyle name="Note 3 20 2 2 5 2 2" xfId="31156" xr:uid="{00000000-0005-0000-0000-00009D400000}"/>
    <cellStyle name="Note 3 20 2 2 5 2 3" xfId="45609" xr:uid="{00000000-0005-0000-0000-00009E400000}"/>
    <cellStyle name="Note 3 20 2 2 5 3" xfId="16182" xr:uid="{00000000-0005-0000-0000-00009F400000}"/>
    <cellStyle name="Note 3 20 2 2 5 3 2" xfId="33617" xr:uid="{00000000-0005-0000-0000-0000A0400000}"/>
    <cellStyle name="Note 3 20 2 2 5 3 3" xfId="48070" xr:uid="{00000000-0005-0000-0000-0000A1400000}"/>
    <cellStyle name="Note 3 20 2 2 5 4" xfId="21563" xr:uid="{00000000-0005-0000-0000-0000A2400000}"/>
    <cellStyle name="Note 3 20 2 2 5 5" xfId="36016" xr:uid="{00000000-0005-0000-0000-0000A3400000}"/>
    <cellStyle name="Note 3 20 2 2 6" xfId="6589" xr:uid="{00000000-0005-0000-0000-0000A4400000}"/>
    <cellStyle name="Note 3 20 2 2 6 2" xfId="24024" xr:uid="{00000000-0005-0000-0000-0000A5400000}"/>
    <cellStyle name="Note 3 20 2 2 6 3" xfId="38477" xr:uid="{00000000-0005-0000-0000-0000A6400000}"/>
    <cellStyle name="Note 3 20 2 2 7" xfId="9030" xr:uid="{00000000-0005-0000-0000-0000A7400000}"/>
    <cellStyle name="Note 3 20 2 2 7 2" xfId="26465" xr:uid="{00000000-0005-0000-0000-0000A8400000}"/>
    <cellStyle name="Note 3 20 2 2 7 3" xfId="40918" xr:uid="{00000000-0005-0000-0000-0000A9400000}"/>
    <cellStyle name="Note 3 20 2 2 8" xfId="11450" xr:uid="{00000000-0005-0000-0000-0000AA400000}"/>
    <cellStyle name="Note 3 20 2 2 8 2" xfId="28885" xr:uid="{00000000-0005-0000-0000-0000AB400000}"/>
    <cellStyle name="Note 3 20 2 2 8 3" xfId="43338" xr:uid="{00000000-0005-0000-0000-0000AC400000}"/>
    <cellStyle name="Note 3 20 2 2 9" xfId="18457" xr:uid="{00000000-0005-0000-0000-0000AD400000}"/>
    <cellStyle name="Note 3 20 2 3" xfId="1620" xr:uid="{00000000-0005-0000-0000-0000AE400000}"/>
    <cellStyle name="Note 3 20 2 3 2" xfId="1621" xr:uid="{00000000-0005-0000-0000-0000AF400000}"/>
    <cellStyle name="Note 3 20 2 3 2 2" xfId="4132" xr:uid="{00000000-0005-0000-0000-0000B0400000}"/>
    <cellStyle name="Note 3 20 2 3 2 2 2" xfId="13725" xr:uid="{00000000-0005-0000-0000-0000B1400000}"/>
    <cellStyle name="Note 3 20 2 3 2 2 2 2" xfId="31160" xr:uid="{00000000-0005-0000-0000-0000B2400000}"/>
    <cellStyle name="Note 3 20 2 3 2 2 2 3" xfId="45613" xr:uid="{00000000-0005-0000-0000-0000B3400000}"/>
    <cellStyle name="Note 3 20 2 3 2 2 3" xfId="16186" xr:uid="{00000000-0005-0000-0000-0000B4400000}"/>
    <cellStyle name="Note 3 20 2 3 2 2 3 2" xfId="33621" xr:uid="{00000000-0005-0000-0000-0000B5400000}"/>
    <cellStyle name="Note 3 20 2 3 2 2 3 3" xfId="48074" xr:uid="{00000000-0005-0000-0000-0000B6400000}"/>
    <cellStyle name="Note 3 20 2 3 2 2 4" xfId="21568" xr:uid="{00000000-0005-0000-0000-0000B7400000}"/>
    <cellStyle name="Note 3 20 2 3 2 2 5" xfId="36021" xr:uid="{00000000-0005-0000-0000-0000B8400000}"/>
    <cellStyle name="Note 3 20 2 3 2 3" xfId="6594" xr:uid="{00000000-0005-0000-0000-0000B9400000}"/>
    <cellStyle name="Note 3 20 2 3 2 3 2" xfId="24029" xr:uid="{00000000-0005-0000-0000-0000BA400000}"/>
    <cellStyle name="Note 3 20 2 3 2 3 3" xfId="38482" xr:uid="{00000000-0005-0000-0000-0000BB400000}"/>
    <cellStyle name="Note 3 20 2 3 2 4" xfId="9035" xr:uid="{00000000-0005-0000-0000-0000BC400000}"/>
    <cellStyle name="Note 3 20 2 3 2 4 2" xfId="26470" xr:uid="{00000000-0005-0000-0000-0000BD400000}"/>
    <cellStyle name="Note 3 20 2 3 2 4 3" xfId="40923" xr:uid="{00000000-0005-0000-0000-0000BE400000}"/>
    <cellStyle name="Note 3 20 2 3 2 5" xfId="11455" xr:uid="{00000000-0005-0000-0000-0000BF400000}"/>
    <cellStyle name="Note 3 20 2 3 2 5 2" xfId="28890" xr:uid="{00000000-0005-0000-0000-0000C0400000}"/>
    <cellStyle name="Note 3 20 2 3 2 5 3" xfId="43343" xr:uid="{00000000-0005-0000-0000-0000C1400000}"/>
    <cellStyle name="Note 3 20 2 3 2 6" xfId="18462" xr:uid="{00000000-0005-0000-0000-0000C2400000}"/>
    <cellStyle name="Note 3 20 2 3 3" xfId="1622" xr:uid="{00000000-0005-0000-0000-0000C3400000}"/>
    <cellStyle name="Note 3 20 2 3 3 2" xfId="4133" xr:uid="{00000000-0005-0000-0000-0000C4400000}"/>
    <cellStyle name="Note 3 20 2 3 3 2 2" xfId="13726" xr:uid="{00000000-0005-0000-0000-0000C5400000}"/>
    <cellStyle name="Note 3 20 2 3 3 2 2 2" xfId="31161" xr:uid="{00000000-0005-0000-0000-0000C6400000}"/>
    <cellStyle name="Note 3 20 2 3 3 2 2 3" xfId="45614" xr:uid="{00000000-0005-0000-0000-0000C7400000}"/>
    <cellStyle name="Note 3 20 2 3 3 2 3" xfId="16187" xr:uid="{00000000-0005-0000-0000-0000C8400000}"/>
    <cellStyle name="Note 3 20 2 3 3 2 3 2" xfId="33622" xr:uid="{00000000-0005-0000-0000-0000C9400000}"/>
    <cellStyle name="Note 3 20 2 3 3 2 3 3" xfId="48075" xr:uid="{00000000-0005-0000-0000-0000CA400000}"/>
    <cellStyle name="Note 3 20 2 3 3 2 4" xfId="21569" xr:uid="{00000000-0005-0000-0000-0000CB400000}"/>
    <cellStyle name="Note 3 20 2 3 3 2 5" xfId="36022" xr:uid="{00000000-0005-0000-0000-0000CC400000}"/>
    <cellStyle name="Note 3 20 2 3 3 3" xfId="6595" xr:uid="{00000000-0005-0000-0000-0000CD400000}"/>
    <cellStyle name="Note 3 20 2 3 3 3 2" xfId="24030" xr:uid="{00000000-0005-0000-0000-0000CE400000}"/>
    <cellStyle name="Note 3 20 2 3 3 3 3" xfId="38483" xr:uid="{00000000-0005-0000-0000-0000CF400000}"/>
    <cellStyle name="Note 3 20 2 3 3 4" xfId="9036" xr:uid="{00000000-0005-0000-0000-0000D0400000}"/>
    <cellStyle name="Note 3 20 2 3 3 4 2" xfId="26471" xr:uid="{00000000-0005-0000-0000-0000D1400000}"/>
    <cellStyle name="Note 3 20 2 3 3 4 3" xfId="40924" xr:uid="{00000000-0005-0000-0000-0000D2400000}"/>
    <cellStyle name="Note 3 20 2 3 3 5" xfId="11456" xr:uid="{00000000-0005-0000-0000-0000D3400000}"/>
    <cellStyle name="Note 3 20 2 3 3 5 2" xfId="28891" xr:uid="{00000000-0005-0000-0000-0000D4400000}"/>
    <cellStyle name="Note 3 20 2 3 3 5 3" xfId="43344" xr:uid="{00000000-0005-0000-0000-0000D5400000}"/>
    <cellStyle name="Note 3 20 2 3 3 6" xfId="18463" xr:uid="{00000000-0005-0000-0000-0000D6400000}"/>
    <cellStyle name="Note 3 20 2 3 4" xfId="1623" xr:uid="{00000000-0005-0000-0000-0000D7400000}"/>
    <cellStyle name="Note 3 20 2 3 4 2" xfId="4134" xr:uid="{00000000-0005-0000-0000-0000D8400000}"/>
    <cellStyle name="Note 3 20 2 3 4 2 2" xfId="21570" xr:uid="{00000000-0005-0000-0000-0000D9400000}"/>
    <cellStyle name="Note 3 20 2 3 4 2 3" xfId="36023" xr:uid="{00000000-0005-0000-0000-0000DA400000}"/>
    <cellStyle name="Note 3 20 2 3 4 3" xfId="6596" xr:uid="{00000000-0005-0000-0000-0000DB400000}"/>
    <cellStyle name="Note 3 20 2 3 4 3 2" xfId="24031" xr:uid="{00000000-0005-0000-0000-0000DC400000}"/>
    <cellStyle name="Note 3 20 2 3 4 3 3" xfId="38484" xr:uid="{00000000-0005-0000-0000-0000DD400000}"/>
    <cellStyle name="Note 3 20 2 3 4 4" xfId="9037" xr:uid="{00000000-0005-0000-0000-0000DE400000}"/>
    <cellStyle name="Note 3 20 2 3 4 4 2" xfId="26472" xr:uid="{00000000-0005-0000-0000-0000DF400000}"/>
    <cellStyle name="Note 3 20 2 3 4 4 3" xfId="40925" xr:uid="{00000000-0005-0000-0000-0000E0400000}"/>
    <cellStyle name="Note 3 20 2 3 4 5" xfId="11457" xr:uid="{00000000-0005-0000-0000-0000E1400000}"/>
    <cellStyle name="Note 3 20 2 3 4 5 2" xfId="28892" xr:uid="{00000000-0005-0000-0000-0000E2400000}"/>
    <cellStyle name="Note 3 20 2 3 4 5 3" xfId="43345" xr:uid="{00000000-0005-0000-0000-0000E3400000}"/>
    <cellStyle name="Note 3 20 2 3 4 6" xfId="15175" xr:uid="{00000000-0005-0000-0000-0000E4400000}"/>
    <cellStyle name="Note 3 20 2 3 4 6 2" xfId="32610" xr:uid="{00000000-0005-0000-0000-0000E5400000}"/>
    <cellStyle name="Note 3 20 2 3 4 6 3" xfId="47063" xr:uid="{00000000-0005-0000-0000-0000E6400000}"/>
    <cellStyle name="Note 3 20 2 3 4 7" xfId="18464" xr:uid="{00000000-0005-0000-0000-0000E7400000}"/>
    <cellStyle name="Note 3 20 2 3 4 8" xfId="20337" xr:uid="{00000000-0005-0000-0000-0000E8400000}"/>
    <cellStyle name="Note 3 20 2 3 5" xfId="4131" xr:uid="{00000000-0005-0000-0000-0000E9400000}"/>
    <cellStyle name="Note 3 20 2 3 5 2" xfId="13724" xr:uid="{00000000-0005-0000-0000-0000EA400000}"/>
    <cellStyle name="Note 3 20 2 3 5 2 2" xfId="31159" xr:uid="{00000000-0005-0000-0000-0000EB400000}"/>
    <cellStyle name="Note 3 20 2 3 5 2 3" xfId="45612" xr:uid="{00000000-0005-0000-0000-0000EC400000}"/>
    <cellStyle name="Note 3 20 2 3 5 3" xfId="16185" xr:uid="{00000000-0005-0000-0000-0000ED400000}"/>
    <cellStyle name="Note 3 20 2 3 5 3 2" xfId="33620" xr:uid="{00000000-0005-0000-0000-0000EE400000}"/>
    <cellStyle name="Note 3 20 2 3 5 3 3" xfId="48073" xr:uid="{00000000-0005-0000-0000-0000EF400000}"/>
    <cellStyle name="Note 3 20 2 3 5 4" xfId="21567" xr:uid="{00000000-0005-0000-0000-0000F0400000}"/>
    <cellStyle name="Note 3 20 2 3 5 5" xfId="36020" xr:uid="{00000000-0005-0000-0000-0000F1400000}"/>
    <cellStyle name="Note 3 20 2 3 6" xfId="6593" xr:uid="{00000000-0005-0000-0000-0000F2400000}"/>
    <cellStyle name="Note 3 20 2 3 6 2" xfId="24028" xr:uid="{00000000-0005-0000-0000-0000F3400000}"/>
    <cellStyle name="Note 3 20 2 3 6 3" xfId="38481" xr:uid="{00000000-0005-0000-0000-0000F4400000}"/>
    <cellStyle name="Note 3 20 2 3 7" xfId="9034" xr:uid="{00000000-0005-0000-0000-0000F5400000}"/>
    <cellStyle name="Note 3 20 2 3 7 2" xfId="26469" xr:uid="{00000000-0005-0000-0000-0000F6400000}"/>
    <cellStyle name="Note 3 20 2 3 7 3" xfId="40922" xr:uid="{00000000-0005-0000-0000-0000F7400000}"/>
    <cellStyle name="Note 3 20 2 3 8" xfId="11454" xr:uid="{00000000-0005-0000-0000-0000F8400000}"/>
    <cellStyle name="Note 3 20 2 3 8 2" xfId="28889" xr:uid="{00000000-0005-0000-0000-0000F9400000}"/>
    <cellStyle name="Note 3 20 2 3 8 3" xfId="43342" xr:uid="{00000000-0005-0000-0000-0000FA400000}"/>
    <cellStyle name="Note 3 20 2 3 9" xfId="18461" xr:uid="{00000000-0005-0000-0000-0000FB400000}"/>
    <cellStyle name="Note 3 20 2 4" xfId="1624" xr:uid="{00000000-0005-0000-0000-0000FC400000}"/>
    <cellStyle name="Note 3 20 2 4 2" xfId="1625" xr:uid="{00000000-0005-0000-0000-0000FD400000}"/>
    <cellStyle name="Note 3 20 2 4 2 2" xfId="4136" xr:uid="{00000000-0005-0000-0000-0000FE400000}"/>
    <cellStyle name="Note 3 20 2 4 2 2 2" xfId="13728" xr:uid="{00000000-0005-0000-0000-0000FF400000}"/>
    <cellStyle name="Note 3 20 2 4 2 2 2 2" xfId="31163" xr:uid="{00000000-0005-0000-0000-000000410000}"/>
    <cellStyle name="Note 3 20 2 4 2 2 2 3" xfId="45616" xr:uid="{00000000-0005-0000-0000-000001410000}"/>
    <cellStyle name="Note 3 20 2 4 2 2 3" xfId="16189" xr:uid="{00000000-0005-0000-0000-000002410000}"/>
    <cellStyle name="Note 3 20 2 4 2 2 3 2" xfId="33624" xr:uid="{00000000-0005-0000-0000-000003410000}"/>
    <cellStyle name="Note 3 20 2 4 2 2 3 3" xfId="48077" xr:uid="{00000000-0005-0000-0000-000004410000}"/>
    <cellStyle name="Note 3 20 2 4 2 2 4" xfId="21572" xr:uid="{00000000-0005-0000-0000-000005410000}"/>
    <cellStyle name="Note 3 20 2 4 2 2 5" xfId="36025" xr:uid="{00000000-0005-0000-0000-000006410000}"/>
    <cellStyle name="Note 3 20 2 4 2 3" xfId="6598" xr:uid="{00000000-0005-0000-0000-000007410000}"/>
    <cellStyle name="Note 3 20 2 4 2 3 2" xfId="24033" xr:uid="{00000000-0005-0000-0000-000008410000}"/>
    <cellStyle name="Note 3 20 2 4 2 3 3" xfId="38486" xr:uid="{00000000-0005-0000-0000-000009410000}"/>
    <cellStyle name="Note 3 20 2 4 2 4" xfId="9039" xr:uid="{00000000-0005-0000-0000-00000A410000}"/>
    <cellStyle name="Note 3 20 2 4 2 4 2" xfId="26474" xr:uid="{00000000-0005-0000-0000-00000B410000}"/>
    <cellStyle name="Note 3 20 2 4 2 4 3" xfId="40927" xr:uid="{00000000-0005-0000-0000-00000C410000}"/>
    <cellStyle name="Note 3 20 2 4 2 5" xfId="11459" xr:uid="{00000000-0005-0000-0000-00000D410000}"/>
    <cellStyle name="Note 3 20 2 4 2 5 2" xfId="28894" xr:uid="{00000000-0005-0000-0000-00000E410000}"/>
    <cellStyle name="Note 3 20 2 4 2 5 3" xfId="43347" xr:uid="{00000000-0005-0000-0000-00000F410000}"/>
    <cellStyle name="Note 3 20 2 4 2 6" xfId="18466" xr:uid="{00000000-0005-0000-0000-000010410000}"/>
    <cellStyle name="Note 3 20 2 4 3" xfId="1626" xr:uid="{00000000-0005-0000-0000-000011410000}"/>
    <cellStyle name="Note 3 20 2 4 3 2" xfId="4137" xr:uid="{00000000-0005-0000-0000-000012410000}"/>
    <cellStyle name="Note 3 20 2 4 3 2 2" xfId="13729" xr:uid="{00000000-0005-0000-0000-000013410000}"/>
    <cellStyle name="Note 3 20 2 4 3 2 2 2" xfId="31164" xr:uid="{00000000-0005-0000-0000-000014410000}"/>
    <cellStyle name="Note 3 20 2 4 3 2 2 3" xfId="45617" xr:uid="{00000000-0005-0000-0000-000015410000}"/>
    <cellStyle name="Note 3 20 2 4 3 2 3" xfId="16190" xr:uid="{00000000-0005-0000-0000-000016410000}"/>
    <cellStyle name="Note 3 20 2 4 3 2 3 2" xfId="33625" xr:uid="{00000000-0005-0000-0000-000017410000}"/>
    <cellStyle name="Note 3 20 2 4 3 2 3 3" xfId="48078" xr:uid="{00000000-0005-0000-0000-000018410000}"/>
    <cellStyle name="Note 3 20 2 4 3 2 4" xfId="21573" xr:uid="{00000000-0005-0000-0000-000019410000}"/>
    <cellStyle name="Note 3 20 2 4 3 2 5" xfId="36026" xr:uid="{00000000-0005-0000-0000-00001A410000}"/>
    <cellStyle name="Note 3 20 2 4 3 3" xfId="6599" xr:uid="{00000000-0005-0000-0000-00001B410000}"/>
    <cellStyle name="Note 3 20 2 4 3 3 2" xfId="24034" xr:uid="{00000000-0005-0000-0000-00001C410000}"/>
    <cellStyle name="Note 3 20 2 4 3 3 3" xfId="38487" xr:uid="{00000000-0005-0000-0000-00001D410000}"/>
    <cellStyle name="Note 3 20 2 4 3 4" xfId="9040" xr:uid="{00000000-0005-0000-0000-00001E410000}"/>
    <cellStyle name="Note 3 20 2 4 3 4 2" xfId="26475" xr:uid="{00000000-0005-0000-0000-00001F410000}"/>
    <cellStyle name="Note 3 20 2 4 3 4 3" xfId="40928" xr:uid="{00000000-0005-0000-0000-000020410000}"/>
    <cellStyle name="Note 3 20 2 4 3 5" xfId="11460" xr:uid="{00000000-0005-0000-0000-000021410000}"/>
    <cellStyle name="Note 3 20 2 4 3 5 2" xfId="28895" xr:uid="{00000000-0005-0000-0000-000022410000}"/>
    <cellStyle name="Note 3 20 2 4 3 5 3" xfId="43348" xr:uid="{00000000-0005-0000-0000-000023410000}"/>
    <cellStyle name="Note 3 20 2 4 3 6" xfId="18467" xr:uid="{00000000-0005-0000-0000-000024410000}"/>
    <cellStyle name="Note 3 20 2 4 4" xfId="1627" xr:uid="{00000000-0005-0000-0000-000025410000}"/>
    <cellStyle name="Note 3 20 2 4 4 2" xfId="4138" xr:uid="{00000000-0005-0000-0000-000026410000}"/>
    <cellStyle name="Note 3 20 2 4 4 2 2" xfId="21574" xr:uid="{00000000-0005-0000-0000-000027410000}"/>
    <cellStyle name="Note 3 20 2 4 4 2 3" xfId="36027" xr:uid="{00000000-0005-0000-0000-000028410000}"/>
    <cellStyle name="Note 3 20 2 4 4 3" xfId="6600" xr:uid="{00000000-0005-0000-0000-000029410000}"/>
    <cellStyle name="Note 3 20 2 4 4 3 2" xfId="24035" xr:uid="{00000000-0005-0000-0000-00002A410000}"/>
    <cellStyle name="Note 3 20 2 4 4 3 3" xfId="38488" xr:uid="{00000000-0005-0000-0000-00002B410000}"/>
    <cellStyle name="Note 3 20 2 4 4 4" xfId="9041" xr:uid="{00000000-0005-0000-0000-00002C410000}"/>
    <cellStyle name="Note 3 20 2 4 4 4 2" xfId="26476" xr:uid="{00000000-0005-0000-0000-00002D410000}"/>
    <cellStyle name="Note 3 20 2 4 4 4 3" xfId="40929" xr:uid="{00000000-0005-0000-0000-00002E410000}"/>
    <cellStyle name="Note 3 20 2 4 4 5" xfId="11461" xr:uid="{00000000-0005-0000-0000-00002F410000}"/>
    <cellStyle name="Note 3 20 2 4 4 5 2" xfId="28896" xr:uid="{00000000-0005-0000-0000-000030410000}"/>
    <cellStyle name="Note 3 20 2 4 4 5 3" xfId="43349" xr:uid="{00000000-0005-0000-0000-000031410000}"/>
    <cellStyle name="Note 3 20 2 4 4 6" xfId="15176" xr:uid="{00000000-0005-0000-0000-000032410000}"/>
    <cellStyle name="Note 3 20 2 4 4 6 2" xfId="32611" xr:uid="{00000000-0005-0000-0000-000033410000}"/>
    <cellStyle name="Note 3 20 2 4 4 6 3" xfId="47064" xr:uid="{00000000-0005-0000-0000-000034410000}"/>
    <cellStyle name="Note 3 20 2 4 4 7" xfId="18468" xr:uid="{00000000-0005-0000-0000-000035410000}"/>
    <cellStyle name="Note 3 20 2 4 4 8" xfId="20338" xr:uid="{00000000-0005-0000-0000-000036410000}"/>
    <cellStyle name="Note 3 20 2 4 5" xfId="4135" xr:uid="{00000000-0005-0000-0000-000037410000}"/>
    <cellStyle name="Note 3 20 2 4 5 2" xfId="13727" xr:uid="{00000000-0005-0000-0000-000038410000}"/>
    <cellStyle name="Note 3 20 2 4 5 2 2" xfId="31162" xr:uid="{00000000-0005-0000-0000-000039410000}"/>
    <cellStyle name="Note 3 20 2 4 5 2 3" xfId="45615" xr:uid="{00000000-0005-0000-0000-00003A410000}"/>
    <cellStyle name="Note 3 20 2 4 5 3" xfId="16188" xr:uid="{00000000-0005-0000-0000-00003B410000}"/>
    <cellStyle name="Note 3 20 2 4 5 3 2" xfId="33623" xr:uid="{00000000-0005-0000-0000-00003C410000}"/>
    <cellStyle name="Note 3 20 2 4 5 3 3" xfId="48076" xr:uid="{00000000-0005-0000-0000-00003D410000}"/>
    <cellStyle name="Note 3 20 2 4 5 4" xfId="21571" xr:uid="{00000000-0005-0000-0000-00003E410000}"/>
    <cellStyle name="Note 3 20 2 4 5 5" xfId="36024" xr:uid="{00000000-0005-0000-0000-00003F410000}"/>
    <cellStyle name="Note 3 20 2 4 6" xfId="6597" xr:uid="{00000000-0005-0000-0000-000040410000}"/>
    <cellStyle name="Note 3 20 2 4 6 2" xfId="24032" xr:uid="{00000000-0005-0000-0000-000041410000}"/>
    <cellStyle name="Note 3 20 2 4 6 3" xfId="38485" xr:uid="{00000000-0005-0000-0000-000042410000}"/>
    <cellStyle name="Note 3 20 2 4 7" xfId="9038" xr:uid="{00000000-0005-0000-0000-000043410000}"/>
    <cellStyle name="Note 3 20 2 4 7 2" xfId="26473" xr:uid="{00000000-0005-0000-0000-000044410000}"/>
    <cellStyle name="Note 3 20 2 4 7 3" xfId="40926" xr:uid="{00000000-0005-0000-0000-000045410000}"/>
    <cellStyle name="Note 3 20 2 4 8" xfId="11458" xr:uid="{00000000-0005-0000-0000-000046410000}"/>
    <cellStyle name="Note 3 20 2 4 8 2" xfId="28893" xr:uid="{00000000-0005-0000-0000-000047410000}"/>
    <cellStyle name="Note 3 20 2 4 8 3" xfId="43346" xr:uid="{00000000-0005-0000-0000-000048410000}"/>
    <cellStyle name="Note 3 20 2 4 9" xfId="18465" xr:uid="{00000000-0005-0000-0000-000049410000}"/>
    <cellStyle name="Note 3 20 2 5" xfId="1628" xr:uid="{00000000-0005-0000-0000-00004A410000}"/>
    <cellStyle name="Note 3 20 2 5 2" xfId="4139" xr:uid="{00000000-0005-0000-0000-00004B410000}"/>
    <cellStyle name="Note 3 20 2 5 2 2" xfId="13730" xr:uid="{00000000-0005-0000-0000-00004C410000}"/>
    <cellStyle name="Note 3 20 2 5 2 2 2" xfId="31165" xr:uid="{00000000-0005-0000-0000-00004D410000}"/>
    <cellStyle name="Note 3 20 2 5 2 2 3" xfId="45618" xr:uid="{00000000-0005-0000-0000-00004E410000}"/>
    <cellStyle name="Note 3 20 2 5 2 3" xfId="16191" xr:uid="{00000000-0005-0000-0000-00004F410000}"/>
    <cellStyle name="Note 3 20 2 5 2 3 2" xfId="33626" xr:uid="{00000000-0005-0000-0000-000050410000}"/>
    <cellStyle name="Note 3 20 2 5 2 3 3" xfId="48079" xr:uid="{00000000-0005-0000-0000-000051410000}"/>
    <cellStyle name="Note 3 20 2 5 2 4" xfId="21575" xr:uid="{00000000-0005-0000-0000-000052410000}"/>
    <cellStyle name="Note 3 20 2 5 2 5" xfId="36028" xr:uid="{00000000-0005-0000-0000-000053410000}"/>
    <cellStyle name="Note 3 20 2 5 3" xfId="6601" xr:uid="{00000000-0005-0000-0000-000054410000}"/>
    <cellStyle name="Note 3 20 2 5 3 2" xfId="24036" xr:uid="{00000000-0005-0000-0000-000055410000}"/>
    <cellStyle name="Note 3 20 2 5 3 3" xfId="38489" xr:uid="{00000000-0005-0000-0000-000056410000}"/>
    <cellStyle name="Note 3 20 2 5 4" xfId="9042" xr:uid="{00000000-0005-0000-0000-000057410000}"/>
    <cellStyle name="Note 3 20 2 5 4 2" xfId="26477" xr:uid="{00000000-0005-0000-0000-000058410000}"/>
    <cellStyle name="Note 3 20 2 5 4 3" xfId="40930" xr:uid="{00000000-0005-0000-0000-000059410000}"/>
    <cellStyle name="Note 3 20 2 5 5" xfId="11462" xr:uid="{00000000-0005-0000-0000-00005A410000}"/>
    <cellStyle name="Note 3 20 2 5 5 2" xfId="28897" xr:uid="{00000000-0005-0000-0000-00005B410000}"/>
    <cellStyle name="Note 3 20 2 5 5 3" xfId="43350" xr:uid="{00000000-0005-0000-0000-00005C410000}"/>
    <cellStyle name="Note 3 20 2 5 6" xfId="18469" xr:uid="{00000000-0005-0000-0000-00005D410000}"/>
    <cellStyle name="Note 3 20 2 6" xfId="1629" xr:uid="{00000000-0005-0000-0000-00005E410000}"/>
    <cellStyle name="Note 3 20 2 6 2" xfId="4140" xr:uid="{00000000-0005-0000-0000-00005F410000}"/>
    <cellStyle name="Note 3 20 2 6 2 2" xfId="13731" xr:uid="{00000000-0005-0000-0000-000060410000}"/>
    <cellStyle name="Note 3 20 2 6 2 2 2" xfId="31166" xr:uid="{00000000-0005-0000-0000-000061410000}"/>
    <cellStyle name="Note 3 20 2 6 2 2 3" xfId="45619" xr:uid="{00000000-0005-0000-0000-000062410000}"/>
    <cellStyle name="Note 3 20 2 6 2 3" xfId="16192" xr:uid="{00000000-0005-0000-0000-000063410000}"/>
    <cellStyle name="Note 3 20 2 6 2 3 2" xfId="33627" xr:uid="{00000000-0005-0000-0000-000064410000}"/>
    <cellStyle name="Note 3 20 2 6 2 3 3" xfId="48080" xr:uid="{00000000-0005-0000-0000-000065410000}"/>
    <cellStyle name="Note 3 20 2 6 2 4" xfId="21576" xr:uid="{00000000-0005-0000-0000-000066410000}"/>
    <cellStyle name="Note 3 20 2 6 2 5" xfId="36029" xr:uid="{00000000-0005-0000-0000-000067410000}"/>
    <cellStyle name="Note 3 20 2 6 3" xfId="6602" xr:uid="{00000000-0005-0000-0000-000068410000}"/>
    <cellStyle name="Note 3 20 2 6 3 2" xfId="24037" xr:uid="{00000000-0005-0000-0000-000069410000}"/>
    <cellStyle name="Note 3 20 2 6 3 3" xfId="38490" xr:uid="{00000000-0005-0000-0000-00006A410000}"/>
    <cellStyle name="Note 3 20 2 6 4" xfId="9043" xr:uid="{00000000-0005-0000-0000-00006B410000}"/>
    <cellStyle name="Note 3 20 2 6 4 2" xfId="26478" xr:uid="{00000000-0005-0000-0000-00006C410000}"/>
    <cellStyle name="Note 3 20 2 6 4 3" xfId="40931" xr:uid="{00000000-0005-0000-0000-00006D410000}"/>
    <cellStyle name="Note 3 20 2 6 5" xfId="11463" xr:uid="{00000000-0005-0000-0000-00006E410000}"/>
    <cellStyle name="Note 3 20 2 6 5 2" xfId="28898" xr:uid="{00000000-0005-0000-0000-00006F410000}"/>
    <cellStyle name="Note 3 20 2 6 5 3" xfId="43351" xr:uid="{00000000-0005-0000-0000-000070410000}"/>
    <cellStyle name="Note 3 20 2 6 6" xfId="18470" xr:uid="{00000000-0005-0000-0000-000071410000}"/>
    <cellStyle name="Note 3 20 2 7" xfId="1630" xr:uid="{00000000-0005-0000-0000-000072410000}"/>
    <cellStyle name="Note 3 20 2 7 2" xfId="4141" xr:uid="{00000000-0005-0000-0000-000073410000}"/>
    <cellStyle name="Note 3 20 2 7 2 2" xfId="21577" xr:uid="{00000000-0005-0000-0000-000074410000}"/>
    <cellStyle name="Note 3 20 2 7 2 3" xfId="36030" xr:uid="{00000000-0005-0000-0000-000075410000}"/>
    <cellStyle name="Note 3 20 2 7 3" xfId="6603" xr:uid="{00000000-0005-0000-0000-000076410000}"/>
    <cellStyle name="Note 3 20 2 7 3 2" xfId="24038" xr:uid="{00000000-0005-0000-0000-000077410000}"/>
    <cellStyle name="Note 3 20 2 7 3 3" xfId="38491" xr:uid="{00000000-0005-0000-0000-000078410000}"/>
    <cellStyle name="Note 3 20 2 7 4" xfId="9044" xr:uid="{00000000-0005-0000-0000-000079410000}"/>
    <cellStyle name="Note 3 20 2 7 4 2" xfId="26479" xr:uid="{00000000-0005-0000-0000-00007A410000}"/>
    <cellStyle name="Note 3 20 2 7 4 3" xfId="40932" xr:uid="{00000000-0005-0000-0000-00007B410000}"/>
    <cellStyle name="Note 3 20 2 7 5" xfId="11464" xr:uid="{00000000-0005-0000-0000-00007C410000}"/>
    <cellStyle name="Note 3 20 2 7 5 2" xfId="28899" xr:uid="{00000000-0005-0000-0000-00007D410000}"/>
    <cellStyle name="Note 3 20 2 7 5 3" xfId="43352" xr:uid="{00000000-0005-0000-0000-00007E410000}"/>
    <cellStyle name="Note 3 20 2 7 6" xfId="15177" xr:uid="{00000000-0005-0000-0000-00007F410000}"/>
    <cellStyle name="Note 3 20 2 7 6 2" xfId="32612" xr:uid="{00000000-0005-0000-0000-000080410000}"/>
    <cellStyle name="Note 3 20 2 7 6 3" xfId="47065" xr:uid="{00000000-0005-0000-0000-000081410000}"/>
    <cellStyle name="Note 3 20 2 7 7" xfId="18471" xr:uid="{00000000-0005-0000-0000-000082410000}"/>
    <cellStyle name="Note 3 20 2 7 8" xfId="20339" xr:uid="{00000000-0005-0000-0000-000083410000}"/>
    <cellStyle name="Note 3 20 2 8" xfId="4126" xr:uid="{00000000-0005-0000-0000-000084410000}"/>
    <cellStyle name="Note 3 20 2 8 2" xfId="13720" xr:uid="{00000000-0005-0000-0000-000085410000}"/>
    <cellStyle name="Note 3 20 2 8 2 2" xfId="31155" xr:uid="{00000000-0005-0000-0000-000086410000}"/>
    <cellStyle name="Note 3 20 2 8 2 3" xfId="45608" xr:uid="{00000000-0005-0000-0000-000087410000}"/>
    <cellStyle name="Note 3 20 2 8 3" xfId="16181" xr:uid="{00000000-0005-0000-0000-000088410000}"/>
    <cellStyle name="Note 3 20 2 8 3 2" xfId="33616" xr:uid="{00000000-0005-0000-0000-000089410000}"/>
    <cellStyle name="Note 3 20 2 8 3 3" xfId="48069" xr:uid="{00000000-0005-0000-0000-00008A410000}"/>
    <cellStyle name="Note 3 20 2 8 4" xfId="21562" xr:uid="{00000000-0005-0000-0000-00008B410000}"/>
    <cellStyle name="Note 3 20 2 8 5" xfId="36015" xr:uid="{00000000-0005-0000-0000-00008C410000}"/>
    <cellStyle name="Note 3 20 2 9" xfId="6588" xr:uid="{00000000-0005-0000-0000-00008D410000}"/>
    <cellStyle name="Note 3 20 2 9 2" xfId="24023" xr:uid="{00000000-0005-0000-0000-00008E410000}"/>
    <cellStyle name="Note 3 20 2 9 3" xfId="38476" xr:uid="{00000000-0005-0000-0000-00008F410000}"/>
    <cellStyle name="Note 3 20 3" xfId="1631" xr:uid="{00000000-0005-0000-0000-000090410000}"/>
    <cellStyle name="Note 3 20 3 2" xfId="4142" xr:uid="{00000000-0005-0000-0000-000091410000}"/>
    <cellStyle name="Note 3 20 3 2 2" xfId="13732" xr:uid="{00000000-0005-0000-0000-000092410000}"/>
    <cellStyle name="Note 3 20 3 2 2 2" xfId="31167" xr:uid="{00000000-0005-0000-0000-000093410000}"/>
    <cellStyle name="Note 3 20 3 2 2 3" xfId="45620" xr:uid="{00000000-0005-0000-0000-000094410000}"/>
    <cellStyle name="Note 3 20 3 2 3" xfId="16193" xr:uid="{00000000-0005-0000-0000-000095410000}"/>
    <cellStyle name="Note 3 20 3 2 3 2" xfId="33628" xr:uid="{00000000-0005-0000-0000-000096410000}"/>
    <cellStyle name="Note 3 20 3 2 3 3" xfId="48081" xr:uid="{00000000-0005-0000-0000-000097410000}"/>
    <cellStyle name="Note 3 20 3 2 4" xfId="21578" xr:uid="{00000000-0005-0000-0000-000098410000}"/>
    <cellStyle name="Note 3 20 3 2 5" xfId="36031" xr:uid="{00000000-0005-0000-0000-000099410000}"/>
    <cellStyle name="Note 3 20 3 3" xfId="6604" xr:uid="{00000000-0005-0000-0000-00009A410000}"/>
    <cellStyle name="Note 3 20 3 3 2" xfId="24039" xr:uid="{00000000-0005-0000-0000-00009B410000}"/>
    <cellStyle name="Note 3 20 3 3 3" xfId="38492" xr:uid="{00000000-0005-0000-0000-00009C410000}"/>
    <cellStyle name="Note 3 20 3 4" xfId="9045" xr:uid="{00000000-0005-0000-0000-00009D410000}"/>
    <cellStyle name="Note 3 20 3 4 2" xfId="26480" xr:uid="{00000000-0005-0000-0000-00009E410000}"/>
    <cellStyle name="Note 3 20 3 4 3" xfId="40933" xr:uid="{00000000-0005-0000-0000-00009F410000}"/>
    <cellStyle name="Note 3 20 3 5" xfId="11465" xr:uid="{00000000-0005-0000-0000-0000A0410000}"/>
    <cellStyle name="Note 3 20 3 5 2" xfId="28900" xr:uid="{00000000-0005-0000-0000-0000A1410000}"/>
    <cellStyle name="Note 3 20 3 5 3" xfId="43353" xr:uid="{00000000-0005-0000-0000-0000A2410000}"/>
    <cellStyle name="Note 3 20 3 6" xfId="18472" xr:uid="{00000000-0005-0000-0000-0000A3410000}"/>
    <cellStyle name="Note 3 20 4" xfId="1632" xr:uid="{00000000-0005-0000-0000-0000A4410000}"/>
    <cellStyle name="Note 3 20 4 2" xfId="4143" xr:uid="{00000000-0005-0000-0000-0000A5410000}"/>
    <cellStyle name="Note 3 20 4 2 2" xfId="13733" xr:uid="{00000000-0005-0000-0000-0000A6410000}"/>
    <cellStyle name="Note 3 20 4 2 2 2" xfId="31168" xr:uid="{00000000-0005-0000-0000-0000A7410000}"/>
    <cellStyle name="Note 3 20 4 2 2 3" xfId="45621" xr:uid="{00000000-0005-0000-0000-0000A8410000}"/>
    <cellStyle name="Note 3 20 4 2 3" xfId="16194" xr:uid="{00000000-0005-0000-0000-0000A9410000}"/>
    <cellStyle name="Note 3 20 4 2 3 2" xfId="33629" xr:uid="{00000000-0005-0000-0000-0000AA410000}"/>
    <cellStyle name="Note 3 20 4 2 3 3" xfId="48082" xr:uid="{00000000-0005-0000-0000-0000AB410000}"/>
    <cellStyle name="Note 3 20 4 2 4" xfId="21579" xr:uid="{00000000-0005-0000-0000-0000AC410000}"/>
    <cellStyle name="Note 3 20 4 2 5" xfId="36032" xr:uid="{00000000-0005-0000-0000-0000AD410000}"/>
    <cellStyle name="Note 3 20 4 3" xfId="6605" xr:uid="{00000000-0005-0000-0000-0000AE410000}"/>
    <cellStyle name="Note 3 20 4 3 2" xfId="24040" xr:uid="{00000000-0005-0000-0000-0000AF410000}"/>
    <cellStyle name="Note 3 20 4 3 3" xfId="38493" xr:uid="{00000000-0005-0000-0000-0000B0410000}"/>
    <cellStyle name="Note 3 20 4 4" xfId="9046" xr:uid="{00000000-0005-0000-0000-0000B1410000}"/>
    <cellStyle name="Note 3 20 4 4 2" xfId="26481" xr:uid="{00000000-0005-0000-0000-0000B2410000}"/>
    <cellStyle name="Note 3 20 4 4 3" xfId="40934" xr:uid="{00000000-0005-0000-0000-0000B3410000}"/>
    <cellStyle name="Note 3 20 4 5" xfId="11466" xr:uid="{00000000-0005-0000-0000-0000B4410000}"/>
    <cellStyle name="Note 3 20 4 5 2" xfId="28901" xr:uid="{00000000-0005-0000-0000-0000B5410000}"/>
    <cellStyle name="Note 3 20 4 5 3" xfId="43354" xr:uid="{00000000-0005-0000-0000-0000B6410000}"/>
    <cellStyle name="Note 3 20 4 6" xfId="18473" xr:uid="{00000000-0005-0000-0000-0000B7410000}"/>
    <cellStyle name="Note 3 20 5" xfId="1633" xr:uid="{00000000-0005-0000-0000-0000B8410000}"/>
    <cellStyle name="Note 3 20 5 2" xfId="4144" xr:uid="{00000000-0005-0000-0000-0000B9410000}"/>
    <cellStyle name="Note 3 20 5 2 2" xfId="21580" xr:uid="{00000000-0005-0000-0000-0000BA410000}"/>
    <cellStyle name="Note 3 20 5 2 3" xfId="36033" xr:uid="{00000000-0005-0000-0000-0000BB410000}"/>
    <cellStyle name="Note 3 20 5 3" xfId="6606" xr:uid="{00000000-0005-0000-0000-0000BC410000}"/>
    <cellStyle name="Note 3 20 5 3 2" xfId="24041" xr:uid="{00000000-0005-0000-0000-0000BD410000}"/>
    <cellStyle name="Note 3 20 5 3 3" xfId="38494" xr:uid="{00000000-0005-0000-0000-0000BE410000}"/>
    <cellStyle name="Note 3 20 5 4" xfId="9047" xr:uid="{00000000-0005-0000-0000-0000BF410000}"/>
    <cellStyle name="Note 3 20 5 4 2" xfId="26482" xr:uid="{00000000-0005-0000-0000-0000C0410000}"/>
    <cellStyle name="Note 3 20 5 4 3" xfId="40935" xr:uid="{00000000-0005-0000-0000-0000C1410000}"/>
    <cellStyle name="Note 3 20 5 5" xfId="11467" xr:uid="{00000000-0005-0000-0000-0000C2410000}"/>
    <cellStyle name="Note 3 20 5 5 2" xfId="28902" xr:uid="{00000000-0005-0000-0000-0000C3410000}"/>
    <cellStyle name="Note 3 20 5 5 3" xfId="43355" xr:uid="{00000000-0005-0000-0000-0000C4410000}"/>
    <cellStyle name="Note 3 20 5 6" xfId="15178" xr:uid="{00000000-0005-0000-0000-0000C5410000}"/>
    <cellStyle name="Note 3 20 5 6 2" xfId="32613" xr:uid="{00000000-0005-0000-0000-0000C6410000}"/>
    <cellStyle name="Note 3 20 5 6 3" xfId="47066" xr:uid="{00000000-0005-0000-0000-0000C7410000}"/>
    <cellStyle name="Note 3 20 5 7" xfId="18474" xr:uid="{00000000-0005-0000-0000-0000C8410000}"/>
    <cellStyle name="Note 3 20 5 8" xfId="20340" xr:uid="{00000000-0005-0000-0000-0000C9410000}"/>
    <cellStyle name="Note 3 20 6" xfId="4125" xr:uid="{00000000-0005-0000-0000-0000CA410000}"/>
    <cellStyle name="Note 3 20 6 2" xfId="13719" xr:uid="{00000000-0005-0000-0000-0000CB410000}"/>
    <cellStyle name="Note 3 20 6 2 2" xfId="31154" xr:uid="{00000000-0005-0000-0000-0000CC410000}"/>
    <cellStyle name="Note 3 20 6 2 3" xfId="45607" xr:uid="{00000000-0005-0000-0000-0000CD410000}"/>
    <cellStyle name="Note 3 20 6 3" xfId="16180" xr:uid="{00000000-0005-0000-0000-0000CE410000}"/>
    <cellStyle name="Note 3 20 6 3 2" xfId="33615" xr:uid="{00000000-0005-0000-0000-0000CF410000}"/>
    <cellStyle name="Note 3 20 6 3 3" xfId="48068" xr:uid="{00000000-0005-0000-0000-0000D0410000}"/>
    <cellStyle name="Note 3 20 6 4" xfId="21561" xr:uid="{00000000-0005-0000-0000-0000D1410000}"/>
    <cellStyle name="Note 3 20 6 5" xfId="36014" xr:uid="{00000000-0005-0000-0000-0000D2410000}"/>
    <cellStyle name="Note 3 20 7" xfId="6587" xr:uid="{00000000-0005-0000-0000-0000D3410000}"/>
    <cellStyle name="Note 3 20 7 2" xfId="24022" xr:uid="{00000000-0005-0000-0000-0000D4410000}"/>
    <cellStyle name="Note 3 20 7 3" xfId="38475" xr:uid="{00000000-0005-0000-0000-0000D5410000}"/>
    <cellStyle name="Note 3 20 8" xfId="9028" xr:uid="{00000000-0005-0000-0000-0000D6410000}"/>
    <cellStyle name="Note 3 20 8 2" xfId="26463" xr:uid="{00000000-0005-0000-0000-0000D7410000}"/>
    <cellStyle name="Note 3 20 8 3" xfId="40916" xr:uid="{00000000-0005-0000-0000-0000D8410000}"/>
    <cellStyle name="Note 3 20 9" xfId="11448" xr:uid="{00000000-0005-0000-0000-0000D9410000}"/>
    <cellStyle name="Note 3 20 9 2" xfId="28883" xr:uid="{00000000-0005-0000-0000-0000DA410000}"/>
    <cellStyle name="Note 3 20 9 3" xfId="43336" xr:uid="{00000000-0005-0000-0000-0000DB410000}"/>
    <cellStyle name="Note 3 21" xfId="1634" xr:uid="{00000000-0005-0000-0000-0000DC410000}"/>
    <cellStyle name="Note 3 21 10" xfId="9048" xr:uid="{00000000-0005-0000-0000-0000DD410000}"/>
    <cellStyle name="Note 3 21 10 2" xfId="26483" xr:uid="{00000000-0005-0000-0000-0000DE410000}"/>
    <cellStyle name="Note 3 21 10 3" xfId="40936" xr:uid="{00000000-0005-0000-0000-0000DF410000}"/>
    <cellStyle name="Note 3 21 11" xfId="11468" xr:uid="{00000000-0005-0000-0000-0000E0410000}"/>
    <cellStyle name="Note 3 21 11 2" xfId="28903" xr:uid="{00000000-0005-0000-0000-0000E1410000}"/>
    <cellStyle name="Note 3 21 11 3" xfId="43356" xr:uid="{00000000-0005-0000-0000-0000E2410000}"/>
    <cellStyle name="Note 3 21 12" xfId="18475" xr:uid="{00000000-0005-0000-0000-0000E3410000}"/>
    <cellStyle name="Note 3 21 2" xfId="1635" xr:uid="{00000000-0005-0000-0000-0000E4410000}"/>
    <cellStyle name="Note 3 21 2 2" xfId="1636" xr:uid="{00000000-0005-0000-0000-0000E5410000}"/>
    <cellStyle name="Note 3 21 2 2 2" xfId="4147" xr:uid="{00000000-0005-0000-0000-0000E6410000}"/>
    <cellStyle name="Note 3 21 2 2 2 2" xfId="13736" xr:uid="{00000000-0005-0000-0000-0000E7410000}"/>
    <cellStyle name="Note 3 21 2 2 2 2 2" xfId="31171" xr:uid="{00000000-0005-0000-0000-0000E8410000}"/>
    <cellStyle name="Note 3 21 2 2 2 2 3" xfId="45624" xr:uid="{00000000-0005-0000-0000-0000E9410000}"/>
    <cellStyle name="Note 3 21 2 2 2 3" xfId="16197" xr:uid="{00000000-0005-0000-0000-0000EA410000}"/>
    <cellStyle name="Note 3 21 2 2 2 3 2" xfId="33632" xr:uid="{00000000-0005-0000-0000-0000EB410000}"/>
    <cellStyle name="Note 3 21 2 2 2 3 3" xfId="48085" xr:uid="{00000000-0005-0000-0000-0000EC410000}"/>
    <cellStyle name="Note 3 21 2 2 2 4" xfId="21583" xr:uid="{00000000-0005-0000-0000-0000ED410000}"/>
    <cellStyle name="Note 3 21 2 2 2 5" xfId="36036" xr:uid="{00000000-0005-0000-0000-0000EE410000}"/>
    <cellStyle name="Note 3 21 2 2 3" xfId="6609" xr:uid="{00000000-0005-0000-0000-0000EF410000}"/>
    <cellStyle name="Note 3 21 2 2 3 2" xfId="24044" xr:uid="{00000000-0005-0000-0000-0000F0410000}"/>
    <cellStyle name="Note 3 21 2 2 3 3" xfId="38497" xr:uid="{00000000-0005-0000-0000-0000F1410000}"/>
    <cellStyle name="Note 3 21 2 2 4" xfId="9050" xr:uid="{00000000-0005-0000-0000-0000F2410000}"/>
    <cellStyle name="Note 3 21 2 2 4 2" xfId="26485" xr:uid="{00000000-0005-0000-0000-0000F3410000}"/>
    <cellStyle name="Note 3 21 2 2 4 3" xfId="40938" xr:uid="{00000000-0005-0000-0000-0000F4410000}"/>
    <cellStyle name="Note 3 21 2 2 5" xfId="11470" xr:uid="{00000000-0005-0000-0000-0000F5410000}"/>
    <cellStyle name="Note 3 21 2 2 5 2" xfId="28905" xr:uid="{00000000-0005-0000-0000-0000F6410000}"/>
    <cellStyle name="Note 3 21 2 2 5 3" xfId="43358" xr:uid="{00000000-0005-0000-0000-0000F7410000}"/>
    <cellStyle name="Note 3 21 2 2 6" xfId="18477" xr:uid="{00000000-0005-0000-0000-0000F8410000}"/>
    <cellStyle name="Note 3 21 2 3" xfId="1637" xr:uid="{00000000-0005-0000-0000-0000F9410000}"/>
    <cellStyle name="Note 3 21 2 3 2" xfId="4148" xr:uid="{00000000-0005-0000-0000-0000FA410000}"/>
    <cellStyle name="Note 3 21 2 3 2 2" xfId="13737" xr:uid="{00000000-0005-0000-0000-0000FB410000}"/>
    <cellStyle name="Note 3 21 2 3 2 2 2" xfId="31172" xr:uid="{00000000-0005-0000-0000-0000FC410000}"/>
    <cellStyle name="Note 3 21 2 3 2 2 3" xfId="45625" xr:uid="{00000000-0005-0000-0000-0000FD410000}"/>
    <cellStyle name="Note 3 21 2 3 2 3" xfId="16198" xr:uid="{00000000-0005-0000-0000-0000FE410000}"/>
    <cellStyle name="Note 3 21 2 3 2 3 2" xfId="33633" xr:uid="{00000000-0005-0000-0000-0000FF410000}"/>
    <cellStyle name="Note 3 21 2 3 2 3 3" xfId="48086" xr:uid="{00000000-0005-0000-0000-000000420000}"/>
    <cellStyle name="Note 3 21 2 3 2 4" xfId="21584" xr:uid="{00000000-0005-0000-0000-000001420000}"/>
    <cellStyle name="Note 3 21 2 3 2 5" xfId="36037" xr:uid="{00000000-0005-0000-0000-000002420000}"/>
    <cellStyle name="Note 3 21 2 3 3" xfId="6610" xr:uid="{00000000-0005-0000-0000-000003420000}"/>
    <cellStyle name="Note 3 21 2 3 3 2" xfId="24045" xr:uid="{00000000-0005-0000-0000-000004420000}"/>
    <cellStyle name="Note 3 21 2 3 3 3" xfId="38498" xr:uid="{00000000-0005-0000-0000-000005420000}"/>
    <cellStyle name="Note 3 21 2 3 4" xfId="9051" xr:uid="{00000000-0005-0000-0000-000006420000}"/>
    <cellStyle name="Note 3 21 2 3 4 2" xfId="26486" xr:uid="{00000000-0005-0000-0000-000007420000}"/>
    <cellStyle name="Note 3 21 2 3 4 3" xfId="40939" xr:uid="{00000000-0005-0000-0000-000008420000}"/>
    <cellStyle name="Note 3 21 2 3 5" xfId="11471" xr:uid="{00000000-0005-0000-0000-000009420000}"/>
    <cellStyle name="Note 3 21 2 3 5 2" xfId="28906" xr:uid="{00000000-0005-0000-0000-00000A420000}"/>
    <cellStyle name="Note 3 21 2 3 5 3" xfId="43359" xr:uid="{00000000-0005-0000-0000-00000B420000}"/>
    <cellStyle name="Note 3 21 2 3 6" xfId="18478" xr:uid="{00000000-0005-0000-0000-00000C420000}"/>
    <cellStyle name="Note 3 21 2 4" xfId="1638" xr:uid="{00000000-0005-0000-0000-00000D420000}"/>
    <cellStyle name="Note 3 21 2 4 2" xfId="4149" xr:uid="{00000000-0005-0000-0000-00000E420000}"/>
    <cellStyle name="Note 3 21 2 4 2 2" xfId="21585" xr:uid="{00000000-0005-0000-0000-00000F420000}"/>
    <cellStyle name="Note 3 21 2 4 2 3" xfId="36038" xr:uid="{00000000-0005-0000-0000-000010420000}"/>
    <cellStyle name="Note 3 21 2 4 3" xfId="6611" xr:uid="{00000000-0005-0000-0000-000011420000}"/>
    <cellStyle name="Note 3 21 2 4 3 2" xfId="24046" xr:uid="{00000000-0005-0000-0000-000012420000}"/>
    <cellStyle name="Note 3 21 2 4 3 3" xfId="38499" xr:uid="{00000000-0005-0000-0000-000013420000}"/>
    <cellStyle name="Note 3 21 2 4 4" xfId="9052" xr:uid="{00000000-0005-0000-0000-000014420000}"/>
    <cellStyle name="Note 3 21 2 4 4 2" xfId="26487" xr:uid="{00000000-0005-0000-0000-000015420000}"/>
    <cellStyle name="Note 3 21 2 4 4 3" xfId="40940" xr:uid="{00000000-0005-0000-0000-000016420000}"/>
    <cellStyle name="Note 3 21 2 4 5" xfId="11472" xr:uid="{00000000-0005-0000-0000-000017420000}"/>
    <cellStyle name="Note 3 21 2 4 5 2" xfId="28907" xr:uid="{00000000-0005-0000-0000-000018420000}"/>
    <cellStyle name="Note 3 21 2 4 5 3" xfId="43360" xr:uid="{00000000-0005-0000-0000-000019420000}"/>
    <cellStyle name="Note 3 21 2 4 6" xfId="15179" xr:uid="{00000000-0005-0000-0000-00001A420000}"/>
    <cellStyle name="Note 3 21 2 4 6 2" xfId="32614" xr:uid="{00000000-0005-0000-0000-00001B420000}"/>
    <cellStyle name="Note 3 21 2 4 6 3" xfId="47067" xr:uid="{00000000-0005-0000-0000-00001C420000}"/>
    <cellStyle name="Note 3 21 2 4 7" xfId="18479" xr:uid="{00000000-0005-0000-0000-00001D420000}"/>
    <cellStyle name="Note 3 21 2 4 8" xfId="20341" xr:uid="{00000000-0005-0000-0000-00001E420000}"/>
    <cellStyle name="Note 3 21 2 5" xfId="4146" xr:uid="{00000000-0005-0000-0000-00001F420000}"/>
    <cellStyle name="Note 3 21 2 5 2" xfId="13735" xr:uid="{00000000-0005-0000-0000-000020420000}"/>
    <cellStyle name="Note 3 21 2 5 2 2" xfId="31170" xr:uid="{00000000-0005-0000-0000-000021420000}"/>
    <cellStyle name="Note 3 21 2 5 2 3" xfId="45623" xr:uid="{00000000-0005-0000-0000-000022420000}"/>
    <cellStyle name="Note 3 21 2 5 3" xfId="16196" xr:uid="{00000000-0005-0000-0000-000023420000}"/>
    <cellStyle name="Note 3 21 2 5 3 2" xfId="33631" xr:uid="{00000000-0005-0000-0000-000024420000}"/>
    <cellStyle name="Note 3 21 2 5 3 3" xfId="48084" xr:uid="{00000000-0005-0000-0000-000025420000}"/>
    <cellStyle name="Note 3 21 2 5 4" xfId="21582" xr:uid="{00000000-0005-0000-0000-000026420000}"/>
    <cellStyle name="Note 3 21 2 5 5" xfId="36035" xr:uid="{00000000-0005-0000-0000-000027420000}"/>
    <cellStyle name="Note 3 21 2 6" xfId="6608" xr:uid="{00000000-0005-0000-0000-000028420000}"/>
    <cellStyle name="Note 3 21 2 6 2" xfId="24043" xr:uid="{00000000-0005-0000-0000-000029420000}"/>
    <cellStyle name="Note 3 21 2 6 3" xfId="38496" xr:uid="{00000000-0005-0000-0000-00002A420000}"/>
    <cellStyle name="Note 3 21 2 7" xfId="9049" xr:uid="{00000000-0005-0000-0000-00002B420000}"/>
    <cellStyle name="Note 3 21 2 7 2" xfId="26484" xr:uid="{00000000-0005-0000-0000-00002C420000}"/>
    <cellStyle name="Note 3 21 2 7 3" xfId="40937" xr:uid="{00000000-0005-0000-0000-00002D420000}"/>
    <cellStyle name="Note 3 21 2 8" xfId="11469" xr:uid="{00000000-0005-0000-0000-00002E420000}"/>
    <cellStyle name="Note 3 21 2 8 2" xfId="28904" xr:uid="{00000000-0005-0000-0000-00002F420000}"/>
    <cellStyle name="Note 3 21 2 8 3" xfId="43357" xr:uid="{00000000-0005-0000-0000-000030420000}"/>
    <cellStyle name="Note 3 21 2 9" xfId="18476" xr:uid="{00000000-0005-0000-0000-000031420000}"/>
    <cellStyle name="Note 3 21 3" xfId="1639" xr:uid="{00000000-0005-0000-0000-000032420000}"/>
    <cellStyle name="Note 3 21 3 2" xfId="1640" xr:uid="{00000000-0005-0000-0000-000033420000}"/>
    <cellStyle name="Note 3 21 3 2 2" xfId="4151" xr:uid="{00000000-0005-0000-0000-000034420000}"/>
    <cellStyle name="Note 3 21 3 2 2 2" xfId="13739" xr:uid="{00000000-0005-0000-0000-000035420000}"/>
    <cellStyle name="Note 3 21 3 2 2 2 2" xfId="31174" xr:uid="{00000000-0005-0000-0000-000036420000}"/>
    <cellStyle name="Note 3 21 3 2 2 2 3" xfId="45627" xr:uid="{00000000-0005-0000-0000-000037420000}"/>
    <cellStyle name="Note 3 21 3 2 2 3" xfId="16200" xr:uid="{00000000-0005-0000-0000-000038420000}"/>
    <cellStyle name="Note 3 21 3 2 2 3 2" xfId="33635" xr:uid="{00000000-0005-0000-0000-000039420000}"/>
    <cellStyle name="Note 3 21 3 2 2 3 3" xfId="48088" xr:uid="{00000000-0005-0000-0000-00003A420000}"/>
    <cellStyle name="Note 3 21 3 2 2 4" xfId="21587" xr:uid="{00000000-0005-0000-0000-00003B420000}"/>
    <cellStyle name="Note 3 21 3 2 2 5" xfId="36040" xr:uid="{00000000-0005-0000-0000-00003C420000}"/>
    <cellStyle name="Note 3 21 3 2 3" xfId="6613" xr:uid="{00000000-0005-0000-0000-00003D420000}"/>
    <cellStyle name="Note 3 21 3 2 3 2" xfId="24048" xr:uid="{00000000-0005-0000-0000-00003E420000}"/>
    <cellStyle name="Note 3 21 3 2 3 3" xfId="38501" xr:uid="{00000000-0005-0000-0000-00003F420000}"/>
    <cellStyle name="Note 3 21 3 2 4" xfId="9054" xr:uid="{00000000-0005-0000-0000-000040420000}"/>
    <cellStyle name="Note 3 21 3 2 4 2" xfId="26489" xr:uid="{00000000-0005-0000-0000-000041420000}"/>
    <cellStyle name="Note 3 21 3 2 4 3" xfId="40942" xr:uid="{00000000-0005-0000-0000-000042420000}"/>
    <cellStyle name="Note 3 21 3 2 5" xfId="11474" xr:uid="{00000000-0005-0000-0000-000043420000}"/>
    <cellStyle name="Note 3 21 3 2 5 2" xfId="28909" xr:uid="{00000000-0005-0000-0000-000044420000}"/>
    <cellStyle name="Note 3 21 3 2 5 3" xfId="43362" xr:uid="{00000000-0005-0000-0000-000045420000}"/>
    <cellStyle name="Note 3 21 3 2 6" xfId="18481" xr:uid="{00000000-0005-0000-0000-000046420000}"/>
    <cellStyle name="Note 3 21 3 3" xfId="1641" xr:uid="{00000000-0005-0000-0000-000047420000}"/>
    <cellStyle name="Note 3 21 3 3 2" xfId="4152" xr:uid="{00000000-0005-0000-0000-000048420000}"/>
    <cellStyle name="Note 3 21 3 3 2 2" xfId="13740" xr:uid="{00000000-0005-0000-0000-000049420000}"/>
    <cellStyle name="Note 3 21 3 3 2 2 2" xfId="31175" xr:uid="{00000000-0005-0000-0000-00004A420000}"/>
    <cellStyle name="Note 3 21 3 3 2 2 3" xfId="45628" xr:uid="{00000000-0005-0000-0000-00004B420000}"/>
    <cellStyle name="Note 3 21 3 3 2 3" xfId="16201" xr:uid="{00000000-0005-0000-0000-00004C420000}"/>
    <cellStyle name="Note 3 21 3 3 2 3 2" xfId="33636" xr:uid="{00000000-0005-0000-0000-00004D420000}"/>
    <cellStyle name="Note 3 21 3 3 2 3 3" xfId="48089" xr:uid="{00000000-0005-0000-0000-00004E420000}"/>
    <cellStyle name="Note 3 21 3 3 2 4" xfId="21588" xr:uid="{00000000-0005-0000-0000-00004F420000}"/>
    <cellStyle name="Note 3 21 3 3 2 5" xfId="36041" xr:uid="{00000000-0005-0000-0000-000050420000}"/>
    <cellStyle name="Note 3 21 3 3 3" xfId="6614" xr:uid="{00000000-0005-0000-0000-000051420000}"/>
    <cellStyle name="Note 3 21 3 3 3 2" xfId="24049" xr:uid="{00000000-0005-0000-0000-000052420000}"/>
    <cellStyle name="Note 3 21 3 3 3 3" xfId="38502" xr:uid="{00000000-0005-0000-0000-000053420000}"/>
    <cellStyle name="Note 3 21 3 3 4" xfId="9055" xr:uid="{00000000-0005-0000-0000-000054420000}"/>
    <cellStyle name="Note 3 21 3 3 4 2" xfId="26490" xr:uid="{00000000-0005-0000-0000-000055420000}"/>
    <cellStyle name="Note 3 21 3 3 4 3" xfId="40943" xr:uid="{00000000-0005-0000-0000-000056420000}"/>
    <cellStyle name="Note 3 21 3 3 5" xfId="11475" xr:uid="{00000000-0005-0000-0000-000057420000}"/>
    <cellStyle name="Note 3 21 3 3 5 2" xfId="28910" xr:uid="{00000000-0005-0000-0000-000058420000}"/>
    <cellStyle name="Note 3 21 3 3 5 3" xfId="43363" xr:uid="{00000000-0005-0000-0000-000059420000}"/>
    <cellStyle name="Note 3 21 3 3 6" xfId="18482" xr:uid="{00000000-0005-0000-0000-00005A420000}"/>
    <cellStyle name="Note 3 21 3 4" xfId="1642" xr:uid="{00000000-0005-0000-0000-00005B420000}"/>
    <cellStyle name="Note 3 21 3 4 2" xfId="4153" xr:uid="{00000000-0005-0000-0000-00005C420000}"/>
    <cellStyle name="Note 3 21 3 4 2 2" xfId="21589" xr:uid="{00000000-0005-0000-0000-00005D420000}"/>
    <cellStyle name="Note 3 21 3 4 2 3" xfId="36042" xr:uid="{00000000-0005-0000-0000-00005E420000}"/>
    <cellStyle name="Note 3 21 3 4 3" xfId="6615" xr:uid="{00000000-0005-0000-0000-00005F420000}"/>
    <cellStyle name="Note 3 21 3 4 3 2" xfId="24050" xr:uid="{00000000-0005-0000-0000-000060420000}"/>
    <cellStyle name="Note 3 21 3 4 3 3" xfId="38503" xr:uid="{00000000-0005-0000-0000-000061420000}"/>
    <cellStyle name="Note 3 21 3 4 4" xfId="9056" xr:uid="{00000000-0005-0000-0000-000062420000}"/>
    <cellStyle name="Note 3 21 3 4 4 2" xfId="26491" xr:uid="{00000000-0005-0000-0000-000063420000}"/>
    <cellStyle name="Note 3 21 3 4 4 3" xfId="40944" xr:uid="{00000000-0005-0000-0000-000064420000}"/>
    <cellStyle name="Note 3 21 3 4 5" xfId="11476" xr:uid="{00000000-0005-0000-0000-000065420000}"/>
    <cellStyle name="Note 3 21 3 4 5 2" xfId="28911" xr:uid="{00000000-0005-0000-0000-000066420000}"/>
    <cellStyle name="Note 3 21 3 4 5 3" xfId="43364" xr:uid="{00000000-0005-0000-0000-000067420000}"/>
    <cellStyle name="Note 3 21 3 4 6" xfId="15180" xr:uid="{00000000-0005-0000-0000-000068420000}"/>
    <cellStyle name="Note 3 21 3 4 6 2" xfId="32615" xr:uid="{00000000-0005-0000-0000-000069420000}"/>
    <cellStyle name="Note 3 21 3 4 6 3" xfId="47068" xr:uid="{00000000-0005-0000-0000-00006A420000}"/>
    <cellStyle name="Note 3 21 3 4 7" xfId="18483" xr:uid="{00000000-0005-0000-0000-00006B420000}"/>
    <cellStyle name="Note 3 21 3 4 8" xfId="20342" xr:uid="{00000000-0005-0000-0000-00006C420000}"/>
    <cellStyle name="Note 3 21 3 5" xfId="4150" xr:uid="{00000000-0005-0000-0000-00006D420000}"/>
    <cellStyle name="Note 3 21 3 5 2" xfId="13738" xr:uid="{00000000-0005-0000-0000-00006E420000}"/>
    <cellStyle name="Note 3 21 3 5 2 2" xfId="31173" xr:uid="{00000000-0005-0000-0000-00006F420000}"/>
    <cellStyle name="Note 3 21 3 5 2 3" xfId="45626" xr:uid="{00000000-0005-0000-0000-000070420000}"/>
    <cellStyle name="Note 3 21 3 5 3" xfId="16199" xr:uid="{00000000-0005-0000-0000-000071420000}"/>
    <cellStyle name="Note 3 21 3 5 3 2" xfId="33634" xr:uid="{00000000-0005-0000-0000-000072420000}"/>
    <cellStyle name="Note 3 21 3 5 3 3" xfId="48087" xr:uid="{00000000-0005-0000-0000-000073420000}"/>
    <cellStyle name="Note 3 21 3 5 4" xfId="21586" xr:uid="{00000000-0005-0000-0000-000074420000}"/>
    <cellStyle name="Note 3 21 3 5 5" xfId="36039" xr:uid="{00000000-0005-0000-0000-000075420000}"/>
    <cellStyle name="Note 3 21 3 6" xfId="6612" xr:uid="{00000000-0005-0000-0000-000076420000}"/>
    <cellStyle name="Note 3 21 3 6 2" xfId="24047" xr:uid="{00000000-0005-0000-0000-000077420000}"/>
    <cellStyle name="Note 3 21 3 6 3" xfId="38500" xr:uid="{00000000-0005-0000-0000-000078420000}"/>
    <cellStyle name="Note 3 21 3 7" xfId="9053" xr:uid="{00000000-0005-0000-0000-000079420000}"/>
    <cellStyle name="Note 3 21 3 7 2" xfId="26488" xr:uid="{00000000-0005-0000-0000-00007A420000}"/>
    <cellStyle name="Note 3 21 3 7 3" xfId="40941" xr:uid="{00000000-0005-0000-0000-00007B420000}"/>
    <cellStyle name="Note 3 21 3 8" xfId="11473" xr:uid="{00000000-0005-0000-0000-00007C420000}"/>
    <cellStyle name="Note 3 21 3 8 2" xfId="28908" xr:uid="{00000000-0005-0000-0000-00007D420000}"/>
    <cellStyle name="Note 3 21 3 8 3" xfId="43361" xr:uid="{00000000-0005-0000-0000-00007E420000}"/>
    <cellStyle name="Note 3 21 3 9" xfId="18480" xr:uid="{00000000-0005-0000-0000-00007F420000}"/>
    <cellStyle name="Note 3 21 4" xfId="1643" xr:uid="{00000000-0005-0000-0000-000080420000}"/>
    <cellStyle name="Note 3 21 4 2" xfId="1644" xr:uid="{00000000-0005-0000-0000-000081420000}"/>
    <cellStyle name="Note 3 21 4 2 2" xfId="4155" xr:uid="{00000000-0005-0000-0000-000082420000}"/>
    <cellStyle name="Note 3 21 4 2 2 2" xfId="13742" xr:uid="{00000000-0005-0000-0000-000083420000}"/>
    <cellStyle name="Note 3 21 4 2 2 2 2" xfId="31177" xr:uid="{00000000-0005-0000-0000-000084420000}"/>
    <cellStyle name="Note 3 21 4 2 2 2 3" xfId="45630" xr:uid="{00000000-0005-0000-0000-000085420000}"/>
    <cellStyle name="Note 3 21 4 2 2 3" xfId="16203" xr:uid="{00000000-0005-0000-0000-000086420000}"/>
    <cellStyle name="Note 3 21 4 2 2 3 2" xfId="33638" xr:uid="{00000000-0005-0000-0000-000087420000}"/>
    <cellStyle name="Note 3 21 4 2 2 3 3" xfId="48091" xr:uid="{00000000-0005-0000-0000-000088420000}"/>
    <cellStyle name="Note 3 21 4 2 2 4" xfId="21591" xr:uid="{00000000-0005-0000-0000-000089420000}"/>
    <cellStyle name="Note 3 21 4 2 2 5" xfId="36044" xr:uid="{00000000-0005-0000-0000-00008A420000}"/>
    <cellStyle name="Note 3 21 4 2 3" xfId="6617" xr:uid="{00000000-0005-0000-0000-00008B420000}"/>
    <cellStyle name="Note 3 21 4 2 3 2" xfId="24052" xr:uid="{00000000-0005-0000-0000-00008C420000}"/>
    <cellStyle name="Note 3 21 4 2 3 3" xfId="38505" xr:uid="{00000000-0005-0000-0000-00008D420000}"/>
    <cellStyle name="Note 3 21 4 2 4" xfId="9058" xr:uid="{00000000-0005-0000-0000-00008E420000}"/>
    <cellStyle name="Note 3 21 4 2 4 2" xfId="26493" xr:uid="{00000000-0005-0000-0000-00008F420000}"/>
    <cellStyle name="Note 3 21 4 2 4 3" xfId="40946" xr:uid="{00000000-0005-0000-0000-000090420000}"/>
    <cellStyle name="Note 3 21 4 2 5" xfId="11478" xr:uid="{00000000-0005-0000-0000-000091420000}"/>
    <cellStyle name="Note 3 21 4 2 5 2" xfId="28913" xr:uid="{00000000-0005-0000-0000-000092420000}"/>
    <cellStyle name="Note 3 21 4 2 5 3" xfId="43366" xr:uid="{00000000-0005-0000-0000-000093420000}"/>
    <cellStyle name="Note 3 21 4 2 6" xfId="18485" xr:uid="{00000000-0005-0000-0000-000094420000}"/>
    <cellStyle name="Note 3 21 4 3" xfId="1645" xr:uid="{00000000-0005-0000-0000-000095420000}"/>
    <cellStyle name="Note 3 21 4 3 2" xfId="4156" xr:uid="{00000000-0005-0000-0000-000096420000}"/>
    <cellStyle name="Note 3 21 4 3 2 2" xfId="13743" xr:uid="{00000000-0005-0000-0000-000097420000}"/>
    <cellStyle name="Note 3 21 4 3 2 2 2" xfId="31178" xr:uid="{00000000-0005-0000-0000-000098420000}"/>
    <cellStyle name="Note 3 21 4 3 2 2 3" xfId="45631" xr:uid="{00000000-0005-0000-0000-000099420000}"/>
    <cellStyle name="Note 3 21 4 3 2 3" xfId="16204" xr:uid="{00000000-0005-0000-0000-00009A420000}"/>
    <cellStyle name="Note 3 21 4 3 2 3 2" xfId="33639" xr:uid="{00000000-0005-0000-0000-00009B420000}"/>
    <cellStyle name="Note 3 21 4 3 2 3 3" xfId="48092" xr:uid="{00000000-0005-0000-0000-00009C420000}"/>
    <cellStyle name="Note 3 21 4 3 2 4" xfId="21592" xr:uid="{00000000-0005-0000-0000-00009D420000}"/>
    <cellStyle name="Note 3 21 4 3 2 5" xfId="36045" xr:uid="{00000000-0005-0000-0000-00009E420000}"/>
    <cellStyle name="Note 3 21 4 3 3" xfId="6618" xr:uid="{00000000-0005-0000-0000-00009F420000}"/>
    <cellStyle name="Note 3 21 4 3 3 2" xfId="24053" xr:uid="{00000000-0005-0000-0000-0000A0420000}"/>
    <cellStyle name="Note 3 21 4 3 3 3" xfId="38506" xr:uid="{00000000-0005-0000-0000-0000A1420000}"/>
    <cellStyle name="Note 3 21 4 3 4" xfId="9059" xr:uid="{00000000-0005-0000-0000-0000A2420000}"/>
    <cellStyle name="Note 3 21 4 3 4 2" xfId="26494" xr:uid="{00000000-0005-0000-0000-0000A3420000}"/>
    <cellStyle name="Note 3 21 4 3 4 3" xfId="40947" xr:uid="{00000000-0005-0000-0000-0000A4420000}"/>
    <cellStyle name="Note 3 21 4 3 5" xfId="11479" xr:uid="{00000000-0005-0000-0000-0000A5420000}"/>
    <cellStyle name="Note 3 21 4 3 5 2" xfId="28914" xr:uid="{00000000-0005-0000-0000-0000A6420000}"/>
    <cellStyle name="Note 3 21 4 3 5 3" xfId="43367" xr:uid="{00000000-0005-0000-0000-0000A7420000}"/>
    <cellStyle name="Note 3 21 4 3 6" xfId="18486" xr:uid="{00000000-0005-0000-0000-0000A8420000}"/>
    <cellStyle name="Note 3 21 4 4" xfId="1646" xr:uid="{00000000-0005-0000-0000-0000A9420000}"/>
    <cellStyle name="Note 3 21 4 4 2" xfId="4157" xr:uid="{00000000-0005-0000-0000-0000AA420000}"/>
    <cellStyle name="Note 3 21 4 4 2 2" xfId="21593" xr:uid="{00000000-0005-0000-0000-0000AB420000}"/>
    <cellStyle name="Note 3 21 4 4 2 3" xfId="36046" xr:uid="{00000000-0005-0000-0000-0000AC420000}"/>
    <cellStyle name="Note 3 21 4 4 3" xfId="6619" xr:uid="{00000000-0005-0000-0000-0000AD420000}"/>
    <cellStyle name="Note 3 21 4 4 3 2" xfId="24054" xr:uid="{00000000-0005-0000-0000-0000AE420000}"/>
    <cellStyle name="Note 3 21 4 4 3 3" xfId="38507" xr:uid="{00000000-0005-0000-0000-0000AF420000}"/>
    <cellStyle name="Note 3 21 4 4 4" xfId="9060" xr:uid="{00000000-0005-0000-0000-0000B0420000}"/>
    <cellStyle name="Note 3 21 4 4 4 2" xfId="26495" xr:uid="{00000000-0005-0000-0000-0000B1420000}"/>
    <cellStyle name="Note 3 21 4 4 4 3" xfId="40948" xr:uid="{00000000-0005-0000-0000-0000B2420000}"/>
    <cellStyle name="Note 3 21 4 4 5" xfId="11480" xr:uid="{00000000-0005-0000-0000-0000B3420000}"/>
    <cellStyle name="Note 3 21 4 4 5 2" xfId="28915" xr:uid="{00000000-0005-0000-0000-0000B4420000}"/>
    <cellStyle name="Note 3 21 4 4 5 3" xfId="43368" xr:uid="{00000000-0005-0000-0000-0000B5420000}"/>
    <cellStyle name="Note 3 21 4 4 6" xfId="15181" xr:uid="{00000000-0005-0000-0000-0000B6420000}"/>
    <cellStyle name="Note 3 21 4 4 6 2" xfId="32616" xr:uid="{00000000-0005-0000-0000-0000B7420000}"/>
    <cellStyle name="Note 3 21 4 4 6 3" xfId="47069" xr:uid="{00000000-0005-0000-0000-0000B8420000}"/>
    <cellStyle name="Note 3 21 4 4 7" xfId="18487" xr:uid="{00000000-0005-0000-0000-0000B9420000}"/>
    <cellStyle name="Note 3 21 4 4 8" xfId="20343" xr:uid="{00000000-0005-0000-0000-0000BA420000}"/>
    <cellStyle name="Note 3 21 4 5" xfId="4154" xr:uid="{00000000-0005-0000-0000-0000BB420000}"/>
    <cellStyle name="Note 3 21 4 5 2" xfId="13741" xr:uid="{00000000-0005-0000-0000-0000BC420000}"/>
    <cellStyle name="Note 3 21 4 5 2 2" xfId="31176" xr:uid="{00000000-0005-0000-0000-0000BD420000}"/>
    <cellStyle name="Note 3 21 4 5 2 3" xfId="45629" xr:uid="{00000000-0005-0000-0000-0000BE420000}"/>
    <cellStyle name="Note 3 21 4 5 3" xfId="16202" xr:uid="{00000000-0005-0000-0000-0000BF420000}"/>
    <cellStyle name="Note 3 21 4 5 3 2" xfId="33637" xr:uid="{00000000-0005-0000-0000-0000C0420000}"/>
    <cellStyle name="Note 3 21 4 5 3 3" xfId="48090" xr:uid="{00000000-0005-0000-0000-0000C1420000}"/>
    <cellStyle name="Note 3 21 4 5 4" xfId="21590" xr:uid="{00000000-0005-0000-0000-0000C2420000}"/>
    <cellStyle name="Note 3 21 4 5 5" xfId="36043" xr:uid="{00000000-0005-0000-0000-0000C3420000}"/>
    <cellStyle name="Note 3 21 4 6" xfId="6616" xr:uid="{00000000-0005-0000-0000-0000C4420000}"/>
    <cellStyle name="Note 3 21 4 6 2" xfId="24051" xr:uid="{00000000-0005-0000-0000-0000C5420000}"/>
    <cellStyle name="Note 3 21 4 6 3" xfId="38504" xr:uid="{00000000-0005-0000-0000-0000C6420000}"/>
    <cellStyle name="Note 3 21 4 7" xfId="9057" xr:uid="{00000000-0005-0000-0000-0000C7420000}"/>
    <cellStyle name="Note 3 21 4 7 2" xfId="26492" xr:uid="{00000000-0005-0000-0000-0000C8420000}"/>
    <cellStyle name="Note 3 21 4 7 3" xfId="40945" xr:uid="{00000000-0005-0000-0000-0000C9420000}"/>
    <cellStyle name="Note 3 21 4 8" xfId="11477" xr:uid="{00000000-0005-0000-0000-0000CA420000}"/>
    <cellStyle name="Note 3 21 4 8 2" xfId="28912" xr:uid="{00000000-0005-0000-0000-0000CB420000}"/>
    <cellStyle name="Note 3 21 4 8 3" xfId="43365" xr:uid="{00000000-0005-0000-0000-0000CC420000}"/>
    <cellStyle name="Note 3 21 4 9" xfId="18484" xr:uid="{00000000-0005-0000-0000-0000CD420000}"/>
    <cellStyle name="Note 3 21 5" xfId="1647" xr:uid="{00000000-0005-0000-0000-0000CE420000}"/>
    <cellStyle name="Note 3 21 5 2" xfId="4158" xr:uid="{00000000-0005-0000-0000-0000CF420000}"/>
    <cellStyle name="Note 3 21 5 2 2" xfId="13744" xr:uid="{00000000-0005-0000-0000-0000D0420000}"/>
    <cellStyle name="Note 3 21 5 2 2 2" xfId="31179" xr:uid="{00000000-0005-0000-0000-0000D1420000}"/>
    <cellStyle name="Note 3 21 5 2 2 3" xfId="45632" xr:uid="{00000000-0005-0000-0000-0000D2420000}"/>
    <cellStyle name="Note 3 21 5 2 3" xfId="16205" xr:uid="{00000000-0005-0000-0000-0000D3420000}"/>
    <cellStyle name="Note 3 21 5 2 3 2" xfId="33640" xr:uid="{00000000-0005-0000-0000-0000D4420000}"/>
    <cellStyle name="Note 3 21 5 2 3 3" xfId="48093" xr:uid="{00000000-0005-0000-0000-0000D5420000}"/>
    <cellStyle name="Note 3 21 5 2 4" xfId="21594" xr:uid="{00000000-0005-0000-0000-0000D6420000}"/>
    <cellStyle name="Note 3 21 5 2 5" xfId="36047" xr:uid="{00000000-0005-0000-0000-0000D7420000}"/>
    <cellStyle name="Note 3 21 5 3" xfId="6620" xr:uid="{00000000-0005-0000-0000-0000D8420000}"/>
    <cellStyle name="Note 3 21 5 3 2" xfId="24055" xr:uid="{00000000-0005-0000-0000-0000D9420000}"/>
    <cellStyle name="Note 3 21 5 3 3" xfId="38508" xr:uid="{00000000-0005-0000-0000-0000DA420000}"/>
    <cellStyle name="Note 3 21 5 4" xfId="9061" xr:uid="{00000000-0005-0000-0000-0000DB420000}"/>
    <cellStyle name="Note 3 21 5 4 2" xfId="26496" xr:uid="{00000000-0005-0000-0000-0000DC420000}"/>
    <cellStyle name="Note 3 21 5 4 3" xfId="40949" xr:uid="{00000000-0005-0000-0000-0000DD420000}"/>
    <cellStyle name="Note 3 21 5 5" xfId="11481" xr:uid="{00000000-0005-0000-0000-0000DE420000}"/>
    <cellStyle name="Note 3 21 5 5 2" xfId="28916" xr:uid="{00000000-0005-0000-0000-0000DF420000}"/>
    <cellStyle name="Note 3 21 5 5 3" xfId="43369" xr:uid="{00000000-0005-0000-0000-0000E0420000}"/>
    <cellStyle name="Note 3 21 5 6" xfId="18488" xr:uid="{00000000-0005-0000-0000-0000E1420000}"/>
    <cellStyle name="Note 3 21 6" xfId="1648" xr:uid="{00000000-0005-0000-0000-0000E2420000}"/>
    <cellStyle name="Note 3 21 6 2" xfId="4159" xr:uid="{00000000-0005-0000-0000-0000E3420000}"/>
    <cellStyle name="Note 3 21 6 2 2" xfId="13745" xr:uid="{00000000-0005-0000-0000-0000E4420000}"/>
    <cellStyle name="Note 3 21 6 2 2 2" xfId="31180" xr:uid="{00000000-0005-0000-0000-0000E5420000}"/>
    <cellStyle name="Note 3 21 6 2 2 3" xfId="45633" xr:uid="{00000000-0005-0000-0000-0000E6420000}"/>
    <cellStyle name="Note 3 21 6 2 3" xfId="16206" xr:uid="{00000000-0005-0000-0000-0000E7420000}"/>
    <cellStyle name="Note 3 21 6 2 3 2" xfId="33641" xr:uid="{00000000-0005-0000-0000-0000E8420000}"/>
    <cellStyle name="Note 3 21 6 2 3 3" xfId="48094" xr:uid="{00000000-0005-0000-0000-0000E9420000}"/>
    <cellStyle name="Note 3 21 6 2 4" xfId="21595" xr:uid="{00000000-0005-0000-0000-0000EA420000}"/>
    <cellStyle name="Note 3 21 6 2 5" xfId="36048" xr:uid="{00000000-0005-0000-0000-0000EB420000}"/>
    <cellStyle name="Note 3 21 6 3" xfId="6621" xr:uid="{00000000-0005-0000-0000-0000EC420000}"/>
    <cellStyle name="Note 3 21 6 3 2" xfId="24056" xr:uid="{00000000-0005-0000-0000-0000ED420000}"/>
    <cellStyle name="Note 3 21 6 3 3" xfId="38509" xr:uid="{00000000-0005-0000-0000-0000EE420000}"/>
    <cellStyle name="Note 3 21 6 4" xfId="9062" xr:uid="{00000000-0005-0000-0000-0000EF420000}"/>
    <cellStyle name="Note 3 21 6 4 2" xfId="26497" xr:uid="{00000000-0005-0000-0000-0000F0420000}"/>
    <cellStyle name="Note 3 21 6 4 3" xfId="40950" xr:uid="{00000000-0005-0000-0000-0000F1420000}"/>
    <cellStyle name="Note 3 21 6 5" xfId="11482" xr:uid="{00000000-0005-0000-0000-0000F2420000}"/>
    <cellStyle name="Note 3 21 6 5 2" xfId="28917" xr:uid="{00000000-0005-0000-0000-0000F3420000}"/>
    <cellStyle name="Note 3 21 6 5 3" xfId="43370" xr:uid="{00000000-0005-0000-0000-0000F4420000}"/>
    <cellStyle name="Note 3 21 6 6" xfId="18489" xr:uid="{00000000-0005-0000-0000-0000F5420000}"/>
    <cellStyle name="Note 3 21 7" xfId="1649" xr:uid="{00000000-0005-0000-0000-0000F6420000}"/>
    <cellStyle name="Note 3 21 7 2" xfId="4160" xr:uid="{00000000-0005-0000-0000-0000F7420000}"/>
    <cellStyle name="Note 3 21 7 2 2" xfId="21596" xr:uid="{00000000-0005-0000-0000-0000F8420000}"/>
    <cellStyle name="Note 3 21 7 2 3" xfId="36049" xr:uid="{00000000-0005-0000-0000-0000F9420000}"/>
    <cellStyle name="Note 3 21 7 3" xfId="6622" xr:uid="{00000000-0005-0000-0000-0000FA420000}"/>
    <cellStyle name="Note 3 21 7 3 2" xfId="24057" xr:uid="{00000000-0005-0000-0000-0000FB420000}"/>
    <cellStyle name="Note 3 21 7 3 3" xfId="38510" xr:uid="{00000000-0005-0000-0000-0000FC420000}"/>
    <cellStyle name="Note 3 21 7 4" xfId="9063" xr:uid="{00000000-0005-0000-0000-0000FD420000}"/>
    <cellStyle name="Note 3 21 7 4 2" xfId="26498" xr:uid="{00000000-0005-0000-0000-0000FE420000}"/>
    <cellStyle name="Note 3 21 7 4 3" xfId="40951" xr:uid="{00000000-0005-0000-0000-0000FF420000}"/>
    <cellStyle name="Note 3 21 7 5" xfId="11483" xr:uid="{00000000-0005-0000-0000-000000430000}"/>
    <cellStyle name="Note 3 21 7 5 2" xfId="28918" xr:uid="{00000000-0005-0000-0000-000001430000}"/>
    <cellStyle name="Note 3 21 7 5 3" xfId="43371" xr:uid="{00000000-0005-0000-0000-000002430000}"/>
    <cellStyle name="Note 3 21 7 6" xfId="15182" xr:uid="{00000000-0005-0000-0000-000003430000}"/>
    <cellStyle name="Note 3 21 7 6 2" xfId="32617" xr:uid="{00000000-0005-0000-0000-000004430000}"/>
    <cellStyle name="Note 3 21 7 6 3" xfId="47070" xr:uid="{00000000-0005-0000-0000-000005430000}"/>
    <cellStyle name="Note 3 21 7 7" xfId="18490" xr:uid="{00000000-0005-0000-0000-000006430000}"/>
    <cellStyle name="Note 3 21 7 8" xfId="20344" xr:uid="{00000000-0005-0000-0000-000007430000}"/>
    <cellStyle name="Note 3 21 8" xfId="4145" xr:uid="{00000000-0005-0000-0000-000008430000}"/>
    <cellStyle name="Note 3 21 8 2" xfId="13734" xr:uid="{00000000-0005-0000-0000-000009430000}"/>
    <cellStyle name="Note 3 21 8 2 2" xfId="31169" xr:uid="{00000000-0005-0000-0000-00000A430000}"/>
    <cellStyle name="Note 3 21 8 2 3" xfId="45622" xr:uid="{00000000-0005-0000-0000-00000B430000}"/>
    <cellStyle name="Note 3 21 8 3" xfId="16195" xr:uid="{00000000-0005-0000-0000-00000C430000}"/>
    <cellStyle name="Note 3 21 8 3 2" xfId="33630" xr:uid="{00000000-0005-0000-0000-00000D430000}"/>
    <cellStyle name="Note 3 21 8 3 3" xfId="48083" xr:uid="{00000000-0005-0000-0000-00000E430000}"/>
    <cellStyle name="Note 3 21 8 4" xfId="21581" xr:uid="{00000000-0005-0000-0000-00000F430000}"/>
    <cellStyle name="Note 3 21 8 5" xfId="36034" xr:uid="{00000000-0005-0000-0000-000010430000}"/>
    <cellStyle name="Note 3 21 9" xfId="6607" xr:uid="{00000000-0005-0000-0000-000011430000}"/>
    <cellStyle name="Note 3 21 9 2" xfId="24042" xr:uid="{00000000-0005-0000-0000-000012430000}"/>
    <cellStyle name="Note 3 21 9 3" xfId="38495" xr:uid="{00000000-0005-0000-0000-000013430000}"/>
    <cellStyle name="Note 3 22" xfId="1650" xr:uid="{00000000-0005-0000-0000-000014430000}"/>
    <cellStyle name="Note 3 22 10" xfId="9064" xr:uid="{00000000-0005-0000-0000-000015430000}"/>
    <cellStyle name="Note 3 22 10 2" xfId="26499" xr:uid="{00000000-0005-0000-0000-000016430000}"/>
    <cellStyle name="Note 3 22 10 3" xfId="40952" xr:uid="{00000000-0005-0000-0000-000017430000}"/>
    <cellStyle name="Note 3 22 11" xfId="11484" xr:uid="{00000000-0005-0000-0000-000018430000}"/>
    <cellStyle name="Note 3 22 11 2" xfId="28919" xr:uid="{00000000-0005-0000-0000-000019430000}"/>
    <cellStyle name="Note 3 22 11 3" xfId="43372" xr:uid="{00000000-0005-0000-0000-00001A430000}"/>
    <cellStyle name="Note 3 22 12" xfId="18491" xr:uid="{00000000-0005-0000-0000-00001B430000}"/>
    <cellStyle name="Note 3 22 2" xfId="1651" xr:uid="{00000000-0005-0000-0000-00001C430000}"/>
    <cellStyle name="Note 3 22 2 2" xfId="1652" xr:uid="{00000000-0005-0000-0000-00001D430000}"/>
    <cellStyle name="Note 3 22 2 2 2" xfId="4163" xr:uid="{00000000-0005-0000-0000-00001E430000}"/>
    <cellStyle name="Note 3 22 2 2 2 2" xfId="13748" xr:uid="{00000000-0005-0000-0000-00001F430000}"/>
    <cellStyle name="Note 3 22 2 2 2 2 2" xfId="31183" xr:uid="{00000000-0005-0000-0000-000020430000}"/>
    <cellStyle name="Note 3 22 2 2 2 2 3" xfId="45636" xr:uid="{00000000-0005-0000-0000-000021430000}"/>
    <cellStyle name="Note 3 22 2 2 2 3" xfId="16209" xr:uid="{00000000-0005-0000-0000-000022430000}"/>
    <cellStyle name="Note 3 22 2 2 2 3 2" xfId="33644" xr:uid="{00000000-0005-0000-0000-000023430000}"/>
    <cellStyle name="Note 3 22 2 2 2 3 3" xfId="48097" xr:uid="{00000000-0005-0000-0000-000024430000}"/>
    <cellStyle name="Note 3 22 2 2 2 4" xfId="21599" xr:uid="{00000000-0005-0000-0000-000025430000}"/>
    <cellStyle name="Note 3 22 2 2 2 5" xfId="36052" xr:uid="{00000000-0005-0000-0000-000026430000}"/>
    <cellStyle name="Note 3 22 2 2 3" xfId="6625" xr:uid="{00000000-0005-0000-0000-000027430000}"/>
    <cellStyle name="Note 3 22 2 2 3 2" xfId="24060" xr:uid="{00000000-0005-0000-0000-000028430000}"/>
    <cellStyle name="Note 3 22 2 2 3 3" xfId="38513" xr:uid="{00000000-0005-0000-0000-000029430000}"/>
    <cellStyle name="Note 3 22 2 2 4" xfId="9066" xr:uid="{00000000-0005-0000-0000-00002A430000}"/>
    <cellStyle name="Note 3 22 2 2 4 2" xfId="26501" xr:uid="{00000000-0005-0000-0000-00002B430000}"/>
    <cellStyle name="Note 3 22 2 2 4 3" xfId="40954" xr:uid="{00000000-0005-0000-0000-00002C430000}"/>
    <cellStyle name="Note 3 22 2 2 5" xfId="11486" xr:uid="{00000000-0005-0000-0000-00002D430000}"/>
    <cellStyle name="Note 3 22 2 2 5 2" xfId="28921" xr:uid="{00000000-0005-0000-0000-00002E430000}"/>
    <cellStyle name="Note 3 22 2 2 5 3" xfId="43374" xr:uid="{00000000-0005-0000-0000-00002F430000}"/>
    <cellStyle name="Note 3 22 2 2 6" xfId="18493" xr:uid="{00000000-0005-0000-0000-000030430000}"/>
    <cellStyle name="Note 3 22 2 3" xfId="1653" xr:uid="{00000000-0005-0000-0000-000031430000}"/>
    <cellStyle name="Note 3 22 2 3 2" xfId="4164" xr:uid="{00000000-0005-0000-0000-000032430000}"/>
    <cellStyle name="Note 3 22 2 3 2 2" xfId="13749" xr:uid="{00000000-0005-0000-0000-000033430000}"/>
    <cellStyle name="Note 3 22 2 3 2 2 2" xfId="31184" xr:uid="{00000000-0005-0000-0000-000034430000}"/>
    <cellStyle name="Note 3 22 2 3 2 2 3" xfId="45637" xr:uid="{00000000-0005-0000-0000-000035430000}"/>
    <cellStyle name="Note 3 22 2 3 2 3" xfId="16210" xr:uid="{00000000-0005-0000-0000-000036430000}"/>
    <cellStyle name="Note 3 22 2 3 2 3 2" xfId="33645" xr:uid="{00000000-0005-0000-0000-000037430000}"/>
    <cellStyle name="Note 3 22 2 3 2 3 3" xfId="48098" xr:uid="{00000000-0005-0000-0000-000038430000}"/>
    <cellStyle name="Note 3 22 2 3 2 4" xfId="21600" xr:uid="{00000000-0005-0000-0000-000039430000}"/>
    <cellStyle name="Note 3 22 2 3 2 5" xfId="36053" xr:uid="{00000000-0005-0000-0000-00003A430000}"/>
    <cellStyle name="Note 3 22 2 3 3" xfId="6626" xr:uid="{00000000-0005-0000-0000-00003B430000}"/>
    <cellStyle name="Note 3 22 2 3 3 2" xfId="24061" xr:uid="{00000000-0005-0000-0000-00003C430000}"/>
    <cellStyle name="Note 3 22 2 3 3 3" xfId="38514" xr:uid="{00000000-0005-0000-0000-00003D430000}"/>
    <cellStyle name="Note 3 22 2 3 4" xfId="9067" xr:uid="{00000000-0005-0000-0000-00003E430000}"/>
    <cellStyle name="Note 3 22 2 3 4 2" xfId="26502" xr:uid="{00000000-0005-0000-0000-00003F430000}"/>
    <cellStyle name="Note 3 22 2 3 4 3" xfId="40955" xr:uid="{00000000-0005-0000-0000-000040430000}"/>
    <cellStyle name="Note 3 22 2 3 5" xfId="11487" xr:uid="{00000000-0005-0000-0000-000041430000}"/>
    <cellStyle name="Note 3 22 2 3 5 2" xfId="28922" xr:uid="{00000000-0005-0000-0000-000042430000}"/>
    <cellStyle name="Note 3 22 2 3 5 3" xfId="43375" xr:uid="{00000000-0005-0000-0000-000043430000}"/>
    <cellStyle name="Note 3 22 2 3 6" xfId="18494" xr:uid="{00000000-0005-0000-0000-000044430000}"/>
    <cellStyle name="Note 3 22 2 4" xfId="1654" xr:uid="{00000000-0005-0000-0000-000045430000}"/>
    <cellStyle name="Note 3 22 2 4 2" xfId="4165" xr:uid="{00000000-0005-0000-0000-000046430000}"/>
    <cellStyle name="Note 3 22 2 4 2 2" xfId="21601" xr:uid="{00000000-0005-0000-0000-000047430000}"/>
    <cellStyle name="Note 3 22 2 4 2 3" xfId="36054" xr:uid="{00000000-0005-0000-0000-000048430000}"/>
    <cellStyle name="Note 3 22 2 4 3" xfId="6627" xr:uid="{00000000-0005-0000-0000-000049430000}"/>
    <cellStyle name="Note 3 22 2 4 3 2" xfId="24062" xr:uid="{00000000-0005-0000-0000-00004A430000}"/>
    <cellStyle name="Note 3 22 2 4 3 3" xfId="38515" xr:uid="{00000000-0005-0000-0000-00004B430000}"/>
    <cellStyle name="Note 3 22 2 4 4" xfId="9068" xr:uid="{00000000-0005-0000-0000-00004C430000}"/>
    <cellStyle name="Note 3 22 2 4 4 2" xfId="26503" xr:uid="{00000000-0005-0000-0000-00004D430000}"/>
    <cellStyle name="Note 3 22 2 4 4 3" xfId="40956" xr:uid="{00000000-0005-0000-0000-00004E430000}"/>
    <cellStyle name="Note 3 22 2 4 5" xfId="11488" xr:uid="{00000000-0005-0000-0000-00004F430000}"/>
    <cellStyle name="Note 3 22 2 4 5 2" xfId="28923" xr:uid="{00000000-0005-0000-0000-000050430000}"/>
    <cellStyle name="Note 3 22 2 4 5 3" xfId="43376" xr:uid="{00000000-0005-0000-0000-000051430000}"/>
    <cellStyle name="Note 3 22 2 4 6" xfId="15183" xr:uid="{00000000-0005-0000-0000-000052430000}"/>
    <cellStyle name="Note 3 22 2 4 6 2" xfId="32618" xr:uid="{00000000-0005-0000-0000-000053430000}"/>
    <cellStyle name="Note 3 22 2 4 6 3" xfId="47071" xr:uid="{00000000-0005-0000-0000-000054430000}"/>
    <cellStyle name="Note 3 22 2 4 7" xfId="18495" xr:uid="{00000000-0005-0000-0000-000055430000}"/>
    <cellStyle name="Note 3 22 2 4 8" xfId="20345" xr:uid="{00000000-0005-0000-0000-000056430000}"/>
    <cellStyle name="Note 3 22 2 5" xfId="4162" xr:uid="{00000000-0005-0000-0000-000057430000}"/>
    <cellStyle name="Note 3 22 2 5 2" xfId="13747" xr:uid="{00000000-0005-0000-0000-000058430000}"/>
    <cellStyle name="Note 3 22 2 5 2 2" xfId="31182" xr:uid="{00000000-0005-0000-0000-000059430000}"/>
    <cellStyle name="Note 3 22 2 5 2 3" xfId="45635" xr:uid="{00000000-0005-0000-0000-00005A430000}"/>
    <cellStyle name="Note 3 22 2 5 3" xfId="16208" xr:uid="{00000000-0005-0000-0000-00005B430000}"/>
    <cellStyle name="Note 3 22 2 5 3 2" xfId="33643" xr:uid="{00000000-0005-0000-0000-00005C430000}"/>
    <cellStyle name="Note 3 22 2 5 3 3" xfId="48096" xr:uid="{00000000-0005-0000-0000-00005D430000}"/>
    <cellStyle name="Note 3 22 2 5 4" xfId="21598" xr:uid="{00000000-0005-0000-0000-00005E430000}"/>
    <cellStyle name="Note 3 22 2 5 5" xfId="36051" xr:uid="{00000000-0005-0000-0000-00005F430000}"/>
    <cellStyle name="Note 3 22 2 6" xfId="6624" xr:uid="{00000000-0005-0000-0000-000060430000}"/>
    <cellStyle name="Note 3 22 2 6 2" xfId="24059" xr:uid="{00000000-0005-0000-0000-000061430000}"/>
    <cellStyle name="Note 3 22 2 6 3" xfId="38512" xr:uid="{00000000-0005-0000-0000-000062430000}"/>
    <cellStyle name="Note 3 22 2 7" xfId="9065" xr:uid="{00000000-0005-0000-0000-000063430000}"/>
    <cellStyle name="Note 3 22 2 7 2" xfId="26500" xr:uid="{00000000-0005-0000-0000-000064430000}"/>
    <cellStyle name="Note 3 22 2 7 3" xfId="40953" xr:uid="{00000000-0005-0000-0000-000065430000}"/>
    <cellStyle name="Note 3 22 2 8" xfId="11485" xr:uid="{00000000-0005-0000-0000-000066430000}"/>
    <cellStyle name="Note 3 22 2 8 2" xfId="28920" xr:uid="{00000000-0005-0000-0000-000067430000}"/>
    <cellStyle name="Note 3 22 2 8 3" xfId="43373" xr:uid="{00000000-0005-0000-0000-000068430000}"/>
    <cellStyle name="Note 3 22 2 9" xfId="18492" xr:uid="{00000000-0005-0000-0000-000069430000}"/>
    <cellStyle name="Note 3 22 3" xfId="1655" xr:uid="{00000000-0005-0000-0000-00006A430000}"/>
    <cellStyle name="Note 3 22 3 2" xfId="1656" xr:uid="{00000000-0005-0000-0000-00006B430000}"/>
    <cellStyle name="Note 3 22 3 2 2" xfId="4167" xr:uid="{00000000-0005-0000-0000-00006C430000}"/>
    <cellStyle name="Note 3 22 3 2 2 2" xfId="13751" xr:uid="{00000000-0005-0000-0000-00006D430000}"/>
    <cellStyle name="Note 3 22 3 2 2 2 2" xfId="31186" xr:uid="{00000000-0005-0000-0000-00006E430000}"/>
    <cellStyle name="Note 3 22 3 2 2 2 3" xfId="45639" xr:uid="{00000000-0005-0000-0000-00006F430000}"/>
    <cellStyle name="Note 3 22 3 2 2 3" xfId="16212" xr:uid="{00000000-0005-0000-0000-000070430000}"/>
    <cellStyle name="Note 3 22 3 2 2 3 2" xfId="33647" xr:uid="{00000000-0005-0000-0000-000071430000}"/>
    <cellStyle name="Note 3 22 3 2 2 3 3" xfId="48100" xr:uid="{00000000-0005-0000-0000-000072430000}"/>
    <cellStyle name="Note 3 22 3 2 2 4" xfId="21603" xr:uid="{00000000-0005-0000-0000-000073430000}"/>
    <cellStyle name="Note 3 22 3 2 2 5" xfId="36056" xr:uid="{00000000-0005-0000-0000-000074430000}"/>
    <cellStyle name="Note 3 22 3 2 3" xfId="6629" xr:uid="{00000000-0005-0000-0000-000075430000}"/>
    <cellStyle name="Note 3 22 3 2 3 2" xfId="24064" xr:uid="{00000000-0005-0000-0000-000076430000}"/>
    <cellStyle name="Note 3 22 3 2 3 3" xfId="38517" xr:uid="{00000000-0005-0000-0000-000077430000}"/>
    <cellStyle name="Note 3 22 3 2 4" xfId="9070" xr:uid="{00000000-0005-0000-0000-000078430000}"/>
    <cellStyle name="Note 3 22 3 2 4 2" xfId="26505" xr:uid="{00000000-0005-0000-0000-000079430000}"/>
    <cellStyle name="Note 3 22 3 2 4 3" xfId="40958" xr:uid="{00000000-0005-0000-0000-00007A430000}"/>
    <cellStyle name="Note 3 22 3 2 5" xfId="11490" xr:uid="{00000000-0005-0000-0000-00007B430000}"/>
    <cellStyle name="Note 3 22 3 2 5 2" xfId="28925" xr:uid="{00000000-0005-0000-0000-00007C430000}"/>
    <cellStyle name="Note 3 22 3 2 5 3" xfId="43378" xr:uid="{00000000-0005-0000-0000-00007D430000}"/>
    <cellStyle name="Note 3 22 3 2 6" xfId="18497" xr:uid="{00000000-0005-0000-0000-00007E430000}"/>
    <cellStyle name="Note 3 22 3 3" xfId="1657" xr:uid="{00000000-0005-0000-0000-00007F430000}"/>
    <cellStyle name="Note 3 22 3 3 2" xfId="4168" xr:uid="{00000000-0005-0000-0000-000080430000}"/>
    <cellStyle name="Note 3 22 3 3 2 2" xfId="13752" xr:uid="{00000000-0005-0000-0000-000081430000}"/>
    <cellStyle name="Note 3 22 3 3 2 2 2" xfId="31187" xr:uid="{00000000-0005-0000-0000-000082430000}"/>
    <cellStyle name="Note 3 22 3 3 2 2 3" xfId="45640" xr:uid="{00000000-0005-0000-0000-000083430000}"/>
    <cellStyle name="Note 3 22 3 3 2 3" xfId="16213" xr:uid="{00000000-0005-0000-0000-000084430000}"/>
    <cellStyle name="Note 3 22 3 3 2 3 2" xfId="33648" xr:uid="{00000000-0005-0000-0000-000085430000}"/>
    <cellStyle name="Note 3 22 3 3 2 3 3" xfId="48101" xr:uid="{00000000-0005-0000-0000-000086430000}"/>
    <cellStyle name="Note 3 22 3 3 2 4" xfId="21604" xr:uid="{00000000-0005-0000-0000-000087430000}"/>
    <cellStyle name="Note 3 22 3 3 2 5" xfId="36057" xr:uid="{00000000-0005-0000-0000-000088430000}"/>
    <cellStyle name="Note 3 22 3 3 3" xfId="6630" xr:uid="{00000000-0005-0000-0000-000089430000}"/>
    <cellStyle name="Note 3 22 3 3 3 2" xfId="24065" xr:uid="{00000000-0005-0000-0000-00008A430000}"/>
    <cellStyle name="Note 3 22 3 3 3 3" xfId="38518" xr:uid="{00000000-0005-0000-0000-00008B430000}"/>
    <cellStyle name="Note 3 22 3 3 4" xfId="9071" xr:uid="{00000000-0005-0000-0000-00008C430000}"/>
    <cellStyle name="Note 3 22 3 3 4 2" xfId="26506" xr:uid="{00000000-0005-0000-0000-00008D430000}"/>
    <cellStyle name="Note 3 22 3 3 4 3" xfId="40959" xr:uid="{00000000-0005-0000-0000-00008E430000}"/>
    <cellStyle name="Note 3 22 3 3 5" xfId="11491" xr:uid="{00000000-0005-0000-0000-00008F430000}"/>
    <cellStyle name="Note 3 22 3 3 5 2" xfId="28926" xr:uid="{00000000-0005-0000-0000-000090430000}"/>
    <cellStyle name="Note 3 22 3 3 5 3" xfId="43379" xr:uid="{00000000-0005-0000-0000-000091430000}"/>
    <cellStyle name="Note 3 22 3 3 6" xfId="18498" xr:uid="{00000000-0005-0000-0000-000092430000}"/>
    <cellStyle name="Note 3 22 3 4" xfId="1658" xr:uid="{00000000-0005-0000-0000-000093430000}"/>
    <cellStyle name="Note 3 22 3 4 2" xfId="4169" xr:uid="{00000000-0005-0000-0000-000094430000}"/>
    <cellStyle name="Note 3 22 3 4 2 2" xfId="21605" xr:uid="{00000000-0005-0000-0000-000095430000}"/>
    <cellStyle name="Note 3 22 3 4 2 3" xfId="36058" xr:uid="{00000000-0005-0000-0000-000096430000}"/>
    <cellStyle name="Note 3 22 3 4 3" xfId="6631" xr:uid="{00000000-0005-0000-0000-000097430000}"/>
    <cellStyle name="Note 3 22 3 4 3 2" xfId="24066" xr:uid="{00000000-0005-0000-0000-000098430000}"/>
    <cellStyle name="Note 3 22 3 4 3 3" xfId="38519" xr:uid="{00000000-0005-0000-0000-000099430000}"/>
    <cellStyle name="Note 3 22 3 4 4" xfId="9072" xr:uid="{00000000-0005-0000-0000-00009A430000}"/>
    <cellStyle name="Note 3 22 3 4 4 2" xfId="26507" xr:uid="{00000000-0005-0000-0000-00009B430000}"/>
    <cellStyle name="Note 3 22 3 4 4 3" xfId="40960" xr:uid="{00000000-0005-0000-0000-00009C430000}"/>
    <cellStyle name="Note 3 22 3 4 5" xfId="11492" xr:uid="{00000000-0005-0000-0000-00009D430000}"/>
    <cellStyle name="Note 3 22 3 4 5 2" xfId="28927" xr:uid="{00000000-0005-0000-0000-00009E430000}"/>
    <cellStyle name="Note 3 22 3 4 5 3" xfId="43380" xr:uid="{00000000-0005-0000-0000-00009F430000}"/>
    <cellStyle name="Note 3 22 3 4 6" xfId="15184" xr:uid="{00000000-0005-0000-0000-0000A0430000}"/>
    <cellStyle name="Note 3 22 3 4 6 2" xfId="32619" xr:uid="{00000000-0005-0000-0000-0000A1430000}"/>
    <cellStyle name="Note 3 22 3 4 6 3" xfId="47072" xr:uid="{00000000-0005-0000-0000-0000A2430000}"/>
    <cellStyle name="Note 3 22 3 4 7" xfId="18499" xr:uid="{00000000-0005-0000-0000-0000A3430000}"/>
    <cellStyle name="Note 3 22 3 4 8" xfId="20346" xr:uid="{00000000-0005-0000-0000-0000A4430000}"/>
    <cellStyle name="Note 3 22 3 5" xfId="4166" xr:uid="{00000000-0005-0000-0000-0000A5430000}"/>
    <cellStyle name="Note 3 22 3 5 2" xfId="13750" xr:uid="{00000000-0005-0000-0000-0000A6430000}"/>
    <cellStyle name="Note 3 22 3 5 2 2" xfId="31185" xr:uid="{00000000-0005-0000-0000-0000A7430000}"/>
    <cellStyle name="Note 3 22 3 5 2 3" xfId="45638" xr:uid="{00000000-0005-0000-0000-0000A8430000}"/>
    <cellStyle name="Note 3 22 3 5 3" xfId="16211" xr:uid="{00000000-0005-0000-0000-0000A9430000}"/>
    <cellStyle name="Note 3 22 3 5 3 2" xfId="33646" xr:uid="{00000000-0005-0000-0000-0000AA430000}"/>
    <cellStyle name="Note 3 22 3 5 3 3" xfId="48099" xr:uid="{00000000-0005-0000-0000-0000AB430000}"/>
    <cellStyle name="Note 3 22 3 5 4" xfId="21602" xr:uid="{00000000-0005-0000-0000-0000AC430000}"/>
    <cellStyle name="Note 3 22 3 5 5" xfId="36055" xr:uid="{00000000-0005-0000-0000-0000AD430000}"/>
    <cellStyle name="Note 3 22 3 6" xfId="6628" xr:uid="{00000000-0005-0000-0000-0000AE430000}"/>
    <cellStyle name="Note 3 22 3 6 2" xfId="24063" xr:uid="{00000000-0005-0000-0000-0000AF430000}"/>
    <cellStyle name="Note 3 22 3 6 3" xfId="38516" xr:uid="{00000000-0005-0000-0000-0000B0430000}"/>
    <cellStyle name="Note 3 22 3 7" xfId="9069" xr:uid="{00000000-0005-0000-0000-0000B1430000}"/>
    <cellStyle name="Note 3 22 3 7 2" xfId="26504" xr:uid="{00000000-0005-0000-0000-0000B2430000}"/>
    <cellStyle name="Note 3 22 3 7 3" xfId="40957" xr:uid="{00000000-0005-0000-0000-0000B3430000}"/>
    <cellStyle name="Note 3 22 3 8" xfId="11489" xr:uid="{00000000-0005-0000-0000-0000B4430000}"/>
    <cellStyle name="Note 3 22 3 8 2" xfId="28924" xr:uid="{00000000-0005-0000-0000-0000B5430000}"/>
    <cellStyle name="Note 3 22 3 8 3" xfId="43377" xr:uid="{00000000-0005-0000-0000-0000B6430000}"/>
    <cellStyle name="Note 3 22 3 9" xfId="18496" xr:uid="{00000000-0005-0000-0000-0000B7430000}"/>
    <cellStyle name="Note 3 22 4" xfId="1659" xr:uid="{00000000-0005-0000-0000-0000B8430000}"/>
    <cellStyle name="Note 3 22 4 2" xfId="1660" xr:uid="{00000000-0005-0000-0000-0000B9430000}"/>
    <cellStyle name="Note 3 22 4 2 2" xfId="4171" xr:uid="{00000000-0005-0000-0000-0000BA430000}"/>
    <cellStyle name="Note 3 22 4 2 2 2" xfId="13754" xr:uid="{00000000-0005-0000-0000-0000BB430000}"/>
    <cellStyle name="Note 3 22 4 2 2 2 2" xfId="31189" xr:uid="{00000000-0005-0000-0000-0000BC430000}"/>
    <cellStyle name="Note 3 22 4 2 2 2 3" xfId="45642" xr:uid="{00000000-0005-0000-0000-0000BD430000}"/>
    <cellStyle name="Note 3 22 4 2 2 3" xfId="16215" xr:uid="{00000000-0005-0000-0000-0000BE430000}"/>
    <cellStyle name="Note 3 22 4 2 2 3 2" xfId="33650" xr:uid="{00000000-0005-0000-0000-0000BF430000}"/>
    <cellStyle name="Note 3 22 4 2 2 3 3" xfId="48103" xr:uid="{00000000-0005-0000-0000-0000C0430000}"/>
    <cellStyle name="Note 3 22 4 2 2 4" xfId="21607" xr:uid="{00000000-0005-0000-0000-0000C1430000}"/>
    <cellStyle name="Note 3 22 4 2 2 5" xfId="36060" xr:uid="{00000000-0005-0000-0000-0000C2430000}"/>
    <cellStyle name="Note 3 22 4 2 3" xfId="6633" xr:uid="{00000000-0005-0000-0000-0000C3430000}"/>
    <cellStyle name="Note 3 22 4 2 3 2" xfId="24068" xr:uid="{00000000-0005-0000-0000-0000C4430000}"/>
    <cellStyle name="Note 3 22 4 2 3 3" xfId="38521" xr:uid="{00000000-0005-0000-0000-0000C5430000}"/>
    <cellStyle name="Note 3 22 4 2 4" xfId="9074" xr:uid="{00000000-0005-0000-0000-0000C6430000}"/>
    <cellStyle name="Note 3 22 4 2 4 2" xfId="26509" xr:uid="{00000000-0005-0000-0000-0000C7430000}"/>
    <cellStyle name="Note 3 22 4 2 4 3" xfId="40962" xr:uid="{00000000-0005-0000-0000-0000C8430000}"/>
    <cellStyle name="Note 3 22 4 2 5" xfId="11494" xr:uid="{00000000-0005-0000-0000-0000C9430000}"/>
    <cellStyle name="Note 3 22 4 2 5 2" xfId="28929" xr:uid="{00000000-0005-0000-0000-0000CA430000}"/>
    <cellStyle name="Note 3 22 4 2 5 3" xfId="43382" xr:uid="{00000000-0005-0000-0000-0000CB430000}"/>
    <cellStyle name="Note 3 22 4 2 6" xfId="18501" xr:uid="{00000000-0005-0000-0000-0000CC430000}"/>
    <cellStyle name="Note 3 22 4 3" xfId="1661" xr:uid="{00000000-0005-0000-0000-0000CD430000}"/>
    <cellStyle name="Note 3 22 4 3 2" xfId="4172" xr:uid="{00000000-0005-0000-0000-0000CE430000}"/>
    <cellStyle name="Note 3 22 4 3 2 2" xfId="13755" xr:uid="{00000000-0005-0000-0000-0000CF430000}"/>
    <cellStyle name="Note 3 22 4 3 2 2 2" xfId="31190" xr:uid="{00000000-0005-0000-0000-0000D0430000}"/>
    <cellStyle name="Note 3 22 4 3 2 2 3" xfId="45643" xr:uid="{00000000-0005-0000-0000-0000D1430000}"/>
    <cellStyle name="Note 3 22 4 3 2 3" xfId="16216" xr:uid="{00000000-0005-0000-0000-0000D2430000}"/>
    <cellStyle name="Note 3 22 4 3 2 3 2" xfId="33651" xr:uid="{00000000-0005-0000-0000-0000D3430000}"/>
    <cellStyle name="Note 3 22 4 3 2 3 3" xfId="48104" xr:uid="{00000000-0005-0000-0000-0000D4430000}"/>
    <cellStyle name="Note 3 22 4 3 2 4" xfId="21608" xr:uid="{00000000-0005-0000-0000-0000D5430000}"/>
    <cellStyle name="Note 3 22 4 3 2 5" xfId="36061" xr:uid="{00000000-0005-0000-0000-0000D6430000}"/>
    <cellStyle name="Note 3 22 4 3 3" xfId="6634" xr:uid="{00000000-0005-0000-0000-0000D7430000}"/>
    <cellStyle name="Note 3 22 4 3 3 2" xfId="24069" xr:uid="{00000000-0005-0000-0000-0000D8430000}"/>
    <cellStyle name="Note 3 22 4 3 3 3" xfId="38522" xr:uid="{00000000-0005-0000-0000-0000D9430000}"/>
    <cellStyle name="Note 3 22 4 3 4" xfId="9075" xr:uid="{00000000-0005-0000-0000-0000DA430000}"/>
    <cellStyle name="Note 3 22 4 3 4 2" xfId="26510" xr:uid="{00000000-0005-0000-0000-0000DB430000}"/>
    <cellStyle name="Note 3 22 4 3 4 3" xfId="40963" xr:uid="{00000000-0005-0000-0000-0000DC430000}"/>
    <cellStyle name="Note 3 22 4 3 5" xfId="11495" xr:uid="{00000000-0005-0000-0000-0000DD430000}"/>
    <cellStyle name="Note 3 22 4 3 5 2" xfId="28930" xr:uid="{00000000-0005-0000-0000-0000DE430000}"/>
    <cellStyle name="Note 3 22 4 3 5 3" xfId="43383" xr:uid="{00000000-0005-0000-0000-0000DF430000}"/>
    <cellStyle name="Note 3 22 4 3 6" xfId="18502" xr:uid="{00000000-0005-0000-0000-0000E0430000}"/>
    <cellStyle name="Note 3 22 4 4" xfId="1662" xr:uid="{00000000-0005-0000-0000-0000E1430000}"/>
    <cellStyle name="Note 3 22 4 4 2" xfId="4173" xr:uid="{00000000-0005-0000-0000-0000E2430000}"/>
    <cellStyle name="Note 3 22 4 4 2 2" xfId="21609" xr:uid="{00000000-0005-0000-0000-0000E3430000}"/>
    <cellStyle name="Note 3 22 4 4 2 3" xfId="36062" xr:uid="{00000000-0005-0000-0000-0000E4430000}"/>
    <cellStyle name="Note 3 22 4 4 3" xfId="6635" xr:uid="{00000000-0005-0000-0000-0000E5430000}"/>
    <cellStyle name="Note 3 22 4 4 3 2" xfId="24070" xr:uid="{00000000-0005-0000-0000-0000E6430000}"/>
    <cellStyle name="Note 3 22 4 4 3 3" xfId="38523" xr:uid="{00000000-0005-0000-0000-0000E7430000}"/>
    <cellStyle name="Note 3 22 4 4 4" xfId="9076" xr:uid="{00000000-0005-0000-0000-0000E8430000}"/>
    <cellStyle name="Note 3 22 4 4 4 2" xfId="26511" xr:uid="{00000000-0005-0000-0000-0000E9430000}"/>
    <cellStyle name="Note 3 22 4 4 4 3" xfId="40964" xr:uid="{00000000-0005-0000-0000-0000EA430000}"/>
    <cellStyle name="Note 3 22 4 4 5" xfId="11496" xr:uid="{00000000-0005-0000-0000-0000EB430000}"/>
    <cellStyle name="Note 3 22 4 4 5 2" xfId="28931" xr:uid="{00000000-0005-0000-0000-0000EC430000}"/>
    <cellStyle name="Note 3 22 4 4 5 3" xfId="43384" xr:uid="{00000000-0005-0000-0000-0000ED430000}"/>
    <cellStyle name="Note 3 22 4 4 6" xfId="15185" xr:uid="{00000000-0005-0000-0000-0000EE430000}"/>
    <cellStyle name="Note 3 22 4 4 6 2" xfId="32620" xr:uid="{00000000-0005-0000-0000-0000EF430000}"/>
    <cellStyle name="Note 3 22 4 4 6 3" xfId="47073" xr:uid="{00000000-0005-0000-0000-0000F0430000}"/>
    <cellStyle name="Note 3 22 4 4 7" xfId="18503" xr:uid="{00000000-0005-0000-0000-0000F1430000}"/>
    <cellStyle name="Note 3 22 4 4 8" xfId="20347" xr:uid="{00000000-0005-0000-0000-0000F2430000}"/>
    <cellStyle name="Note 3 22 4 5" xfId="4170" xr:uid="{00000000-0005-0000-0000-0000F3430000}"/>
    <cellStyle name="Note 3 22 4 5 2" xfId="13753" xr:uid="{00000000-0005-0000-0000-0000F4430000}"/>
    <cellStyle name="Note 3 22 4 5 2 2" xfId="31188" xr:uid="{00000000-0005-0000-0000-0000F5430000}"/>
    <cellStyle name="Note 3 22 4 5 2 3" xfId="45641" xr:uid="{00000000-0005-0000-0000-0000F6430000}"/>
    <cellStyle name="Note 3 22 4 5 3" xfId="16214" xr:uid="{00000000-0005-0000-0000-0000F7430000}"/>
    <cellStyle name="Note 3 22 4 5 3 2" xfId="33649" xr:uid="{00000000-0005-0000-0000-0000F8430000}"/>
    <cellStyle name="Note 3 22 4 5 3 3" xfId="48102" xr:uid="{00000000-0005-0000-0000-0000F9430000}"/>
    <cellStyle name="Note 3 22 4 5 4" xfId="21606" xr:uid="{00000000-0005-0000-0000-0000FA430000}"/>
    <cellStyle name="Note 3 22 4 5 5" xfId="36059" xr:uid="{00000000-0005-0000-0000-0000FB430000}"/>
    <cellStyle name="Note 3 22 4 6" xfId="6632" xr:uid="{00000000-0005-0000-0000-0000FC430000}"/>
    <cellStyle name="Note 3 22 4 6 2" xfId="24067" xr:uid="{00000000-0005-0000-0000-0000FD430000}"/>
    <cellStyle name="Note 3 22 4 6 3" xfId="38520" xr:uid="{00000000-0005-0000-0000-0000FE430000}"/>
    <cellStyle name="Note 3 22 4 7" xfId="9073" xr:uid="{00000000-0005-0000-0000-0000FF430000}"/>
    <cellStyle name="Note 3 22 4 7 2" xfId="26508" xr:uid="{00000000-0005-0000-0000-000000440000}"/>
    <cellStyle name="Note 3 22 4 7 3" xfId="40961" xr:uid="{00000000-0005-0000-0000-000001440000}"/>
    <cellStyle name="Note 3 22 4 8" xfId="11493" xr:uid="{00000000-0005-0000-0000-000002440000}"/>
    <cellStyle name="Note 3 22 4 8 2" xfId="28928" xr:uid="{00000000-0005-0000-0000-000003440000}"/>
    <cellStyle name="Note 3 22 4 8 3" xfId="43381" xr:uid="{00000000-0005-0000-0000-000004440000}"/>
    <cellStyle name="Note 3 22 4 9" xfId="18500" xr:uid="{00000000-0005-0000-0000-000005440000}"/>
    <cellStyle name="Note 3 22 5" xfId="1663" xr:uid="{00000000-0005-0000-0000-000006440000}"/>
    <cellStyle name="Note 3 22 5 2" xfId="4174" xr:uid="{00000000-0005-0000-0000-000007440000}"/>
    <cellStyle name="Note 3 22 5 2 2" xfId="13756" xr:uid="{00000000-0005-0000-0000-000008440000}"/>
    <cellStyle name="Note 3 22 5 2 2 2" xfId="31191" xr:uid="{00000000-0005-0000-0000-000009440000}"/>
    <cellStyle name="Note 3 22 5 2 2 3" xfId="45644" xr:uid="{00000000-0005-0000-0000-00000A440000}"/>
    <cellStyle name="Note 3 22 5 2 3" xfId="16217" xr:uid="{00000000-0005-0000-0000-00000B440000}"/>
    <cellStyle name="Note 3 22 5 2 3 2" xfId="33652" xr:uid="{00000000-0005-0000-0000-00000C440000}"/>
    <cellStyle name="Note 3 22 5 2 3 3" xfId="48105" xr:uid="{00000000-0005-0000-0000-00000D440000}"/>
    <cellStyle name="Note 3 22 5 2 4" xfId="21610" xr:uid="{00000000-0005-0000-0000-00000E440000}"/>
    <cellStyle name="Note 3 22 5 2 5" xfId="36063" xr:uid="{00000000-0005-0000-0000-00000F440000}"/>
    <cellStyle name="Note 3 22 5 3" xfId="6636" xr:uid="{00000000-0005-0000-0000-000010440000}"/>
    <cellStyle name="Note 3 22 5 3 2" xfId="24071" xr:uid="{00000000-0005-0000-0000-000011440000}"/>
    <cellStyle name="Note 3 22 5 3 3" xfId="38524" xr:uid="{00000000-0005-0000-0000-000012440000}"/>
    <cellStyle name="Note 3 22 5 4" xfId="9077" xr:uid="{00000000-0005-0000-0000-000013440000}"/>
    <cellStyle name="Note 3 22 5 4 2" xfId="26512" xr:uid="{00000000-0005-0000-0000-000014440000}"/>
    <cellStyle name="Note 3 22 5 4 3" xfId="40965" xr:uid="{00000000-0005-0000-0000-000015440000}"/>
    <cellStyle name="Note 3 22 5 5" xfId="11497" xr:uid="{00000000-0005-0000-0000-000016440000}"/>
    <cellStyle name="Note 3 22 5 5 2" xfId="28932" xr:uid="{00000000-0005-0000-0000-000017440000}"/>
    <cellStyle name="Note 3 22 5 5 3" xfId="43385" xr:uid="{00000000-0005-0000-0000-000018440000}"/>
    <cellStyle name="Note 3 22 5 6" xfId="18504" xr:uid="{00000000-0005-0000-0000-000019440000}"/>
    <cellStyle name="Note 3 22 6" xfId="1664" xr:uid="{00000000-0005-0000-0000-00001A440000}"/>
    <cellStyle name="Note 3 22 6 2" xfId="4175" xr:uid="{00000000-0005-0000-0000-00001B440000}"/>
    <cellStyle name="Note 3 22 6 2 2" xfId="13757" xr:uid="{00000000-0005-0000-0000-00001C440000}"/>
    <cellStyle name="Note 3 22 6 2 2 2" xfId="31192" xr:uid="{00000000-0005-0000-0000-00001D440000}"/>
    <cellStyle name="Note 3 22 6 2 2 3" xfId="45645" xr:uid="{00000000-0005-0000-0000-00001E440000}"/>
    <cellStyle name="Note 3 22 6 2 3" xfId="16218" xr:uid="{00000000-0005-0000-0000-00001F440000}"/>
    <cellStyle name="Note 3 22 6 2 3 2" xfId="33653" xr:uid="{00000000-0005-0000-0000-000020440000}"/>
    <cellStyle name="Note 3 22 6 2 3 3" xfId="48106" xr:uid="{00000000-0005-0000-0000-000021440000}"/>
    <cellStyle name="Note 3 22 6 2 4" xfId="21611" xr:uid="{00000000-0005-0000-0000-000022440000}"/>
    <cellStyle name="Note 3 22 6 2 5" xfId="36064" xr:uid="{00000000-0005-0000-0000-000023440000}"/>
    <cellStyle name="Note 3 22 6 3" xfId="6637" xr:uid="{00000000-0005-0000-0000-000024440000}"/>
    <cellStyle name="Note 3 22 6 3 2" xfId="24072" xr:uid="{00000000-0005-0000-0000-000025440000}"/>
    <cellStyle name="Note 3 22 6 3 3" xfId="38525" xr:uid="{00000000-0005-0000-0000-000026440000}"/>
    <cellStyle name="Note 3 22 6 4" xfId="9078" xr:uid="{00000000-0005-0000-0000-000027440000}"/>
    <cellStyle name="Note 3 22 6 4 2" xfId="26513" xr:uid="{00000000-0005-0000-0000-000028440000}"/>
    <cellStyle name="Note 3 22 6 4 3" xfId="40966" xr:uid="{00000000-0005-0000-0000-000029440000}"/>
    <cellStyle name="Note 3 22 6 5" xfId="11498" xr:uid="{00000000-0005-0000-0000-00002A440000}"/>
    <cellStyle name="Note 3 22 6 5 2" xfId="28933" xr:uid="{00000000-0005-0000-0000-00002B440000}"/>
    <cellStyle name="Note 3 22 6 5 3" xfId="43386" xr:uid="{00000000-0005-0000-0000-00002C440000}"/>
    <cellStyle name="Note 3 22 6 6" xfId="18505" xr:uid="{00000000-0005-0000-0000-00002D440000}"/>
    <cellStyle name="Note 3 22 7" xfId="1665" xr:uid="{00000000-0005-0000-0000-00002E440000}"/>
    <cellStyle name="Note 3 22 7 2" xfId="4176" xr:uid="{00000000-0005-0000-0000-00002F440000}"/>
    <cellStyle name="Note 3 22 7 2 2" xfId="21612" xr:uid="{00000000-0005-0000-0000-000030440000}"/>
    <cellStyle name="Note 3 22 7 2 3" xfId="36065" xr:uid="{00000000-0005-0000-0000-000031440000}"/>
    <cellStyle name="Note 3 22 7 3" xfId="6638" xr:uid="{00000000-0005-0000-0000-000032440000}"/>
    <cellStyle name="Note 3 22 7 3 2" xfId="24073" xr:uid="{00000000-0005-0000-0000-000033440000}"/>
    <cellStyle name="Note 3 22 7 3 3" xfId="38526" xr:uid="{00000000-0005-0000-0000-000034440000}"/>
    <cellStyle name="Note 3 22 7 4" xfId="9079" xr:uid="{00000000-0005-0000-0000-000035440000}"/>
    <cellStyle name="Note 3 22 7 4 2" xfId="26514" xr:uid="{00000000-0005-0000-0000-000036440000}"/>
    <cellStyle name="Note 3 22 7 4 3" xfId="40967" xr:uid="{00000000-0005-0000-0000-000037440000}"/>
    <cellStyle name="Note 3 22 7 5" xfId="11499" xr:uid="{00000000-0005-0000-0000-000038440000}"/>
    <cellStyle name="Note 3 22 7 5 2" xfId="28934" xr:uid="{00000000-0005-0000-0000-000039440000}"/>
    <cellStyle name="Note 3 22 7 5 3" xfId="43387" xr:uid="{00000000-0005-0000-0000-00003A440000}"/>
    <cellStyle name="Note 3 22 7 6" xfId="15186" xr:uid="{00000000-0005-0000-0000-00003B440000}"/>
    <cellStyle name="Note 3 22 7 6 2" xfId="32621" xr:uid="{00000000-0005-0000-0000-00003C440000}"/>
    <cellStyle name="Note 3 22 7 6 3" xfId="47074" xr:uid="{00000000-0005-0000-0000-00003D440000}"/>
    <cellStyle name="Note 3 22 7 7" xfId="18506" xr:uid="{00000000-0005-0000-0000-00003E440000}"/>
    <cellStyle name="Note 3 22 7 8" xfId="20348" xr:uid="{00000000-0005-0000-0000-00003F440000}"/>
    <cellStyle name="Note 3 22 8" xfId="4161" xr:uid="{00000000-0005-0000-0000-000040440000}"/>
    <cellStyle name="Note 3 22 8 2" xfId="13746" xr:uid="{00000000-0005-0000-0000-000041440000}"/>
    <cellStyle name="Note 3 22 8 2 2" xfId="31181" xr:uid="{00000000-0005-0000-0000-000042440000}"/>
    <cellStyle name="Note 3 22 8 2 3" xfId="45634" xr:uid="{00000000-0005-0000-0000-000043440000}"/>
    <cellStyle name="Note 3 22 8 3" xfId="16207" xr:uid="{00000000-0005-0000-0000-000044440000}"/>
    <cellStyle name="Note 3 22 8 3 2" xfId="33642" xr:uid="{00000000-0005-0000-0000-000045440000}"/>
    <cellStyle name="Note 3 22 8 3 3" xfId="48095" xr:uid="{00000000-0005-0000-0000-000046440000}"/>
    <cellStyle name="Note 3 22 8 4" xfId="21597" xr:uid="{00000000-0005-0000-0000-000047440000}"/>
    <cellStyle name="Note 3 22 8 5" xfId="36050" xr:uid="{00000000-0005-0000-0000-000048440000}"/>
    <cellStyle name="Note 3 22 9" xfId="6623" xr:uid="{00000000-0005-0000-0000-000049440000}"/>
    <cellStyle name="Note 3 22 9 2" xfId="24058" xr:uid="{00000000-0005-0000-0000-00004A440000}"/>
    <cellStyle name="Note 3 22 9 3" xfId="38511" xr:uid="{00000000-0005-0000-0000-00004B440000}"/>
    <cellStyle name="Note 3 23" xfId="1666" xr:uid="{00000000-0005-0000-0000-00004C440000}"/>
    <cellStyle name="Note 3 23 10" xfId="9080" xr:uid="{00000000-0005-0000-0000-00004D440000}"/>
    <cellStyle name="Note 3 23 10 2" xfId="26515" xr:uid="{00000000-0005-0000-0000-00004E440000}"/>
    <cellStyle name="Note 3 23 10 3" xfId="40968" xr:uid="{00000000-0005-0000-0000-00004F440000}"/>
    <cellStyle name="Note 3 23 11" xfId="11500" xr:uid="{00000000-0005-0000-0000-000050440000}"/>
    <cellStyle name="Note 3 23 11 2" xfId="28935" xr:uid="{00000000-0005-0000-0000-000051440000}"/>
    <cellStyle name="Note 3 23 11 3" xfId="43388" xr:uid="{00000000-0005-0000-0000-000052440000}"/>
    <cellStyle name="Note 3 23 12" xfId="18507" xr:uid="{00000000-0005-0000-0000-000053440000}"/>
    <cellStyle name="Note 3 23 2" xfId="1667" xr:uid="{00000000-0005-0000-0000-000054440000}"/>
    <cellStyle name="Note 3 23 2 2" xfId="1668" xr:uid="{00000000-0005-0000-0000-000055440000}"/>
    <cellStyle name="Note 3 23 2 2 2" xfId="4179" xr:uid="{00000000-0005-0000-0000-000056440000}"/>
    <cellStyle name="Note 3 23 2 2 2 2" xfId="13760" xr:uid="{00000000-0005-0000-0000-000057440000}"/>
    <cellStyle name="Note 3 23 2 2 2 2 2" xfId="31195" xr:uid="{00000000-0005-0000-0000-000058440000}"/>
    <cellStyle name="Note 3 23 2 2 2 2 3" xfId="45648" xr:uid="{00000000-0005-0000-0000-000059440000}"/>
    <cellStyle name="Note 3 23 2 2 2 3" xfId="16221" xr:uid="{00000000-0005-0000-0000-00005A440000}"/>
    <cellStyle name="Note 3 23 2 2 2 3 2" xfId="33656" xr:uid="{00000000-0005-0000-0000-00005B440000}"/>
    <cellStyle name="Note 3 23 2 2 2 3 3" xfId="48109" xr:uid="{00000000-0005-0000-0000-00005C440000}"/>
    <cellStyle name="Note 3 23 2 2 2 4" xfId="21615" xr:uid="{00000000-0005-0000-0000-00005D440000}"/>
    <cellStyle name="Note 3 23 2 2 2 5" xfId="36068" xr:uid="{00000000-0005-0000-0000-00005E440000}"/>
    <cellStyle name="Note 3 23 2 2 3" xfId="6641" xr:uid="{00000000-0005-0000-0000-00005F440000}"/>
    <cellStyle name="Note 3 23 2 2 3 2" xfId="24076" xr:uid="{00000000-0005-0000-0000-000060440000}"/>
    <cellStyle name="Note 3 23 2 2 3 3" xfId="38529" xr:uid="{00000000-0005-0000-0000-000061440000}"/>
    <cellStyle name="Note 3 23 2 2 4" xfId="9082" xr:uid="{00000000-0005-0000-0000-000062440000}"/>
    <cellStyle name="Note 3 23 2 2 4 2" xfId="26517" xr:uid="{00000000-0005-0000-0000-000063440000}"/>
    <cellStyle name="Note 3 23 2 2 4 3" xfId="40970" xr:uid="{00000000-0005-0000-0000-000064440000}"/>
    <cellStyle name="Note 3 23 2 2 5" xfId="11502" xr:uid="{00000000-0005-0000-0000-000065440000}"/>
    <cellStyle name="Note 3 23 2 2 5 2" xfId="28937" xr:uid="{00000000-0005-0000-0000-000066440000}"/>
    <cellStyle name="Note 3 23 2 2 5 3" xfId="43390" xr:uid="{00000000-0005-0000-0000-000067440000}"/>
    <cellStyle name="Note 3 23 2 2 6" xfId="18509" xr:uid="{00000000-0005-0000-0000-000068440000}"/>
    <cellStyle name="Note 3 23 2 3" xfId="1669" xr:uid="{00000000-0005-0000-0000-000069440000}"/>
    <cellStyle name="Note 3 23 2 3 2" xfId="4180" xr:uid="{00000000-0005-0000-0000-00006A440000}"/>
    <cellStyle name="Note 3 23 2 3 2 2" xfId="13761" xr:uid="{00000000-0005-0000-0000-00006B440000}"/>
    <cellStyle name="Note 3 23 2 3 2 2 2" xfId="31196" xr:uid="{00000000-0005-0000-0000-00006C440000}"/>
    <cellStyle name="Note 3 23 2 3 2 2 3" xfId="45649" xr:uid="{00000000-0005-0000-0000-00006D440000}"/>
    <cellStyle name="Note 3 23 2 3 2 3" xfId="16222" xr:uid="{00000000-0005-0000-0000-00006E440000}"/>
    <cellStyle name="Note 3 23 2 3 2 3 2" xfId="33657" xr:uid="{00000000-0005-0000-0000-00006F440000}"/>
    <cellStyle name="Note 3 23 2 3 2 3 3" xfId="48110" xr:uid="{00000000-0005-0000-0000-000070440000}"/>
    <cellStyle name="Note 3 23 2 3 2 4" xfId="21616" xr:uid="{00000000-0005-0000-0000-000071440000}"/>
    <cellStyle name="Note 3 23 2 3 2 5" xfId="36069" xr:uid="{00000000-0005-0000-0000-000072440000}"/>
    <cellStyle name="Note 3 23 2 3 3" xfId="6642" xr:uid="{00000000-0005-0000-0000-000073440000}"/>
    <cellStyle name="Note 3 23 2 3 3 2" xfId="24077" xr:uid="{00000000-0005-0000-0000-000074440000}"/>
    <cellStyle name="Note 3 23 2 3 3 3" xfId="38530" xr:uid="{00000000-0005-0000-0000-000075440000}"/>
    <cellStyle name="Note 3 23 2 3 4" xfId="9083" xr:uid="{00000000-0005-0000-0000-000076440000}"/>
    <cellStyle name="Note 3 23 2 3 4 2" xfId="26518" xr:uid="{00000000-0005-0000-0000-000077440000}"/>
    <cellStyle name="Note 3 23 2 3 4 3" xfId="40971" xr:uid="{00000000-0005-0000-0000-000078440000}"/>
    <cellStyle name="Note 3 23 2 3 5" xfId="11503" xr:uid="{00000000-0005-0000-0000-000079440000}"/>
    <cellStyle name="Note 3 23 2 3 5 2" xfId="28938" xr:uid="{00000000-0005-0000-0000-00007A440000}"/>
    <cellStyle name="Note 3 23 2 3 5 3" xfId="43391" xr:uid="{00000000-0005-0000-0000-00007B440000}"/>
    <cellStyle name="Note 3 23 2 3 6" xfId="18510" xr:uid="{00000000-0005-0000-0000-00007C440000}"/>
    <cellStyle name="Note 3 23 2 4" xfId="1670" xr:uid="{00000000-0005-0000-0000-00007D440000}"/>
    <cellStyle name="Note 3 23 2 4 2" xfId="4181" xr:uid="{00000000-0005-0000-0000-00007E440000}"/>
    <cellStyle name="Note 3 23 2 4 2 2" xfId="21617" xr:uid="{00000000-0005-0000-0000-00007F440000}"/>
    <cellStyle name="Note 3 23 2 4 2 3" xfId="36070" xr:uid="{00000000-0005-0000-0000-000080440000}"/>
    <cellStyle name="Note 3 23 2 4 3" xfId="6643" xr:uid="{00000000-0005-0000-0000-000081440000}"/>
    <cellStyle name="Note 3 23 2 4 3 2" xfId="24078" xr:uid="{00000000-0005-0000-0000-000082440000}"/>
    <cellStyle name="Note 3 23 2 4 3 3" xfId="38531" xr:uid="{00000000-0005-0000-0000-000083440000}"/>
    <cellStyle name="Note 3 23 2 4 4" xfId="9084" xr:uid="{00000000-0005-0000-0000-000084440000}"/>
    <cellStyle name="Note 3 23 2 4 4 2" xfId="26519" xr:uid="{00000000-0005-0000-0000-000085440000}"/>
    <cellStyle name="Note 3 23 2 4 4 3" xfId="40972" xr:uid="{00000000-0005-0000-0000-000086440000}"/>
    <cellStyle name="Note 3 23 2 4 5" xfId="11504" xr:uid="{00000000-0005-0000-0000-000087440000}"/>
    <cellStyle name="Note 3 23 2 4 5 2" xfId="28939" xr:uid="{00000000-0005-0000-0000-000088440000}"/>
    <cellStyle name="Note 3 23 2 4 5 3" xfId="43392" xr:uid="{00000000-0005-0000-0000-000089440000}"/>
    <cellStyle name="Note 3 23 2 4 6" xfId="15187" xr:uid="{00000000-0005-0000-0000-00008A440000}"/>
    <cellStyle name="Note 3 23 2 4 6 2" xfId="32622" xr:uid="{00000000-0005-0000-0000-00008B440000}"/>
    <cellStyle name="Note 3 23 2 4 6 3" xfId="47075" xr:uid="{00000000-0005-0000-0000-00008C440000}"/>
    <cellStyle name="Note 3 23 2 4 7" xfId="18511" xr:uid="{00000000-0005-0000-0000-00008D440000}"/>
    <cellStyle name="Note 3 23 2 4 8" xfId="20349" xr:uid="{00000000-0005-0000-0000-00008E440000}"/>
    <cellStyle name="Note 3 23 2 5" xfId="4178" xr:uid="{00000000-0005-0000-0000-00008F440000}"/>
    <cellStyle name="Note 3 23 2 5 2" xfId="13759" xr:uid="{00000000-0005-0000-0000-000090440000}"/>
    <cellStyle name="Note 3 23 2 5 2 2" xfId="31194" xr:uid="{00000000-0005-0000-0000-000091440000}"/>
    <cellStyle name="Note 3 23 2 5 2 3" xfId="45647" xr:uid="{00000000-0005-0000-0000-000092440000}"/>
    <cellStyle name="Note 3 23 2 5 3" xfId="16220" xr:uid="{00000000-0005-0000-0000-000093440000}"/>
    <cellStyle name="Note 3 23 2 5 3 2" xfId="33655" xr:uid="{00000000-0005-0000-0000-000094440000}"/>
    <cellStyle name="Note 3 23 2 5 3 3" xfId="48108" xr:uid="{00000000-0005-0000-0000-000095440000}"/>
    <cellStyle name="Note 3 23 2 5 4" xfId="21614" xr:uid="{00000000-0005-0000-0000-000096440000}"/>
    <cellStyle name="Note 3 23 2 5 5" xfId="36067" xr:uid="{00000000-0005-0000-0000-000097440000}"/>
    <cellStyle name="Note 3 23 2 6" xfId="6640" xr:uid="{00000000-0005-0000-0000-000098440000}"/>
    <cellStyle name="Note 3 23 2 6 2" xfId="24075" xr:uid="{00000000-0005-0000-0000-000099440000}"/>
    <cellStyle name="Note 3 23 2 6 3" xfId="38528" xr:uid="{00000000-0005-0000-0000-00009A440000}"/>
    <cellStyle name="Note 3 23 2 7" xfId="9081" xr:uid="{00000000-0005-0000-0000-00009B440000}"/>
    <cellStyle name="Note 3 23 2 7 2" xfId="26516" xr:uid="{00000000-0005-0000-0000-00009C440000}"/>
    <cellStyle name="Note 3 23 2 7 3" xfId="40969" xr:uid="{00000000-0005-0000-0000-00009D440000}"/>
    <cellStyle name="Note 3 23 2 8" xfId="11501" xr:uid="{00000000-0005-0000-0000-00009E440000}"/>
    <cellStyle name="Note 3 23 2 8 2" xfId="28936" xr:uid="{00000000-0005-0000-0000-00009F440000}"/>
    <cellStyle name="Note 3 23 2 8 3" xfId="43389" xr:uid="{00000000-0005-0000-0000-0000A0440000}"/>
    <cellStyle name="Note 3 23 2 9" xfId="18508" xr:uid="{00000000-0005-0000-0000-0000A1440000}"/>
    <cellStyle name="Note 3 23 3" xfId="1671" xr:uid="{00000000-0005-0000-0000-0000A2440000}"/>
    <cellStyle name="Note 3 23 3 2" xfId="1672" xr:uid="{00000000-0005-0000-0000-0000A3440000}"/>
    <cellStyle name="Note 3 23 3 2 2" xfId="4183" xr:uid="{00000000-0005-0000-0000-0000A4440000}"/>
    <cellStyle name="Note 3 23 3 2 2 2" xfId="13763" xr:uid="{00000000-0005-0000-0000-0000A5440000}"/>
    <cellStyle name="Note 3 23 3 2 2 2 2" xfId="31198" xr:uid="{00000000-0005-0000-0000-0000A6440000}"/>
    <cellStyle name="Note 3 23 3 2 2 2 3" xfId="45651" xr:uid="{00000000-0005-0000-0000-0000A7440000}"/>
    <cellStyle name="Note 3 23 3 2 2 3" xfId="16224" xr:uid="{00000000-0005-0000-0000-0000A8440000}"/>
    <cellStyle name="Note 3 23 3 2 2 3 2" xfId="33659" xr:uid="{00000000-0005-0000-0000-0000A9440000}"/>
    <cellStyle name="Note 3 23 3 2 2 3 3" xfId="48112" xr:uid="{00000000-0005-0000-0000-0000AA440000}"/>
    <cellStyle name="Note 3 23 3 2 2 4" xfId="21619" xr:uid="{00000000-0005-0000-0000-0000AB440000}"/>
    <cellStyle name="Note 3 23 3 2 2 5" xfId="36072" xr:uid="{00000000-0005-0000-0000-0000AC440000}"/>
    <cellStyle name="Note 3 23 3 2 3" xfId="6645" xr:uid="{00000000-0005-0000-0000-0000AD440000}"/>
    <cellStyle name="Note 3 23 3 2 3 2" xfId="24080" xr:uid="{00000000-0005-0000-0000-0000AE440000}"/>
    <cellStyle name="Note 3 23 3 2 3 3" xfId="38533" xr:uid="{00000000-0005-0000-0000-0000AF440000}"/>
    <cellStyle name="Note 3 23 3 2 4" xfId="9086" xr:uid="{00000000-0005-0000-0000-0000B0440000}"/>
    <cellStyle name="Note 3 23 3 2 4 2" xfId="26521" xr:uid="{00000000-0005-0000-0000-0000B1440000}"/>
    <cellStyle name="Note 3 23 3 2 4 3" xfId="40974" xr:uid="{00000000-0005-0000-0000-0000B2440000}"/>
    <cellStyle name="Note 3 23 3 2 5" xfId="11506" xr:uid="{00000000-0005-0000-0000-0000B3440000}"/>
    <cellStyle name="Note 3 23 3 2 5 2" xfId="28941" xr:uid="{00000000-0005-0000-0000-0000B4440000}"/>
    <cellStyle name="Note 3 23 3 2 5 3" xfId="43394" xr:uid="{00000000-0005-0000-0000-0000B5440000}"/>
    <cellStyle name="Note 3 23 3 2 6" xfId="18513" xr:uid="{00000000-0005-0000-0000-0000B6440000}"/>
    <cellStyle name="Note 3 23 3 3" xfId="1673" xr:uid="{00000000-0005-0000-0000-0000B7440000}"/>
    <cellStyle name="Note 3 23 3 3 2" xfId="4184" xr:uid="{00000000-0005-0000-0000-0000B8440000}"/>
    <cellStyle name="Note 3 23 3 3 2 2" xfId="13764" xr:uid="{00000000-0005-0000-0000-0000B9440000}"/>
    <cellStyle name="Note 3 23 3 3 2 2 2" xfId="31199" xr:uid="{00000000-0005-0000-0000-0000BA440000}"/>
    <cellStyle name="Note 3 23 3 3 2 2 3" xfId="45652" xr:uid="{00000000-0005-0000-0000-0000BB440000}"/>
    <cellStyle name="Note 3 23 3 3 2 3" xfId="16225" xr:uid="{00000000-0005-0000-0000-0000BC440000}"/>
    <cellStyle name="Note 3 23 3 3 2 3 2" xfId="33660" xr:uid="{00000000-0005-0000-0000-0000BD440000}"/>
    <cellStyle name="Note 3 23 3 3 2 3 3" xfId="48113" xr:uid="{00000000-0005-0000-0000-0000BE440000}"/>
    <cellStyle name="Note 3 23 3 3 2 4" xfId="21620" xr:uid="{00000000-0005-0000-0000-0000BF440000}"/>
    <cellStyle name="Note 3 23 3 3 2 5" xfId="36073" xr:uid="{00000000-0005-0000-0000-0000C0440000}"/>
    <cellStyle name="Note 3 23 3 3 3" xfId="6646" xr:uid="{00000000-0005-0000-0000-0000C1440000}"/>
    <cellStyle name="Note 3 23 3 3 3 2" xfId="24081" xr:uid="{00000000-0005-0000-0000-0000C2440000}"/>
    <cellStyle name="Note 3 23 3 3 3 3" xfId="38534" xr:uid="{00000000-0005-0000-0000-0000C3440000}"/>
    <cellStyle name="Note 3 23 3 3 4" xfId="9087" xr:uid="{00000000-0005-0000-0000-0000C4440000}"/>
    <cellStyle name="Note 3 23 3 3 4 2" xfId="26522" xr:uid="{00000000-0005-0000-0000-0000C5440000}"/>
    <cellStyle name="Note 3 23 3 3 4 3" xfId="40975" xr:uid="{00000000-0005-0000-0000-0000C6440000}"/>
    <cellStyle name="Note 3 23 3 3 5" xfId="11507" xr:uid="{00000000-0005-0000-0000-0000C7440000}"/>
    <cellStyle name="Note 3 23 3 3 5 2" xfId="28942" xr:uid="{00000000-0005-0000-0000-0000C8440000}"/>
    <cellStyle name="Note 3 23 3 3 5 3" xfId="43395" xr:uid="{00000000-0005-0000-0000-0000C9440000}"/>
    <cellStyle name="Note 3 23 3 3 6" xfId="18514" xr:uid="{00000000-0005-0000-0000-0000CA440000}"/>
    <cellStyle name="Note 3 23 3 4" xfId="1674" xr:uid="{00000000-0005-0000-0000-0000CB440000}"/>
    <cellStyle name="Note 3 23 3 4 2" xfId="4185" xr:uid="{00000000-0005-0000-0000-0000CC440000}"/>
    <cellStyle name="Note 3 23 3 4 2 2" xfId="21621" xr:uid="{00000000-0005-0000-0000-0000CD440000}"/>
    <cellStyle name="Note 3 23 3 4 2 3" xfId="36074" xr:uid="{00000000-0005-0000-0000-0000CE440000}"/>
    <cellStyle name="Note 3 23 3 4 3" xfId="6647" xr:uid="{00000000-0005-0000-0000-0000CF440000}"/>
    <cellStyle name="Note 3 23 3 4 3 2" xfId="24082" xr:uid="{00000000-0005-0000-0000-0000D0440000}"/>
    <cellStyle name="Note 3 23 3 4 3 3" xfId="38535" xr:uid="{00000000-0005-0000-0000-0000D1440000}"/>
    <cellStyle name="Note 3 23 3 4 4" xfId="9088" xr:uid="{00000000-0005-0000-0000-0000D2440000}"/>
    <cellStyle name="Note 3 23 3 4 4 2" xfId="26523" xr:uid="{00000000-0005-0000-0000-0000D3440000}"/>
    <cellStyle name="Note 3 23 3 4 4 3" xfId="40976" xr:uid="{00000000-0005-0000-0000-0000D4440000}"/>
    <cellStyle name="Note 3 23 3 4 5" xfId="11508" xr:uid="{00000000-0005-0000-0000-0000D5440000}"/>
    <cellStyle name="Note 3 23 3 4 5 2" xfId="28943" xr:uid="{00000000-0005-0000-0000-0000D6440000}"/>
    <cellStyle name="Note 3 23 3 4 5 3" xfId="43396" xr:uid="{00000000-0005-0000-0000-0000D7440000}"/>
    <cellStyle name="Note 3 23 3 4 6" xfId="15188" xr:uid="{00000000-0005-0000-0000-0000D8440000}"/>
    <cellStyle name="Note 3 23 3 4 6 2" xfId="32623" xr:uid="{00000000-0005-0000-0000-0000D9440000}"/>
    <cellStyle name="Note 3 23 3 4 6 3" xfId="47076" xr:uid="{00000000-0005-0000-0000-0000DA440000}"/>
    <cellStyle name="Note 3 23 3 4 7" xfId="18515" xr:uid="{00000000-0005-0000-0000-0000DB440000}"/>
    <cellStyle name="Note 3 23 3 4 8" xfId="20350" xr:uid="{00000000-0005-0000-0000-0000DC440000}"/>
    <cellStyle name="Note 3 23 3 5" xfId="4182" xr:uid="{00000000-0005-0000-0000-0000DD440000}"/>
    <cellStyle name="Note 3 23 3 5 2" xfId="13762" xr:uid="{00000000-0005-0000-0000-0000DE440000}"/>
    <cellStyle name="Note 3 23 3 5 2 2" xfId="31197" xr:uid="{00000000-0005-0000-0000-0000DF440000}"/>
    <cellStyle name="Note 3 23 3 5 2 3" xfId="45650" xr:uid="{00000000-0005-0000-0000-0000E0440000}"/>
    <cellStyle name="Note 3 23 3 5 3" xfId="16223" xr:uid="{00000000-0005-0000-0000-0000E1440000}"/>
    <cellStyle name="Note 3 23 3 5 3 2" xfId="33658" xr:uid="{00000000-0005-0000-0000-0000E2440000}"/>
    <cellStyle name="Note 3 23 3 5 3 3" xfId="48111" xr:uid="{00000000-0005-0000-0000-0000E3440000}"/>
    <cellStyle name="Note 3 23 3 5 4" xfId="21618" xr:uid="{00000000-0005-0000-0000-0000E4440000}"/>
    <cellStyle name="Note 3 23 3 5 5" xfId="36071" xr:uid="{00000000-0005-0000-0000-0000E5440000}"/>
    <cellStyle name="Note 3 23 3 6" xfId="6644" xr:uid="{00000000-0005-0000-0000-0000E6440000}"/>
    <cellStyle name="Note 3 23 3 6 2" xfId="24079" xr:uid="{00000000-0005-0000-0000-0000E7440000}"/>
    <cellStyle name="Note 3 23 3 6 3" xfId="38532" xr:uid="{00000000-0005-0000-0000-0000E8440000}"/>
    <cellStyle name="Note 3 23 3 7" xfId="9085" xr:uid="{00000000-0005-0000-0000-0000E9440000}"/>
    <cellStyle name="Note 3 23 3 7 2" xfId="26520" xr:uid="{00000000-0005-0000-0000-0000EA440000}"/>
    <cellStyle name="Note 3 23 3 7 3" xfId="40973" xr:uid="{00000000-0005-0000-0000-0000EB440000}"/>
    <cellStyle name="Note 3 23 3 8" xfId="11505" xr:uid="{00000000-0005-0000-0000-0000EC440000}"/>
    <cellStyle name="Note 3 23 3 8 2" xfId="28940" xr:uid="{00000000-0005-0000-0000-0000ED440000}"/>
    <cellStyle name="Note 3 23 3 8 3" xfId="43393" xr:uid="{00000000-0005-0000-0000-0000EE440000}"/>
    <cellStyle name="Note 3 23 3 9" xfId="18512" xr:uid="{00000000-0005-0000-0000-0000EF440000}"/>
    <cellStyle name="Note 3 23 4" xfId="1675" xr:uid="{00000000-0005-0000-0000-0000F0440000}"/>
    <cellStyle name="Note 3 23 4 2" xfId="1676" xr:uid="{00000000-0005-0000-0000-0000F1440000}"/>
    <cellStyle name="Note 3 23 4 2 2" xfId="4187" xr:uid="{00000000-0005-0000-0000-0000F2440000}"/>
    <cellStyle name="Note 3 23 4 2 2 2" xfId="13766" xr:uid="{00000000-0005-0000-0000-0000F3440000}"/>
    <cellStyle name="Note 3 23 4 2 2 2 2" xfId="31201" xr:uid="{00000000-0005-0000-0000-0000F4440000}"/>
    <cellStyle name="Note 3 23 4 2 2 2 3" xfId="45654" xr:uid="{00000000-0005-0000-0000-0000F5440000}"/>
    <cellStyle name="Note 3 23 4 2 2 3" xfId="16227" xr:uid="{00000000-0005-0000-0000-0000F6440000}"/>
    <cellStyle name="Note 3 23 4 2 2 3 2" xfId="33662" xr:uid="{00000000-0005-0000-0000-0000F7440000}"/>
    <cellStyle name="Note 3 23 4 2 2 3 3" xfId="48115" xr:uid="{00000000-0005-0000-0000-0000F8440000}"/>
    <cellStyle name="Note 3 23 4 2 2 4" xfId="21623" xr:uid="{00000000-0005-0000-0000-0000F9440000}"/>
    <cellStyle name="Note 3 23 4 2 2 5" xfId="36076" xr:uid="{00000000-0005-0000-0000-0000FA440000}"/>
    <cellStyle name="Note 3 23 4 2 3" xfId="6649" xr:uid="{00000000-0005-0000-0000-0000FB440000}"/>
    <cellStyle name="Note 3 23 4 2 3 2" xfId="24084" xr:uid="{00000000-0005-0000-0000-0000FC440000}"/>
    <cellStyle name="Note 3 23 4 2 3 3" xfId="38537" xr:uid="{00000000-0005-0000-0000-0000FD440000}"/>
    <cellStyle name="Note 3 23 4 2 4" xfId="9090" xr:uid="{00000000-0005-0000-0000-0000FE440000}"/>
    <cellStyle name="Note 3 23 4 2 4 2" xfId="26525" xr:uid="{00000000-0005-0000-0000-0000FF440000}"/>
    <cellStyle name="Note 3 23 4 2 4 3" xfId="40978" xr:uid="{00000000-0005-0000-0000-000000450000}"/>
    <cellStyle name="Note 3 23 4 2 5" xfId="11510" xr:uid="{00000000-0005-0000-0000-000001450000}"/>
    <cellStyle name="Note 3 23 4 2 5 2" xfId="28945" xr:uid="{00000000-0005-0000-0000-000002450000}"/>
    <cellStyle name="Note 3 23 4 2 5 3" xfId="43398" xr:uid="{00000000-0005-0000-0000-000003450000}"/>
    <cellStyle name="Note 3 23 4 2 6" xfId="18517" xr:uid="{00000000-0005-0000-0000-000004450000}"/>
    <cellStyle name="Note 3 23 4 3" xfId="1677" xr:uid="{00000000-0005-0000-0000-000005450000}"/>
    <cellStyle name="Note 3 23 4 3 2" xfId="4188" xr:uid="{00000000-0005-0000-0000-000006450000}"/>
    <cellStyle name="Note 3 23 4 3 2 2" xfId="13767" xr:uid="{00000000-0005-0000-0000-000007450000}"/>
    <cellStyle name="Note 3 23 4 3 2 2 2" xfId="31202" xr:uid="{00000000-0005-0000-0000-000008450000}"/>
    <cellStyle name="Note 3 23 4 3 2 2 3" xfId="45655" xr:uid="{00000000-0005-0000-0000-000009450000}"/>
    <cellStyle name="Note 3 23 4 3 2 3" xfId="16228" xr:uid="{00000000-0005-0000-0000-00000A450000}"/>
    <cellStyle name="Note 3 23 4 3 2 3 2" xfId="33663" xr:uid="{00000000-0005-0000-0000-00000B450000}"/>
    <cellStyle name="Note 3 23 4 3 2 3 3" xfId="48116" xr:uid="{00000000-0005-0000-0000-00000C450000}"/>
    <cellStyle name="Note 3 23 4 3 2 4" xfId="21624" xr:uid="{00000000-0005-0000-0000-00000D450000}"/>
    <cellStyle name="Note 3 23 4 3 2 5" xfId="36077" xr:uid="{00000000-0005-0000-0000-00000E450000}"/>
    <cellStyle name="Note 3 23 4 3 3" xfId="6650" xr:uid="{00000000-0005-0000-0000-00000F450000}"/>
    <cellStyle name="Note 3 23 4 3 3 2" xfId="24085" xr:uid="{00000000-0005-0000-0000-000010450000}"/>
    <cellStyle name="Note 3 23 4 3 3 3" xfId="38538" xr:uid="{00000000-0005-0000-0000-000011450000}"/>
    <cellStyle name="Note 3 23 4 3 4" xfId="9091" xr:uid="{00000000-0005-0000-0000-000012450000}"/>
    <cellStyle name="Note 3 23 4 3 4 2" xfId="26526" xr:uid="{00000000-0005-0000-0000-000013450000}"/>
    <cellStyle name="Note 3 23 4 3 4 3" xfId="40979" xr:uid="{00000000-0005-0000-0000-000014450000}"/>
    <cellStyle name="Note 3 23 4 3 5" xfId="11511" xr:uid="{00000000-0005-0000-0000-000015450000}"/>
    <cellStyle name="Note 3 23 4 3 5 2" xfId="28946" xr:uid="{00000000-0005-0000-0000-000016450000}"/>
    <cellStyle name="Note 3 23 4 3 5 3" xfId="43399" xr:uid="{00000000-0005-0000-0000-000017450000}"/>
    <cellStyle name="Note 3 23 4 3 6" xfId="18518" xr:uid="{00000000-0005-0000-0000-000018450000}"/>
    <cellStyle name="Note 3 23 4 4" xfId="1678" xr:uid="{00000000-0005-0000-0000-000019450000}"/>
    <cellStyle name="Note 3 23 4 4 2" xfId="4189" xr:uid="{00000000-0005-0000-0000-00001A450000}"/>
    <cellStyle name="Note 3 23 4 4 2 2" xfId="21625" xr:uid="{00000000-0005-0000-0000-00001B450000}"/>
    <cellStyle name="Note 3 23 4 4 2 3" xfId="36078" xr:uid="{00000000-0005-0000-0000-00001C450000}"/>
    <cellStyle name="Note 3 23 4 4 3" xfId="6651" xr:uid="{00000000-0005-0000-0000-00001D450000}"/>
    <cellStyle name="Note 3 23 4 4 3 2" xfId="24086" xr:uid="{00000000-0005-0000-0000-00001E450000}"/>
    <cellStyle name="Note 3 23 4 4 3 3" xfId="38539" xr:uid="{00000000-0005-0000-0000-00001F450000}"/>
    <cellStyle name="Note 3 23 4 4 4" xfId="9092" xr:uid="{00000000-0005-0000-0000-000020450000}"/>
    <cellStyle name="Note 3 23 4 4 4 2" xfId="26527" xr:uid="{00000000-0005-0000-0000-000021450000}"/>
    <cellStyle name="Note 3 23 4 4 4 3" xfId="40980" xr:uid="{00000000-0005-0000-0000-000022450000}"/>
    <cellStyle name="Note 3 23 4 4 5" xfId="11512" xr:uid="{00000000-0005-0000-0000-000023450000}"/>
    <cellStyle name="Note 3 23 4 4 5 2" xfId="28947" xr:uid="{00000000-0005-0000-0000-000024450000}"/>
    <cellStyle name="Note 3 23 4 4 5 3" xfId="43400" xr:uid="{00000000-0005-0000-0000-000025450000}"/>
    <cellStyle name="Note 3 23 4 4 6" xfId="15189" xr:uid="{00000000-0005-0000-0000-000026450000}"/>
    <cellStyle name="Note 3 23 4 4 6 2" xfId="32624" xr:uid="{00000000-0005-0000-0000-000027450000}"/>
    <cellStyle name="Note 3 23 4 4 6 3" xfId="47077" xr:uid="{00000000-0005-0000-0000-000028450000}"/>
    <cellStyle name="Note 3 23 4 4 7" xfId="18519" xr:uid="{00000000-0005-0000-0000-000029450000}"/>
    <cellStyle name="Note 3 23 4 4 8" xfId="20351" xr:uid="{00000000-0005-0000-0000-00002A450000}"/>
    <cellStyle name="Note 3 23 4 5" xfId="4186" xr:uid="{00000000-0005-0000-0000-00002B450000}"/>
    <cellStyle name="Note 3 23 4 5 2" xfId="13765" xr:uid="{00000000-0005-0000-0000-00002C450000}"/>
    <cellStyle name="Note 3 23 4 5 2 2" xfId="31200" xr:uid="{00000000-0005-0000-0000-00002D450000}"/>
    <cellStyle name="Note 3 23 4 5 2 3" xfId="45653" xr:uid="{00000000-0005-0000-0000-00002E450000}"/>
    <cellStyle name="Note 3 23 4 5 3" xfId="16226" xr:uid="{00000000-0005-0000-0000-00002F450000}"/>
    <cellStyle name="Note 3 23 4 5 3 2" xfId="33661" xr:uid="{00000000-0005-0000-0000-000030450000}"/>
    <cellStyle name="Note 3 23 4 5 3 3" xfId="48114" xr:uid="{00000000-0005-0000-0000-000031450000}"/>
    <cellStyle name="Note 3 23 4 5 4" xfId="21622" xr:uid="{00000000-0005-0000-0000-000032450000}"/>
    <cellStyle name="Note 3 23 4 5 5" xfId="36075" xr:uid="{00000000-0005-0000-0000-000033450000}"/>
    <cellStyle name="Note 3 23 4 6" xfId="6648" xr:uid="{00000000-0005-0000-0000-000034450000}"/>
    <cellStyle name="Note 3 23 4 6 2" xfId="24083" xr:uid="{00000000-0005-0000-0000-000035450000}"/>
    <cellStyle name="Note 3 23 4 6 3" xfId="38536" xr:uid="{00000000-0005-0000-0000-000036450000}"/>
    <cellStyle name="Note 3 23 4 7" xfId="9089" xr:uid="{00000000-0005-0000-0000-000037450000}"/>
    <cellStyle name="Note 3 23 4 7 2" xfId="26524" xr:uid="{00000000-0005-0000-0000-000038450000}"/>
    <cellStyle name="Note 3 23 4 7 3" xfId="40977" xr:uid="{00000000-0005-0000-0000-000039450000}"/>
    <cellStyle name="Note 3 23 4 8" xfId="11509" xr:uid="{00000000-0005-0000-0000-00003A450000}"/>
    <cellStyle name="Note 3 23 4 8 2" xfId="28944" xr:uid="{00000000-0005-0000-0000-00003B450000}"/>
    <cellStyle name="Note 3 23 4 8 3" xfId="43397" xr:uid="{00000000-0005-0000-0000-00003C450000}"/>
    <cellStyle name="Note 3 23 4 9" xfId="18516" xr:uid="{00000000-0005-0000-0000-00003D450000}"/>
    <cellStyle name="Note 3 23 5" xfId="1679" xr:uid="{00000000-0005-0000-0000-00003E450000}"/>
    <cellStyle name="Note 3 23 5 2" xfId="4190" xr:uid="{00000000-0005-0000-0000-00003F450000}"/>
    <cellStyle name="Note 3 23 5 2 2" xfId="13768" xr:uid="{00000000-0005-0000-0000-000040450000}"/>
    <cellStyle name="Note 3 23 5 2 2 2" xfId="31203" xr:uid="{00000000-0005-0000-0000-000041450000}"/>
    <cellStyle name="Note 3 23 5 2 2 3" xfId="45656" xr:uid="{00000000-0005-0000-0000-000042450000}"/>
    <cellStyle name="Note 3 23 5 2 3" xfId="16229" xr:uid="{00000000-0005-0000-0000-000043450000}"/>
    <cellStyle name="Note 3 23 5 2 3 2" xfId="33664" xr:uid="{00000000-0005-0000-0000-000044450000}"/>
    <cellStyle name="Note 3 23 5 2 3 3" xfId="48117" xr:uid="{00000000-0005-0000-0000-000045450000}"/>
    <cellStyle name="Note 3 23 5 2 4" xfId="21626" xr:uid="{00000000-0005-0000-0000-000046450000}"/>
    <cellStyle name="Note 3 23 5 2 5" xfId="36079" xr:uid="{00000000-0005-0000-0000-000047450000}"/>
    <cellStyle name="Note 3 23 5 3" xfId="6652" xr:uid="{00000000-0005-0000-0000-000048450000}"/>
    <cellStyle name="Note 3 23 5 3 2" xfId="24087" xr:uid="{00000000-0005-0000-0000-000049450000}"/>
    <cellStyle name="Note 3 23 5 3 3" xfId="38540" xr:uid="{00000000-0005-0000-0000-00004A450000}"/>
    <cellStyle name="Note 3 23 5 4" xfId="9093" xr:uid="{00000000-0005-0000-0000-00004B450000}"/>
    <cellStyle name="Note 3 23 5 4 2" xfId="26528" xr:uid="{00000000-0005-0000-0000-00004C450000}"/>
    <cellStyle name="Note 3 23 5 4 3" xfId="40981" xr:uid="{00000000-0005-0000-0000-00004D450000}"/>
    <cellStyle name="Note 3 23 5 5" xfId="11513" xr:uid="{00000000-0005-0000-0000-00004E450000}"/>
    <cellStyle name="Note 3 23 5 5 2" xfId="28948" xr:uid="{00000000-0005-0000-0000-00004F450000}"/>
    <cellStyle name="Note 3 23 5 5 3" xfId="43401" xr:uid="{00000000-0005-0000-0000-000050450000}"/>
    <cellStyle name="Note 3 23 5 6" xfId="18520" xr:uid="{00000000-0005-0000-0000-000051450000}"/>
    <cellStyle name="Note 3 23 6" xfId="1680" xr:uid="{00000000-0005-0000-0000-000052450000}"/>
    <cellStyle name="Note 3 23 6 2" xfId="4191" xr:uid="{00000000-0005-0000-0000-000053450000}"/>
    <cellStyle name="Note 3 23 6 2 2" xfId="13769" xr:uid="{00000000-0005-0000-0000-000054450000}"/>
    <cellStyle name="Note 3 23 6 2 2 2" xfId="31204" xr:uid="{00000000-0005-0000-0000-000055450000}"/>
    <cellStyle name="Note 3 23 6 2 2 3" xfId="45657" xr:uid="{00000000-0005-0000-0000-000056450000}"/>
    <cellStyle name="Note 3 23 6 2 3" xfId="16230" xr:uid="{00000000-0005-0000-0000-000057450000}"/>
    <cellStyle name="Note 3 23 6 2 3 2" xfId="33665" xr:uid="{00000000-0005-0000-0000-000058450000}"/>
    <cellStyle name="Note 3 23 6 2 3 3" xfId="48118" xr:uid="{00000000-0005-0000-0000-000059450000}"/>
    <cellStyle name="Note 3 23 6 2 4" xfId="21627" xr:uid="{00000000-0005-0000-0000-00005A450000}"/>
    <cellStyle name="Note 3 23 6 2 5" xfId="36080" xr:uid="{00000000-0005-0000-0000-00005B450000}"/>
    <cellStyle name="Note 3 23 6 3" xfId="6653" xr:uid="{00000000-0005-0000-0000-00005C450000}"/>
    <cellStyle name="Note 3 23 6 3 2" xfId="24088" xr:uid="{00000000-0005-0000-0000-00005D450000}"/>
    <cellStyle name="Note 3 23 6 3 3" xfId="38541" xr:uid="{00000000-0005-0000-0000-00005E450000}"/>
    <cellStyle name="Note 3 23 6 4" xfId="9094" xr:uid="{00000000-0005-0000-0000-00005F450000}"/>
    <cellStyle name="Note 3 23 6 4 2" xfId="26529" xr:uid="{00000000-0005-0000-0000-000060450000}"/>
    <cellStyle name="Note 3 23 6 4 3" xfId="40982" xr:uid="{00000000-0005-0000-0000-000061450000}"/>
    <cellStyle name="Note 3 23 6 5" xfId="11514" xr:uid="{00000000-0005-0000-0000-000062450000}"/>
    <cellStyle name="Note 3 23 6 5 2" xfId="28949" xr:uid="{00000000-0005-0000-0000-000063450000}"/>
    <cellStyle name="Note 3 23 6 5 3" xfId="43402" xr:uid="{00000000-0005-0000-0000-000064450000}"/>
    <cellStyle name="Note 3 23 6 6" xfId="18521" xr:uid="{00000000-0005-0000-0000-000065450000}"/>
    <cellStyle name="Note 3 23 7" xfId="1681" xr:uid="{00000000-0005-0000-0000-000066450000}"/>
    <cellStyle name="Note 3 23 7 2" xfId="4192" xr:uid="{00000000-0005-0000-0000-000067450000}"/>
    <cellStyle name="Note 3 23 7 2 2" xfId="21628" xr:uid="{00000000-0005-0000-0000-000068450000}"/>
    <cellStyle name="Note 3 23 7 2 3" xfId="36081" xr:uid="{00000000-0005-0000-0000-000069450000}"/>
    <cellStyle name="Note 3 23 7 3" xfId="6654" xr:uid="{00000000-0005-0000-0000-00006A450000}"/>
    <cellStyle name="Note 3 23 7 3 2" xfId="24089" xr:uid="{00000000-0005-0000-0000-00006B450000}"/>
    <cellStyle name="Note 3 23 7 3 3" xfId="38542" xr:uid="{00000000-0005-0000-0000-00006C450000}"/>
    <cellStyle name="Note 3 23 7 4" xfId="9095" xr:uid="{00000000-0005-0000-0000-00006D450000}"/>
    <cellStyle name="Note 3 23 7 4 2" xfId="26530" xr:uid="{00000000-0005-0000-0000-00006E450000}"/>
    <cellStyle name="Note 3 23 7 4 3" xfId="40983" xr:uid="{00000000-0005-0000-0000-00006F450000}"/>
    <cellStyle name="Note 3 23 7 5" xfId="11515" xr:uid="{00000000-0005-0000-0000-000070450000}"/>
    <cellStyle name="Note 3 23 7 5 2" xfId="28950" xr:uid="{00000000-0005-0000-0000-000071450000}"/>
    <cellStyle name="Note 3 23 7 5 3" xfId="43403" xr:uid="{00000000-0005-0000-0000-000072450000}"/>
    <cellStyle name="Note 3 23 7 6" xfId="15190" xr:uid="{00000000-0005-0000-0000-000073450000}"/>
    <cellStyle name="Note 3 23 7 6 2" xfId="32625" xr:uid="{00000000-0005-0000-0000-000074450000}"/>
    <cellStyle name="Note 3 23 7 6 3" xfId="47078" xr:uid="{00000000-0005-0000-0000-000075450000}"/>
    <cellStyle name="Note 3 23 7 7" xfId="18522" xr:uid="{00000000-0005-0000-0000-000076450000}"/>
    <cellStyle name="Note 3 23 7 8" xfId="20352" xr:uid="{00000000-0005-0000-0000-000077450000}"/>
    <cellStyle name="Note 3 23 8" xfId="4177" xr:uid="{00000000-0005-0000-0000-000078450000}"/>
    <cellStyle name="Note 3 23 8 2" xfId="13758" xr:uid="{00000000-0005-0000-0000-000079450000}"/>
    <cellStyle name="Note 3 23 8 2 2" xfId="31193" xr:uid="{00000000-0005-0000-0000-00007A450000}"/>
    <cellStyle name="Note 3 23 8 2 3" xfId="45646" xr:uid="{00000000-0005-0000-0000-00007B450000}"/>
    <cellStyle name="Note 3 23 8 3" xfId="16219" xr:uid="{00000000-0005-0000-0000-00007C450000}"/>
    <cellStyle name="Note 3 23 8 3 2" xfId="33654" xr:uid="{00000000-0005-0000-0000-00007D450000}"/>
    <cellStyle name="Note 3 23 8 3 3" xfId="48107" xr:uid="{00000000-0005-0000-0000-00007E450000}"/>
    <cellStyle name="Note 3 23 8 4" xfId="21613" xr:uid="{00000000-0005-0000-0000-00007F450000}"/>
    <cellStyle name="Note 3 23 8 5" xfId="36066" xr:uid="{00000000-0005-0000-0000-000080450000}"/>
    <cellStyle name="Note 3 23 9" xfId="6639" xr:uid="{00000000-0005-0000-0000-000081450000}"/>
    <cellStyle name="Note 3 23 9 2" xfId="24074" xr:uid="{00000000-0005-0000-0000-000082450000}"/>
    <cellStyle name="Note 3 23 9 3" xfId="38527" xr:uid="{00000000-0005-0000-0000-000083450000}"/>
    <cellStyle name="Note 3 24" xfId="1682" xr:uid="{00000000-0005-0000-0000-000084450000}"/>
    <cellStyle name="Note 3 24 10" xfId="9096" xr:uid="{00000000-0005-0000-0000-000085450000}"/>
    <cellStyle name="Note 3 24 10 2" xfId="26531" xr:uid="{00000000-0005-0000-0000-000086450000}"/>
    <cellStyle name="Note 3 24 10 3" xfId="40984" xr:uid="{00000000-0005-0000-0000-000087450000}"/>
    <cellStyle name="Note 3 24 11" xfId="11516" xr:uid="{00000000-0005-0000-0000-000088450000}"/>
    <cellStyle name="Note 3 24 11 2" xfId="28951" xr:uid="{00000000-0005-0000-0000-000089450000}"/>
    <cellStyle name="Note 3 24 11 3" xfId="43404" xr:uid="{00000000-0005-0000-0000-00008A450000}"/>
    <cellStyle name="Note 3 24 12" xfId="18523" xr:uid="{00000000-0005-0000-0000-00008B450000}"/>
    <cellStyle name="Note 3 24 2" xfId="1683" xr:uid="{00000000-0005-0000-0000-00008C450000}"/>
    <cellStyle name="Note 3 24 2 2" xfId="1684" xr:uid="{00000000-0005-0000-0000-00008D450000}"/>
    <cellStyle name="Note 3 24 2 2 2" xfId="4195" xr:uid="{00000000-0005-0000-0000-00008E450000}"/>
    <cellStyle name="Note 3 24 2 2 2 2" xfId="13772" xr:uid="{00000000-0005-0000-0000-00008F450000}"/>
    <cellStyle name="Note 3 24 2 2 2 2 2" xfId="31207" xr:uid="{00000000-0005-0000-0000-000090450000}"/>
    <cellStyle name="Note 3 24 2 2 2 2 3" xfId="45660" xr:uid="{00000000-0005-0000-0000-000091450000}"/>
    <cellStyle name="Note 3 24 2 2 2 3" xfId="16233" xr:uid="{00000000-0005-0000-0000-000092450000}"/>
    <cellStyle name="Note 3 24 2 2 2 3 2" xfId="33668" xr:uid="{00000000-0005-0000-0000-000093450000}"/>
    <cellStyle name="Note 3 24 2 2 2 3 3" xfId="48121" xr:uid="{00000000-0005-0000-0000-000094450000}"/>
    <cellStyle name="Note 3 24 2 2 2 4" xfId="21631" xr:uid="{00000000-0005-0000-0000-000095450000}"/>
    <cellStyle name="Note 3 24 2 2 2 5" xfId="36084" xr:uid="{00000000-0005-0000-0000-000096450000}"/>
    <cellStyle name="Note 3 24 2 2 3" xfId="6657" xr:uid="{00000000-0005-0000-0000-000097450000}"/>
    <cellStyle name="Note 3 24 2 2 3 2" xfId="24092" xr:uid="{00000000-0005-0000-0000-000098450000}"/>
    <cellStyle name="Note 3 24 2 2 3 3" xfId="38545" xr:uid="{00000000-0005-0000-0000-000099450000}"/>
    <cellStyle name="Note 3 24 2 2 4" xfId="9098" xr:uid="{00000000-0005-0000-0000-00009A450000}"/>
    <cellStyle name="Note 3 24 2 2 4 2" xfId="26533" xr:uid="{00000000-0005-0000-0000-00009B450000}"/>
    <cellStyle name="Note 3 24 2 2 4 3" xfId="40986" xr:uid="{00000000-0005-0000-0000-00009C450000}"/>
    <cellStyle name="Note 3 24 2 2 5" xfId="11518" xr:uid="{00000000-0005-0000-0000-00009D450000}"/>
    <cellStyle name="Note 3 24 2 2 5 2" xfId="28953" xr:uid="{00000000-0005-0000-0000-00009E450000}"/>
    <cellStyle name="Note 3 24 2 2 5 3" xfId="43406" xr:uid="{00000000-0005-0000-0000-00009F450000}"/>
    <cellStyle name="Note 3 24 2 2 6" xfId="18525" xr:uid="{00000000-0005-0000-0000-0000A0450000}"/>
    <cellStyle name="Note 3 24 2 3" xfId="1685" xr:uid="{00000000-0005-0000-0000-0000A1450000}"/>
    <cellStyle name="Note 3 24 2 3 2" xfId="4196" xr:uid="{00000000-0005-0000-0000-0000A2450000}"/>
    <cellStyle name="Note 3 24 2 3 2 2" xfId="13773" xr:uid="{00000000-0005-0000-0000-0000A3450000}"/>
    <cellStyle name="Note 3 24 2 3 2 2 2" xfId="31208" xr:uid="{00000000-0005-0000-0000-0000A4450000}"/>
    <cellStyle name="Note 3 24 2 3 2 2 3" xfId="45661" xr:uid="{00000000-0005-0000-0000-0000A5450000}"/>
    <cellStyle name="Note 3 24 2 3 2 3" xfId="16234" xr:uid="{00000000-0005-0000-0000-0000A6450000}"/>
    <cellStyle name="Note 3 24 2 3 2 3 2" xfId="33669" xr:uid="{00000000-0005-0000-0000-0000A7450000}"/>
    <cellStyle name="Note 3 24 2 3 2 3 3" xfId="48122" xr:uid="{00000000-0005-0000-0000-0000A8450000}"/>
    <cellStyle name="Note 3 24 2 3 2 4" xfId="21632" xr:uid="{00000000-0005-0000-0000-0000A9450000}"/>
    <cellStyle name="Note 3 24 2 3 2 5" xfId="36085" xr:uid="{00000000-0005-0000-0000-0000AA450000}"/>
    <cellStyle name="Note 3 24 2 3 3" xfId="6658" xr:uid="{00000000-0005-0000-0000-0000AB450000}"/>
    <cellStyle name="Note 3 24 2 3 3 2" xfId="24093" xr:uid="{00000000-0005-0000-0000-0000AC450000}"/>
    <cellStyle name="Note 3 24 2 3 3 3" xfId="38546" xr:uid="{00000000-0005-0000-0000-0000AD450000}"/>
    <cellStyle name="Note 3 24 2 3 4" xfId="9099" xr:uid="{00000000-0005-0000-0000-0000AE450000}"/>
    <cellStyle name="Note 3 24 2 3 4 2" xfId="26534" xr:uid="{00000000-0005-0000-0000-0000AF450000}"/>
    <cellStyle name="Note 3 24 2 3 4 3" xfId="40987" xr:uid="{00000000-0005-0000-0000-0000B0450000}"/>
    <cellStyle name="Note 3 24 2 3 5" xfId="11519" xr:uid="{00000000-0005-0000-0000-0000B1450000}"/>
    <cellStyle name="Note 3 24 2 3 5 2" xfId="28954" xr:uid="{00000000-0005-0000-0000-0000B2450000}"/>
    <cellStyle name="Note 3 24 2 3 5 3" xfId="43407" xr:uid="{00000000-0005-0000-0000-0000B3450000}"/>
    <cellStyle name="Note 3 24 2 3 6" xfId="18526" xr:uid="{00000000-0005-0000-0000-0000B4450000}"/>
    <cellStyle name="Note 3 24 2 4" xfId="1686" xr:uid="{00000000-0005-0000-0000-0000B5450000}"/>
    <cellStyle name="Note 3 24 2 4 2" xfId="4197" xr:uid="{00000000-0005-0000-0000-0000B6450000}"/>
    <cellStyle name="Note 3 24 2 4 2 2" xfId="21633" xr:uid="{00000000-0005-0000-0000-0000B7450000}"/>
    <cellStyle name="Note 3 24 2 4 2 3" xfId="36086" xr:uid="{00000000-0005-0000-0000-0000B8450000}"/>
    <cellStyle name="Note 3 24 2 4 3" xfId="6659" xr:uid="{00000000-0005-0000-0000-0000B9450000}"/>
    <cellStyle name="Note 3 24 2 4 3 2" xfId="24094" xr:uid="{00000000-0005-0000-0000-0000BA450000}"/>
    <cellStyle name="Note 3 24 2 4 3 3" xfId="38547" xr:uid="{00000000-0005-0000-0000-0000BB450000}"/>
    <cellStyle name="Note 3 24 2 4 4" xfId="9100" xr:uid="{00000000-0005-0000-0000-0000BC450000}"/>
    <cellStyle name="Note 3 24 2 4 4 2" xfId="26535" xr:uid="{00000000-0005-0000-0000-0000BD450000}"/>
    <cellStyle name="Note 3 24 2 4 4 3" xfId="40988" xr:uid="{00000000-0005-0000-0000-0000BE450000}"/>
    <cellStyle name="Note 3 24 2 4 5" xfId="11520" xr:uid="{00000000-0005-0000-0000-0000BF450000}"/>
    <cellStyle name="Note 3 24 2 4 5 2" xfId="28955" xr:uid="{00000000-0005-0000-0000-0000C0450000}"/>
    <cellStyle name="Note 3 24 2 4 5 3" xfId="43408" xr:uid="{00000000-0005-0000-0000-0000C1450000}"/>
    <cellStyle name="Note 3 24 2 4 6" xfId="15191" xr:uid="{00000000-0005-0000-0000-0000C2450000}"/>
    <cellStyle name="Note 3 24 2 4 6 2" xfId="32626" xr:uid="{00000000-0005-0000-0000-0000C3450000}"/>
    <cellStyle name="Note 3 24 2 4 6 3" xfId="47079" xr:uid="{00000000-0005-0000-0000-0000C4450000}"/>
    <cellStyle name="Note 3 24 2 4 7" xfId="18527" xr:uid="{00000000-0005-0000-0000-0000C5450000}"/>
    <cellStyle name="Note 3 24 2 4 8" xfId="20353" xr:uid="{00000000-0005-0000-0000-0000C6450000}"/>
    <cellStyle name="Note 3 24 2 5" xfId="4194" xr:uid="{00000000-0005-0000-0000-0000C7450000}"/>
    <cellStyle name="Note 3 24 2 5 2" xfId="13771" xr:uid="{00000000-0005-0000-0000-0000C8450000}"/>
    <cellStyle name="Note 3 24 2 5 2 2" xfId="31206" xr:uid="{00000000-0005-0000-0000-0000C9450000}"/>
    <cellStyle name="Note 3 24 2 5 2 3" xfId="45659" xr:uid="{00000000-0005-0000-0000-0000CA450000}"/>
    <cellStyle name="Note 3 24 2 5 3" xfId="16232" xr:uid="{00000000-0005-0000-0000-0000CB450000}"/>
    <cellStyle name="Note 3 24 2 5 3 2" xfId="33667" xr:uid="{00000000-0005-0000-0000-0000CC450000}"/>
    <cellStyle name="Note 3 24 2 5 3 3" xfId="48120" xr:uid="{00000000-0005-0000-0000-0000CD450000}"/>
    <cellStyle name="Note 3 24 2 5 4" xfId="21630" xr:uid="{00000000-0005-0000-0000-0000CE450000}"/>
    <cellStyle name="Note 3 24 2 5 5" xfId="36083" xr:uid="{00000000-0005-0000-0000-0000CF450000}"/>
    <cellStyle name="Note 3 24 2 6" xfId="6656" xr:uid="{00000000-0005-0000-0000-0000D0450000}"/>
    <cellStyle name="Note 3 24 2 6 2" xfId="24091" xr:uid="{00000000-0005-0000-0000-0000D1450000}"/>
    <cellStyle name="Note 3 24 2 6 3" xfId="38544" xr:uid="{00000000-0005-0000-0000-0000D2450000}"/>
    <cellStyle name="Note 3 24 2 7" xfId="9097" xr:uid="{00000000-0005-0000-0000-0000D3450000}"/>
    <cellStyle name="Note 3 24 2 7 2" xfId="26532" xr:uid="{00000000-0005-0000-0000-0000D4450000}"/>
    <cellStyle name="Note 3 24 2 7 3" xfId="40985" xr:uid="{00000000-0005-0000-0000-0000D5450000}"/>
    <cellStyle name="Note 3 24 2 8" xfId="11517" xr:uid="{00000000-0005-0000-0000-0000D6450000}"/>
    <cellStyle name="Note 3 24 2 8 2" xfId="28952" xr:uid="{00000000-0005-0000-0000-0000D7450000}"/>
    <cellStyle name="Note 3 24 2 8 3" xfId="43405" xr:uid="{00000000-0005-0000-0000-0000D8450000}"/>
    <cellStyle name="Note 3 24 2 9" xfId="18524" xr:uid="{00000000-0005-0000-0000-0000D9450000}"/>
    <cellStyle name="Note 3 24 3" xfId="1687" xr:uid="{00000000-0005-0000-0000-0000DA450000}"/>
    <cellStyle name="Note 3 24 3 2" xfId="1688" xr:uid="{00000000-0005-0000-0000-0000DB450000}"/>
    <cellStyle name="Note 3 24 3 2 2" xfId="4199" xr:uid="{00000000-0005-0000-0000-0000DC450000}"/>
    <cellStyle name="Note 3 24 3 2 2 2" xfId="13775" xr:uid="{00000000-0005-0000-0000-0000DD450000}"/>
    <cellStyle name="Note 3 24 3 2 2 2 2" xfId="31210" xr:uid="{00000000-0005-0000-0000-0000DE450000}"/>
    <cellStyle name="Note 3 24 3 2 2 2 3" xfId="45663" xr:uid="{00000000-0005-0000-0000-0000DF450000}"/>
    <cellStyle name="Note 3 24 3 2 2 3" xfId="16236" xr:uid="{00000000-0005-0000-0000-0000E0450000}"/>
    <cellStyle name="Note 3 24 3 2 2 3 2" xfId="33671" xr:uid="{00000000-0005-0000-0000-0000E1450000}"/>
    <cellStyle name="Note 3 24 3 2 2 3 3" xfId="48124" xr:uid="{00000000-0005-0000-0000-0000E2450000}"/>
    <cellStyle name="Note 3 24 3 2 2 4" xfId="21635" xr:uid="{00000000-0005-0000-0000-0000E3450000}"/>
    <cellStyle name="Note 3 24 3 2 2 5" xfId="36088" xr:uid="{00000000-0005-0000-0000-0000E4450000}"/>
    <cellStyle name="Note 3 24 3 2 3" xfId="6661" xr:uid="{00000000-0005-0000-0000-0000E5450000}"/>
    <cellStyle name="Note 3 24 3 2 3 2" xfId="24096" xr:uid="{00000000-0005-0000-0000-0000E6450000}"/>
    <cellStyle name="Note 3 24 3 2 3 3" xfId="38549" xr:uid="{00000000-0005-0000-0000-0000E7450000}"/>
    <cellStyle name="Note 3 24 3 2 4" xfId="9102" xr:uid="{00000000-0005-0000-0000-0000E8450000}"/>
    <cellStyle name="Note 3 24 3 2 4 2" xfId="26537" xr:uid="{00000000-0005-0000-0000-0000E9450000}"/>
    <cellStyle name="Note 3 24 3 2 4 3" xfId="40990" xr:uid="{00000000-0005-0000-0000-0000EA450000}"/>
    <cellStyle name="Note 3 24 3 2 5" xfId="11522" xr:uid="{00000000-0005-0000-0000-0000EB450000}"/>
    <cellStyle name="Note 3 24 3 2 5 2" xfId="28957" xr:uid="{00000000-0005-0000-0000-0000EC450000}"/>
    <cellStyle name="Note 3 24 3 2 5 3" xfId="43410" xr:uid="{00000000-0005-0000-0000-0000ED450000}"/>
    <cellStyle name="Note 3 24 3 2 6" xfId="18529" xr:uid="{00000000-0005-0000-0000-0000EE450000}"/>
    <cellStyle name="Note 3 24 3 3" xfId="1689" xr:uid="{00000000-0005-0000-0000-0000EF450000}"/>
    <cellStyle name="Note 3 24 3 3 2" xfId="4200" xr:uid="{00000000-0005-0000-0000-0000F0450000}"/>
    <cellStyle name="Note 3 24 3 3 2 2" xfId="13776" xr:uid="{00000000-0005-0000-0000-0000F1450000}"/>
    <cellStyle name="Note 3 24 3 3 2 2 2" xfId="31211" xr:uid="{00000000-0005-0000-0000-0000F2450000}"/>
    <cellStyle name="Note 3 24 3 3 2 2 3" xfId="45664" xr:uid="{00000000-0005-0000-0000-0000F3450000}"/>
    <cellStyle name="Note 3 24 3 3 2 3" xfId="16237" xr:uid="{00000000-0005-0000-0000-0000F4450000}"/>
    <cellStyle name="Note 3 24 3 3 2 3 2" xfId="33672" xr:uid="{00000000-0005-0000-0000-0000F5450000}"/>
    <cellStyle name="Note 3 24 3 3 2 3 3" xfId="48125" xr:uid="{00000000-0005-0000-0000-0000F6450000}"/>
    <cellStyle name="Note 3 24 3 3 2 4" xfId="21636" xr:uid="{00000000-0005-0000-0000-0000F7450000}"/>
    <cellStyle name="Note 3 24 3 3 2 5" xfId="36089" xr:uid="{00000000-0005-0000-0000-0000F8450000}"/>
    <cellStyle name="Note 3 24 3 3 3" xfId="6662" xr:uid="{00000000-0005-0000-0000-0000F9450000}"/>
    <cellStyle name="Note 3 24 3 3 3 2" xfId="24097" xr:uid="{00000000-0005-0000-0000-0000FA450000}"/>
    <cellStyle name="Note 3 24 3 3 3 3" xfId="38550" xr:uid="{00000000-0005-0000-0000-0000FB450000}"/>
    <cellStyle name="Note 3 24 3 3 4" xfId="9103" xr:uid="{00000000-0005-0000-0000-0000FC450000}"/>
    <cellStyle name="Note 3 24 3 3 4 2" xfId="26538" xr:uid="{00000000-0005-0000-0000-0000FD450000}"/>
    <cellStyle name="Note 3 24 3 3 4 3" xfId="40991" xr:uid="{00000000-0005-0000-0000-0000FE450000}"/>
    <cellStyle name="Note 3 24 3 3 5" xfId="11523" xr:uid="{00000000-0005-0000-0000-0000FF450000}"/>
    <cellStyle name="Note 3 24 3 3 5 2" xfId="28958" xr:uid="{00000000-0005-0000-0000-000000460000}"/>
    <cellStyle name="Note 3 24 3 3 5 3" xfId="43411" xr:uid="{00000000-0005-0000-0000-000001460000}"/>
    <cellStyle name="Note 3 24 3 3 6" xfId="18530" xr:uid="{00000000-0005-0000-0000-000002460000}"/>
    <cellStyle name="Note 3 24 3 4" xfId="1690" xr:uid="{00000000-0005-0000-0000-000003460000}"/>
    <cellStyle name="Note 3 24 3 4 2" xfId="4201" xr:uid="{00000000-0005-0000-0000-000004460000}"/>
    <cellStyle name="Note 3 24 3 4 2 2" xfId="21637" xr:uid="{00000000-0005-0000-0000-000005460000}"/>
    <cellStyle name="Note 3 24 3 4 2 3" xfId="36090" xr:uid="{00000000-0005-0000-0000-000006460000}"/>
    <cellStyle name="Note 3 24 3 4 3" xfId="6663" xr:uid="{00000000-0005-0000-0000-000007460000}"/>
    <cellStyle name="Note 3 24 3 4 3 2" xfId="24098" xr:uid="{00000000-0005-0000-0000-000008460000}"/>
    <cellStyle name="Note 3 24 3 4 3 3" xfId="38551" xr:uid="{00000000-0005-0000-0000-000009460000}"/>
    <cellStyle name="Note 3 24 3 4 4" xfId="9104" xr:uid="{00000000-0005-0000-0000-00000A460000}"/>
    <cellStyle name="Note 3 24 3 4 4 2" xfId="26539" xr:uid="{00000000-0005-0000-0000-00000B460000}"/>
    <cellStyle name="Note 3 24 3 4 4 3" xfId="40992" xr:uid="{00000000-0005-0000-0000-00000C460000}"/>
    <cellStyle name="Note 3 24 3 4 5" xfId="11524" xr:uid="{00000000-0005-0000-0000-00000D460000}"/>
    <cellStyle name="Note 3 24 3 4 5 2" xfId="28959" xr:uid="{00000000-0005-0000-0000-00000E460000}"/>
    <cellStyle name="Note 3 24 3 4 5 3" xfId="43412" xr:uid="{00000000-0005-0000-0000-00000F460000}"/>
    <cellStyle name="Note 3 24 3 4 6" xfId="15192" xr:uid="{00000000-0005-0000-0000-000010460000}"/>
    <cellStyle name="Note 3 24 3 4 6 2" xfId="32627" xr:uid="{00000000-0005-0000-0000-000011460000}"/>
    <cellStyle name="Note 3 24 3 4 6 3" xfId="47080" xr:uid="{00000000-0005-0000-0000-000012460000}"/>
    <cellStyle name="Note 3 24 3 4 7" xfId="18531" xr:uid="{00000000-0005-0000-0000-000013460000}"/>
    <cellStyle name="Note 3 24 3 4 8" xfId="20354" xr:uid="{00000000-0005-0000-0000-000014460000}"/>
    <cellStyle name="Note 3 24 3 5" xfId="4198" xr:uid="{00000000-0005-0000-0000-000015460000}"/>
    <cellStyle name="Note 3 24 3 5 2" xfId="13774" xr:uid="{00000000-0005-0000-0000-000016460000}"/>
    <cellStyle name="Note 3 24 3 5 2 2" xfId="31209" xr:uid="{00000000-0005-0000-0000-000017460000}"/>
    <cellStyle name="Note 3 24 3 5 2 3" xfId="45662" xr:uid="{00000000-0005-0000-0000-000018460000}"/>
    <cellStyle name="Note 3 24 3 5 3" xfId="16235" xr:uid="{00000000-0005-0000-0000-000019460000}"/>
    <cellStyle name="Note 3 24 3 5 3 2" xfId="33670" xr:uid="{00000000-0005-0000-0000-00001A460000}"/>
    <cellStyle name="Note 3 24 3 5 3 3" xfId="48123" xr:uid="{00000000-0005-0000-0000-00001B460000}"/>
    <cellStyle name="Note 3 24 3 5 4" xfId="21634" xr:uid="{00000000-0005-0000-0000-00001C460000}"/>
    <cellStyle name="Note 3 24 3 5 5" xfId="36087" xr:uid="{00000000-0005-0000-0000-00001D460000}"/>
    <cellStyle name="Note 3 24 3 6" xfId="6660" xr:uid="{00000000-0005-0000-0000-00001E460000}"/>
    <cellStyle name="Note 3 24 3 6 2" xfId="24095" xr:uid="{00000000-0005-0000-0000-00001F460000}"/>
    <cellStyle name="Note 3 24 3 6 3" xfId="38548" xr:uid="{00000000-0005-0000-0000-000020460000}"/>
    <cellStyle name="Note 3 24 3 7" xfId="9101" xr:uid="{00000000-0005-0000-0000-000021460000}"/>
    <cellStyle name="Note 3 24 3 7 2" xfId="26536" xr:uid="{00000000-0005-0000-0000-000022460000}"/>
    <cellStyle name="Note 3 24 3 7 3" xfId="40989" xr:uid="{00000000-0005-0000-0000-000023460000}"/>
    <cellStyle name="Note 3 24 3 8" xfId="11521" xr:uid="{00000000-0005-0000-0000-000024460000}"/>
    <cellStyle name="Note 3 24 3 8 2" xfId="28956" xr:uid="{00000000-0005-0000-0000-000025460000}"/>
    <cellStyle name="Note 3 24 3 8 3" xfId="43409" xr:uid="{00000000-0005-0000-0000-000026460000}"/>
    <cellStyle name="Note 3 24 3 9" xfId="18528" xr:uid="{00000000-0005-0000-0000-000027460000}"/>
    <cellStyle name="Note 3 24 4" xfId="1691" xr:uid="{00000000-0005-0000-0000-000028460000}"/>
    <cellStyle name="Note 3 24 4 2" xfId="1692" xr:uid="{00000000-0005-0000-0000-000029460000}"/>
    <cellStyle name="Note 3 24 4 2 2" xfId="4203" xr:uid="{00000000-0005-0000-0000-00002A460000}"/>
    <cellStyle name="Note 3 24 4 2 2 2" xfId="13778" xr:uid="{00000000-0005-0000-0000-00002B460000}"/>
    <cellStyle name="Note 3 24 4 2 2 2 2" xfId="31213" xr:uid="{00000000-0005-0000-0000-00002C460000}"/>
    <cellStyle name="Note 3 24 4 2 2 2 3" xfId="45666" xr:uid="{00000000-0005-0000-0000-00002D460000}"/>
    <cellStyle name="Note 3 24 4 2 2 3" xfId="16239" xr:uid="{00000000-0005-0000-0000-00002E460000}"/>
    <cellStyle name="Note 3 24 4 2 2 3 2" xfId="33674" xr:uid="{00000000-0005-0000-0000-00002F460000}"/>
    <cellStyle name="Note 3 24 4 2 2 3 3" xfId="48127" xr:uid="{00000000-0005-0000-0000-000030460000}"/>
    <cellStyle name="Note 3 24 4 2 2 4" xfId="21639" xr:uid="{00000000-0005-0000-0000-000031460000}"/>
    <cellStyle name="Note 3 24 4 2 2 5" xfId="36092" xr:uid="{00000000-0005-0000-0000-000032460000}"/>
    <cellStyle name="Note 3 24 4 2 3" xfId="6665" xr:uid="{00000000-0005-0000-0000-000033460000}"/>
    <cellStyle name="Note 3 24 4 2 3 2" xfId="24100" xr:uid="{00000000-0005-0000-0000-000034460000}"/>
    <cellStyle name="Note 3 24 4 2 3 3" xfId="38553" xr:uid="{00000000-0005-0000-0000-000035460000}"/>
    <cellStyle name="Note 3 24 4 2 4" xfId="9106" xr:uid="{00000000-0005-0000-0000-000036460000}"/>
    <cellStyle name="Note 3 24 4 2 4 2" xfId="26541" xr:uid="{00000000-0005-0000-0000-000037460000}"/>
    <cellStyle name="Note 3 24 4 2 4 3" xfId="40994" xr:uid="{00000000-0005-0000-0000-000038460000}"/>
    <cellStyle name="Note 3 24 4 2 5" xfId="11526" xr:uid="{00000000-0005-0000-0000-000039460000}"/>
    <cellStyle name="Note 3 24 4 2 5 2" xfId="28961" xr:uid="{00000000-0005-0000-0000-00003A460000}"/>
    <cellStyle name="Note 3 24 4 2 5 3" xfId="43414" xr:uid="{00000000-0005-0000-0000-00003B460000}"/>
    <cellStyle name="Note 3 24 4 2 6" xfId="18533" xr:uid="{00000000-0005-0000-0000-00003C460000}"/>
    <cellStyle name="Note 3 24 4 3" xfId="1693" xr:uid="{00000000-0005-0000-0000-00003D460000}"/>
    <cellStyle name="Note 3 24 4 3 2" xfId="4204" xr:uid="{00000000-0005-0000-0000-00003E460000}"/>
    <cellStyle name="Note 3 24 4 3 2 2" xfId="13779" xr:uid="{00000000-0005-0000-0000-00003F460000}"/>
    <cellStyle name="Note 3 24 4 3 2 2 2" xfId="31214" xr:uid="{00000000-0005-0000-0000-000040460000}"/>
    <cellStyle name="Note 3 24 4 3 2 2 3" xfId="45667" xr:uid="{00000000-0005-0000-0000-000041460000}"/>
    <cellStyle name="Note 3 24 4 3 2 3" xfId="16240" xr:uid="{00000000-0005-0000-0000-000042460000}"/>
    <cellStyle name="Note 3 24 4 3 2 3 2" xfId="33675" xr:uid="{00000000-0005-0000-0000-000043460000}"/>
    <cellStyle name="Note 3 24 4 3 2 3 3" xfId="48128" xr:uid="{00000000-0005-0000-0000-000044460000}"/>
    <cellStyle name="Note 3 24 4 3 2 4" xfId="21640" xr:uid="{00000000-0005-0000-0000-000045460000}"/>
    <cellStyle name="Note 3 24 4 3 2 5" xfId="36093" xr:uid="{00000000-0005-0000-0000-000046460000}"/>
    <cellStyle name="Note 3 24 4 3 3" xfId="6666" xr:uid="{00000000-0005-0000-0000-000047460000}"/>
    <cellStyle name="Note 3 24 4 3 3 2" xfId="24101" xr:uid="{00000000-0005-0000-0000-000048460000}"/>
    <cellStyle name="Note 3 24 4 3 3 3" xfId="38554" xr:uid="{00000000-0005-0000-0000-000049460000}"/>
    <cellStyle name="Note 3 24 4 3 4" xfId="9107" xr:uid="{00000000-0005-0000-0000-00004A460000}"/>
    <cellStyle name="Note 3 24 4 3 4 2" xfId="26542" xr:uid="{00000000-0005-0000-0000-00004B460000}"/>
    <cellStyle name="Note 3 24 4 3 4 3" xfId="40995" xr:uid="{00000000-0005-0000-0000-00004C460000}"/>
    <cellStyle name="Note 3 24 4 3 5" xfId="11527" xr:uid="{00000000-0005-0000-0000-00004D460000}"/>
    <cellStyle name="Note 3 24 4 3 5 2" xfId="28962" xr:uid="{00000000-0005-0000-0000-00004E460000}"/>
    <cellStyle name="Note 3 24 4 3 5 3" xfId="43415" xr:uid="{00000000-0005-0000-0000-00004F460000}"/>
    <cellStyle name="Note 3 24 4 3 6" xfId="18534" xr:uid="{00000000-0005-0000-0000-000050460000}"/>
    <cellStyle name="Note 3 24 4 4" xfId="1694" xr:uid="{00000000-0005-0000-0000-000051460000}"/>
    <cellStyle name="Note 3 24 4 4 2" xfId="4205" xr:uid="{00000000-0005-0000-0000-000052460000}"/>
    <cellStyle name="Note 3 24 4 4 2 2" xfId="21641" xr:uid="{00000000-0005-0000-0000-000053460000}"/>
    <cellStyle name="Note 3 24 4 4 2 3" xfId="36094" xr:uid="{00000000-0005-0000-0000-000054460000}"/>
    <cellStyle name="Note 3 24 4 4 3" xfId="6667" xr:uid="{00000000-0005-0000-0000-000055460000}"/>
    <cellStyle name="Note 3 24 4 4 3 2" xfId="24102" xr:uid="{00000000-0005-0000-0000-000056460000}"/>
    <cellStyle name="Note 3 24 4 4 3 3" xfId="38555" xr:uid="{00000000-0005-0000-0000-000057460000}"/>
    <cellStyle name="Note 3 24 4 4 4" xfId="9108" xr:uid="{00000000-0005-0000-0000-000058460000}"/>
    <cellStyle name="Note 3 24 4 4 4 2" xfId="26543" xr:uid="{00000000-0005-0000-0000-000059460000}"/>
    <cellStyle name="Note 3 24 4 4 4 3" xfId="40996" xr:uid="{00000000-0005-0000-0000-00005A460000}"/>
    <cellStyle name="Note 3 24 4 4 5" xfId="11528" xr:uid="{00000000-0005-0000-0000-00005B460000}"/>
    <cellStyle name="Note 3 24 4 4 5 2" xfId="28963" xr:uid="{00000000-0005-0000-0000-00005C460000}"/>
    <cellStyle name="Note 3 24 4 4 5 3" xfId="43416" xr:uid="{00000000-0005-0000-0000-00005D460000}"/>
    <cellStyle name="Note 3 24 4 4 6" xfId="15193" xr:uid="{00000000-0005-0000-0000-00005E460000}"/>
    <cellStyle name="Note 3 24 4 4 6 2" xfId="32628" xr:uid="{00000000-0005-0000-0000-00005F460000}"/>
    <cellStyle name="Note 3 24 4 4 6 3" xfId="47081" xr:uid="{00000000-0005-0000-0000-000060460000}"/>
    <cellStyle name="Note 3 24 4 4 7" xfId="18535" xr:uid="{00000000-0005-0000-0000-000061460000}"/>
    <cellStyle name="Note 3 24 4 4 8" xfId="20355" xr:uid="{00000000-0005-0000-0000-000062460000}"/>
    <cellStyle name="Note 3 24 4 5" xfId="4202" xr:uid="{00000000-0005-0000-0000-000063460000}"/>
    <cellStyle name="Note 3 24 4 5 2" xfId="13777" xr:uid="{00000000-0005-0000-0000-000064460000}"/>
    <cellStyle name="Note 3 24 4 5 2 2" xfId="31212" xr:uid="{00000000-0005-0000-0000-000065460000}"/>
    <cellStyle name="Note 3 24 4 5 2 3" xfId="45665" xr:uid="{00000000-0005-0000-0000-000066460000}"/>
    <cellStyle name="Note 3 24 4 5 3" xfId="16238" xr:uid="{00000000-0005-0000-0000-000067460000}"/>
    <cellStyle name="Note 3 24 4 5 3 2" xfId="33673" xr:uid="{00000000-0005-0000-0000-000068460000}"/>
    <cellStyle name="Note 3 24 4 5 3 3" xfId="48126" xr:uid="{00000000-0005-0000-0000-000069460000}"/>
    <cellStyle name="Note 3 24 4 5 4" xfId="21638" xr:uid="{00000000-0005-0000-0000-00006A460000}"/>
    <cellStyle name="Note 3 24 4 5 5" xfId="36091" xr:uid="{00000000-0005-0000-0000-00006B460000}"/>
    <cellStyle name="Note 3 24 4 6" xfId="6664" xr:uid="{00000000-0005-0000-0000-00006C460000}"/>
    <cellStyle name="Note 3 24 4 6 2" xfId="24099" xr:uid="{00000000-0005-0000-0000-00006D460000}"/>
    <cellStyle name="Note 3 24 4 6 3" xfId="38552" xr:uid="{00000000-0005-0000-0000-00006E460000}"/>
    <cellStyle name="Note 3 24 4 7" xfId="9105" xr:uid="{00000000-0005-0000-0000-00006F460000}"/>
    <cellStyle name="Note 3 24 4 7 2" xfId="26540" xr:uid="{00000000-0005-0000-0000-000070460000}"/>
    <cellStyle name="Note 3 24 4 7 3" xfId="40993" xr:uid="{00000000-0005-0000-0000-000071460000}"/>
    <cellStyle name="Note 3 24 4 8" xfId="11525" xr:uid="{00000000-0005-0000-0000-000072460000}"/>
    <cellStyle name="Note 3 24 4 8 2" xfId="28960" xr:uid="{00000000-0005-0000-0000-000073460000}"/>
    <cellStyle name="Note 3 24 4 8 3" xfId="43413" xr:uid="{00000000-0005-0000-0000-000074460000}"/>
    <cellStyle name="Note 3 24 4 9" xfId="18532" xr:uid="{00000000-0005-0000-0000-000075460000}"/>
    <cellStyle name="Note 3 24 5" xfId="1695" xr:uid="{00000000-0005-0000-0000-000076460000}"/>
    <cellStyle name="Note 3 24 5 2" xfId="4206" xr:uid="{00000000-0005-0000-0000-000077460000}"/>
    <cellStyle name="Note 3 24 5 2 2" xfId="13780" xr:uid="{00000000-0005-0000-0000-000078460000}"/>
    <cellStyle name="Note 3 24 5 2 2 2" xfId="31215" xr:uid="{00000000-0005-0000-0000-000079460000}"/>
    <cellStyle name="Note 3 24 5 2 2 3" xfId="45668" xr:uid="{00000000-0005-0000-0000-00007A460000}"/>
    <cellStyle name="Note 3 24 5 2 3" xfId="16241" xr:uid="{00000000-0005-0000-0000-00007B460000}"/>
    <cellStyle name="Note 3 24 5 2 3 2" xfId="33676" xr:uid="{00000000-0005-0000-0000-00007C460000}"/>
    <cellStyle name="Note 3 24 5 2 3 3" xfId="48129" xr:uid="{00000000-0005-0000-0000-00007D460000}"/>
    <cellStyle name="Note 3 24 5 2 4" xfId="21642" xr:uid="{00000000-0005-0000-0000-00007E460000}"/>
    <cellStyle name="Note 3 24 5 2 5" xfId="36095" xr:uid="{00000000-0005-0000-0000-00007F460000}"/>
    <cellStyle name="Note 3 24 5 3" xfId="6668" xr:uid="{00000000-0005-0000-0000-000080460000}"/>
    <cellStyle name="Note 3 24 5 3 2" xfId="24103" xr:uid="{00000000-0005-0000-0000-000081460000}"/>
    <cellStyle name="Note 3 24 5 3 3" xfId="38556" xr:uid="{00000000-0005-0000-0000-000082460000}"/>
    <cellStyle name="Note 3 24 5 4" xfId="9109" xr:uid="{00000000-0005-0000-0000-000083460000}"/>
    <cellStyle name="Note 3 24 5 4 2" xfId="26544" xr:uid="{00000000-0005-0000-0000-000084460000}"/>
    <cellStyle name="Note 3 24 5 4 3" xfId="40997" xr:uid="{00000000-0005-0000-0000-000085460000}"/>
    <cellStyle name="Note 3 24 5 5" xfId="11529" xr:uid="{00000000-0005-0000-0000-000086460000}"/>
    <cellStyle name="Note 3 24 5 5 2" xfId="28964" xr:uid="{00000000-0005-0000-0000-000087460000}"/>
    <cellStyle name="Note 3 24 5 5 3" xfId="43417" xr:uid="{00000000-0005-0000-0000-000088460000}"/>
    <cellStyle name="Note 3 24 5 6" xfId="18536" xr:uid="{00000000-0005-0000-0000-000089460000}"/>
    <cellStyle name="Note 3 24 6" xfId="1696" xr:uid="{00000000-0005-0000-0000-00008A460000}"/>
    <cellStyle name="Note 3 24 6 2" xfId="4207" xr:uid="{00000000-0005-0000-0000-00008B460000}"/>
    <cellStyle name="Note 3 24 6 2 2" xfId="13781" xr:uid="{00000000-0005-0000-0000-00008C460000}"/>
    <cellStyle name="Note 3 24 6 2 2 2" xfId="31216" xr:uid="{00000000-0005-0000-0000-00008D460000}"/>
    <cellStyle name="Note 3 24 6 2 2 3" xfId="45669" xr:uid="{00000000-0005-0000-0000-00008E460000}"/>
    <cellStyle name="Note 3 24 6 2 3" xfId="16242" xr:uid="{00000000-0005-0000-0000-00008F460000}"/>
    <cellStyle name="Note 3 24 6 2 3 2" xfId="33677" xr:uid="{00000000-0005-0000-0000-000090460000}"/>
    <cellStyle name="Note 3 24 6 2 3 3" xfId="48130" xr:uid="{00000000-0005-0000-0000-000091460000}"/>
    <cellStyle name="Note 3 24 6 2 4" xfId="21643" xr:uid="{00000000-0005-0000-0000-000092460000}"/>
    <cellStyle name="Note 3 24 6 2 5" xfId="36096" xr:uid="{00000000-0005-0000-0000-000093460000}"/>
    <cellStyle name="Note 3 24 6 3" xfId="6669" xr:uid="{00000000-0005-0000-0000-000094460000}"/>
    <cellStyle name="Note 3 24 6 3 2" xfId="24104" xr:uid="{00000000-0005-0000-0000-000095460000}"/>
    <cellStyle name="Note 3 24 6 3 3" xfId="38557" xr:uid="{00000000-0005-0000-0000-000096460000}"/>
    <cellStyle name="Note 3 24 6 4" xfId="9110" xr:uid="{00000000-0005-0000-0000-000097460000}"/>
    <cellStyle name="Note 3 24 6 4 2" xfId="26545" xr:uid="{00000000-0005-0000-0000-000098460000}"/>
    <cellStyle name="Note 3 24 6 4 3" xfId="40998" xr:uid="{00000000-0005-0000-0000-000099460000}"/>
    <cellStyle name="Note 3 24 6 5" xfId="11530" xr:uid="{00000000-0005-0000-0000-00009A460000}"/>
    <cellStyle name="Note 3 24 6 5 2" xfId="28965" xr:uid="{00000000-0005-0000-0000-00009B460000}"/>
    <cellStyle name="Note 3 24 6 5 3" xfId="43418" xr:uid="{00000000-0005-0000-0000-00009C460000}"/>
    <cellStyle name="Note 3 24 6 6" xfId="18537" xr:uid="{00000000-0005-0000-0000-00009D460000}"/>
    <cellStyle name="Note 3 24 7" xfId="1697" xr:uid="{00000000-0005-0000-0000-00009E460000}"/>
    <cellStyle name="Note 3 24 7 2" xfId="4208" xr:uid="{00000000-0005-0000-0000-00009F460000}"/>
    <cellStyle name="Note 3 24 7 2 2" xfId="21644" xr:uid="{00000000-0005-0000-0000-0000A0460000}"/>
    <cellStyle name="Note 3 24 7 2 3" xfId="36097" xr:uid="{00000000-0005-0000-0000-0000A1460000}"/>
    <cellStyle name="Note 3 24 7 3" xfId="6670" xr:uid="{00000000-0005-0000-0000-0000A2460000}"/>
    <cellStyle name="Note 3 24 7 3 2" xfId="24105" xr:uid="{00000000-0005-0000-0000-0000A3460000}"/>
    <cellStyle name="Note 3 24 7 3 3" xfId="38558" xr:uid="{00000000-0005-0000-0000-0000A4460000}"/>
    <cellStyle name="Note 3 24 7 4" xfId="9111" xr:uid="{00000000-0005-0000-0000-0000A5460000}"/>
    <cellStyle name="Note 3 24 7 4 2" xfId="26546" xr:uid="{00000000-0005-0000-0000-0000A6460000}"/>
    <cellStyle name="Note 3 24 7 4 3" xfId="40999" xr:uid="{00000000-0005-0000-0000-0000A7460000}"/>
    <cellStyle name="Note 3 24 7 5" xfId="11531" xr:uid="{00000000-0005-0000-0000-0000A8460000}"/>
    <cellStyle name="Note 3 24 7 5 2" xfId="28966" xr:uid="{00000000-0005-0000-0000-0000A9460000}"/>
    <cellStyle name="Note 3 24 7 5 3" xfId="43419" xr:uid="{00000000-0005-0000-0000-0000AA460000}"/>
    <cellStyle name="Note 3 24 7 6" xfId="15194" xr:uid="{00000000-0005-0000-0000-0000AB460000}"/>
    <cellStyle name="Note 3 24 7 6 2" xfId="32629" xr:uid="{00000000-0005-0000-0000-0000AC460000}"/>
    <cellStyle name="Note 3 24 7 6 3" xfId="47082" xr:uid="{00000000-0005-0000-0000-0000AD460000}"/>
    <cellStyle name="Note 3 24 7 7" xfId="18538" xr:uid="{00000000-0005-0000-0000-0000AE460000}"/>
    <cellStyle name="Note 3 24 7 8" xfId="20356" xr:uid="{00000000-0005-0000-0000-0000AF460000}"/>
    <cellStyle name="Note 3 24 8" xfId="4193" xr:uid="{00000000-0005-0000-0000-0000B0460000}"/>
    <cellStyle name="Note 3 24 8 2" xfId="13770" xr:uid="{00000000-0005-0000-0000-0000B1460000}"/>
    <cellStyle name="Note 3 24 8 2 2" xfId="31205" xr:uid="{00000000-0005-0000-0000-0000B2460000}"/>
    <cellStyle name="Note 3 24 8 2 3" xfId="45658" xr:uid="{00000000-0005-0000-0000-0000B3460000}"/>
    <cellStyle name="Note 3 24 8 3" xfId="16231" xr:uid="{00000000-0005-0000-0000-0000B4460000}"/>
    <cellStyle name="Note 3 24 8 3 2" xfId="33666" xr:uid="{00000000-0005-0000-0000-0000B5460000}"/>
    <cellStyle name="Note 3 24 8 3 3" xfId="48119" xr:uid="{00000000-0005-0000-0000-0000B6460000}"/>
    <cellStyle name="Note 3 24 8 4" xfId="21629" xr:uid="{00000000-0005-0000-0000-0000B7460000}"/>
    <cellStyle name="Note 3 24 8 5" xfId="36082" xr:uid="{00000000-0005-0000-0000-0000B8460000}"/>
    <cellStyle name="Note 3 24 9" xfId="6655" xr:uid="{00000000-0005-0000-0000-0000B9460000}"/>
    <cellStyle name="Note 3 24 9 2" xfId="24090" xr:uid="{00000000-0005-0000-0000-0000BA460000}"/>
    <cellStyle name="Note 3 24 9 3" xfId="38543" xr:uid="{00000000-0005-0000-0000-0000BB460000}"/>
    <cellStyle name="Note 3 25" xfId="1698" xr:uid="{00000000-0005-0000-0000-0000BC460000}"/>
    <cellStyle name="Note 3 25 2" xfId="1699" xr:uid="{00000000-0005-0000-0000-0000BD460000}"/>
    <cellStyle name="Note 3 25 2 2" xfId="4210" xr:uid="{00000000-0005-0000-0000-0000BE460000}"/>
    <cellStyle name="Note 3 25 2 2 2" xfId="13783" xr:uid="{00000000-0005-0000-0000-0000BF460000}"/>
    <cellStyle name="Note 3 25 2 2 2 2" xfId="31218" xr:uid="{00000000-0005-0000-0000-0000C0460000}"/>
    <cellStyle name="Note 3 25 2 2 2 3" xfId="45671" xr:uid="{00000000-0005-0000-0000-0000C1460000}"/>
    <cellStyle name="Note 3 25 2 2 3" xfId="16244" xr:uid="{00000000-0005-0000-0000-0000C2460000}"/>
    <cellStyle name="Note 3 25 2 2 3 2" xfId="33679" xr:uid="{00000000-0005-0000-0000-0000C3460000}"/>
    <cellStyle name="Note 3 25 2 2 3 3" xfId="48132" xr:uid="{00000000-0005-0000-0000-0000C4460000}"/>
    <cellStyle name="Note 3 25 2 2 4" xfId="21646" xr:uid="{00000000-0005-0000-0000-0000C5460000}"/>
    <cellStyle name="Note 3 25 2 2 5" xfId="36099" xr:uid="{00000000-0005-0000-0000-0000C6460000}"/>
    <cellStyle name="Note 3 25 2 3" xfId="6672" xr:uid="{00000000-0005-0000-0000-0000C7460000}"/>
    <cellStyle name="Note 3 25 2 3 2" xfId="24107" xr:uid="{00000000-0005-0000-0000-0000C8460000}"/>
    <cellStyle name="Note 3 25 2 3 3" xfId="38560" xr:uid="{00000000-0005-0000-0000-0000C9460000}"/>
    <cellStyle name="Note 3 25 2 4" xfId="9113" xr:uid="{00000000-0005-0000-0000-0000CA460000}"/>
    <cellStyle name="Note 3 25 2 4 2" xfId="26548" xr:uid="{00000000-0005-0000-0000-0000CB460000}"/>
    <cellStyle name="Note 3 25 2 4 3" xfId="41001" xr:uid="{00000000-0005-0000-0000-0000CC460000}"/>
    <cellStyle name="Note 3 25 2 5" xfId="11533" xr:uid="{00000000-0005-0000-0000-0000CD460000}"/>
    <cellStyle name="Note 3 25 2 5 2" xfId="28968" xr:uid="{00000000-0005-0000-0000-0000CE460000}"/>
    <cellStyle name="Note 3 25 2 5 3" xfId="43421" xr:uid="{00000000-0005-0000-0000-0000CF460000}"/>
    <cellStyle name="Note 3 25 2 6" xfId="18540" xr:uid="{00000000-0005-0000-0000-0000D0460000}"/>
    <cellStyle name="Note 3 25 3" xfId="1700" xr:uid="{00000000-0005-0000-0000-0000D1460000}"/>
    <cellStyle name="Note 3 25 3 2" xfId="4211" xr:uid="{00000000-0005-0000-0000-0000D2460000}"/>
    <cellStyle name="Note 3 25 3 2 2" xfId="13784" xr:uid="{00000000-0005-0000-0000-0000D3460000}"/>
    <cellStyle name="Note 3 25 3 2 2 2" xfId="31219" xr:uid="{00000000-0005-0000-0000-0000D4460000}"/>
    <cellStyle name="Note 3 25 3 2 2 3" xfId="45672" xr:uid="{00000000-0005-0000-0000-0000D5460000}"/>
    <cellStyle name="Note 3 25 3 2 3" xfId="16245" xr:uid="{00000000-0005-0000-0000-0000D6460000}"/>
    <cellStyle name="Note 3 25 3 2 3 2" xfId="33680" xr:uid="{00000000-0005-0000-0000-0000D7460000}"/>
    <cellStyle name="Note 3 25 3 2 3 3" xfId="48133" xr:uid="{00000000-0005-0000-0000-0000D8460000}"/>
    <cellStyle name="Note 3 25 3 2 4" xfId="21647" xr:uid="{00000000-0005-0000-0000-0000D9460000}"/>
    <cellStyle name="Note 3 25 3 2 5" xfId="36100" xr:uid="{00000000-0005-0000-0000-0000DA460000}"/>
    <cellStyle name="Note 3 25 3 3" xfId="6673" xr:uid="{00000000-0005-0000-0000-0000DB460000}"/>
    <cellStyle name="Note 3 25 3 3 2" xfId="24108" xr:uid="{00000000-0005-0000-0000-0000DC460000}"/>
    <cellStyle name="Note 3 25 3 3 3" xfId="38561" xr:uid="{00000000-0005-0000-0000-0000DD460000}"/>
    <cellStyle name="Note 3 25 3 4" xfId="9114" xr:uid="{00000000-0005-0000-0000-0000DE460000}"/>
    <cellStyle name="Note 3 25 3 4 2" xfId="26549" xr:uid="{00000000-0005-0000-0000-0000DF460000}"/>
    <cellStyle name="Note 3 25 3 4 3" xfId="41002" xr:uid="{00000000-0005-0000-0000-0000E0460000}"/>
    <cellStyle name="Note 3 25 3 5" xfId="11534" xr:uid="{00000000-0005-0000-0000-0000E1460000}"/>
    <cellStyle name="Note 3 25 3 5 2" xfId="28969" xr:uid="{00000000-0005-0000-0000-0000E2460000}"/>
    <cellStyle name="Note 3 25 3 5 3" xfId="43422" xr:uid="{00000000-0005-0000-0000-0000E3460000}"/>
    <cellStyle name="Note 3 25 3 6" xfId="18541" xr:uid="{00000000-0005-0000-0000-0000E4460000}"/>
    <cellStyle name="Note 3 25 4" xfId="1701" xr:uid="{00000000-0005-0000-0000-0000E5460000}"/>
    <cellStyle name="Note 3 25 4 2" xfId="4212" xr:uid="{00000000-0005-0000-0000-0000E6460000}"/>
    <cellStyle name="Note 3 25 4 2 2" xfId="21648" xr:uid="{00000000-0005-0000-0000-0000E7460000}"/>
    <cellStyle name="Note 3 25 4 2 3" xfId="36101" xr:uid="{00000000-0005-0000-0000-0000E8460000}"/>
    <cellStyle name="Note 3 25 4 3" xfId="6674" xr:uid="{00000000-0005-0000-0000-0000E9460000}"/>
    <cellStyle name="Note 3 25 4 3 2" xfId="24109" xr:uid="{00000000-0005-0000-0000-0000EA460000}"/>
    <cellStyle name="Note 3 25 4 3 3" xfId="38562" xr:uid="{00000000-0005-0000-0000-0000EB460000}"/>
    <cellStyle name="Note 3 25 4 4" xfId="9115" xr:uid="{00000000-0005-0000-0000-0000EC460000}"/>
    <cellStyle name="Note 3 25 4 4 2" xfId="26550" xr:uid="{00000000-0005-0000-0000-0000ED460000}"/>
    <cellStyle name="Note 3 25 4 4 3" xfId="41003" xr:uid="{00000000-0005-0000-0000-0000EE460000}"/>
    <cellStyle name="Note 3 25 4 5" xfId="11535" xr:uid="{00000000-0005-0000-0000-0000EF460000}"/>
    <cellStyle name="Note 3 25 4 5 2" xfId="28970" xr:uid="{00000000-0005-0000-0000-0000F0460000}"/>
    <cellStyle name="Note 3 25 4 5 3" xfId="43423" xr:uid="{00000000-0005-0000-0000-0000F1460000}"/>
    <cellStyle name="Note 3 25 4 6" xfId="15195" xr:uid="{00000000-0005-0000-0000-0000F2460000}"/>
    <cellStyle name="Note 3 25 4 6 2" xfId="32630" xr:uid="{00000000-0005-0000-0000-0000F3460000}"/>
    <cellStyle name="Note 3 25 4 6 3" xfId="47083" xr:uid="{00000000-0005-0000-0000-0000F4460000}"/>
    <cellStyle name="Note 3 25 4 7" xfId="18542" xr:uid="{00000000-0005-0000-0000-0000F5460000}"/>
    <cellStyle name="Note 3 25 4 8" xfId="20357" xr:uid="{00000000-0005-0000-0000-0000F6460000}"/>
    <cellStyle name="Note 3 25 5" xfId="4209" xr:uid="{00000000-0005-0000-0000-0000F7460000}"/>
    <cellStyle name="Note 3 25 5 2" xfId="13782" xr:uid="{00000000-0005-0000-0000-0000F8460000}"/>
    <cellStyle name="Note 3 25 5 2 2" xfId="31217" xr:uid="{00000000-0005-0000-0000-0000F9460000}"/>
    <cellStyle name="Note 3 25 5 2 3" xfId="45670" xr:uid="{00000000-0005-0000-0000-0000FA460000}"/>
    <cellStyle name="Note 3 25 5 3" xfId="16243" xr:uid="{00000000-0005-0000-0000-0000FB460000}"/>
    <cellStyle name="Note 3 25 5 3 2" xfId="33678" xr:uid="{00000000-0005-0000-0000-0000FC460000}"/>
    <cellStyle name="Note 3 25 5 3 3" xfId="48131" xr:uid="{00000000-0005-0000-0000-0000FD460000}"/>
    <cellStyle name="Note 3 25 5 4" xfId="21645" xr:uid="{00000000-0005-0000-0000-0000FE460000}"/>
    <cellStyle name="Note 3 25 5 5" xfId="36098" xr:uid="{00000000-0005-0000-0000-0000FF460000}"/>
    <cellStyle name="Note 3 25 6" xfId="6671" xr:uid="{00000000-0005-0000-0000-000000470000}"/>
    <cellStyle name="Note 3 25 6 2" xfId="24106" xr:uid="{00000000-0005-0000-0000-000001470000}"/>
    <cellStyle name="Note 3 25 6 3" xfId="38559" xr:uid="{00000000-0005-0000-0000-000002470000}"/>
    <cellStyle name="Note 3 25 7" xfId="9112" xr:uid="{00000000-0005-0000-0000-000003470000}"/>
    <cellStyle name="Note 3 25 7 2" xfId="26547" xr:uid="{00000000-0005-0000-0000-000004470000}"/>
    <cellStyle name="Note 3 25 7 3" xfId="41000" xr:uid="{00000000-0005-0000-0000-000005470000}"/>
    <cellStyle name="Note 3 25 8" xfId="11532" xr:uid="{00000000-0005-0000-0000-000006470000}"/>
    <cellStyle name="Note 3 25 8 2" xfId="28967" xr:uid="{00000000-0005-0000-0000-000007470000}"/>
    <cellStyle name="Note 3 25 8 3" xfId="43420" xr:uid="{00000000-0005-0000-0000-000008470000}"/>
    <cellStyle name="Note 3 25 9" xfId="18539" xr:uid="{00000000-0005-0000-0000-000009470000}"/>
    <cellStyle name="Note 3 26" xfId="1702" xr:uid="{00000000-0005-0000-0000-00000A470000}"/>
    <cellStyle name="Note 3 26 2" xfId="1703" xr:uid="{00000000-0005-0000-0000-00000B470000}"/>
    <cellStyle name="Note 3 26 2 2" xfId="4214" xr:uid="{00000000-0005-0000-0000-00000C470000}"/>
    <cellStyle name="Note 3 26 2 2 2" xfId="13786" xr:uid="{00000000-0005-0000-0000-00000D470000}"/>
    <cellStyle name="Note 3 26 2 2 2 2" xfId="31221" xr:uid="{00000000-0005-0000-0000-00000E470000}"/>
    <cellStyle name="Note 3 26 2 2 2 3" xfId="45674" xr:uid="{00000000-0005-0000-0000-00000F470000}"/>
    <cellStyle name="Note 3 26 2 2 3" xfId="16247" xr:uid="{00000000-0005-0000-0000-000010470000}"/>
    <cellStyle name="Note 3 26 2 2 3 2" xfId="33682" xr:uid="{00000000-0005-0000-0000-000011470000}"/>
    <cellStyle name="Note 3 26 2 2 3 3" xfId="48135" xr:uid="{00000000-0005-0000-0000-000012470000}"/>
    <cellStyle name="Note 3 26 2 2 4" xfId="21650" xr:uid="{00000000-0005-0000-0000-000013470000}"/>
    <cellStyle name="Note 3 26 2 2 5" xfId="36103" xr:uid="{00000000-0005-0000-0000-000014470000}"/>
    <cellStyle name="Note 3 26 2 3" xfId="6676" xr:uid="{00000000-0005-0000-0000-000015470000}"/>
    <cellStyle name="Note 3 26 2 3 2" xfId="24111" xr:uid="{00000000-0005-0000-0000-000016470000}"/>
    <cellStyle name="Note 3 26 2 3 3" xfId="38564" xr:uid="{00000000-0005-0000-0000-000017470000}"/>
    <cellStyle name="Note 3 26 2 4" xfId="9117" xr:uid="{00000000-0005-0000-0000-000018470000}"/>
    <cellStyle name="Note 3 26 2 4 2" xfId="26552" xr:uid="{00000000-0005-0000-0000-000019470000}"/>
    <cellStyle name="Note 3 26 2 4 3" xfId="41005" xr:uid="{00000000-0005-0000-0000-00001A470000}"/>
    <cellStyle name="Note 3 26 2 5" xfId="11537" xr:uid="{00000000-0005-0000-0000-00001B470000}"/>
    <cellStyle name="Note 3 26 2 5 2" xfId="28972" xr:uid="{00000000-0005-0000-0000-00001C470000}"/>
    <cellStyle name="Note 3 26 2 5 3" xfId="43425" xr:uid="{00000000-0005-0000-0000-00001D470000}"/>
    <cellStyle name="Note 3 26 2 6" xfId="18544" xr:uid="{00000000-0005-0000-0000-00001E470000}"/>
    <cellStyle name="Note 3 26 3" xfId="1704" xr:uid="{00000000-0005-0000-0000-00001F470000}"/>
    <cellStyle name="Note 3 26 3 2" xfId="4215" xr:uid="{00000000-0005-0000-0000-000020470000}"/>
    <cellStyle name="Note 3 26 3 2 2" xfId="13787" xr:uid="{00000000-0005-0000-0000-000021470000}"/>
    <cellStyle name="Note 3 26 3 2 2 2" xfId="31222" xr:uid="{00000000-0005-0000-0000-000022470000}"/>
    <cellStyle name="Note 3 26 3 2 2 3" xfId="45675" xr:uid="{00000000-0005-0000-0000-000023470000}"/>
    <cellStyle name="Note 3 26 3 2 3" xfId="16248" xr:uid="{00000000-0005-0000-0000-000024470000}"/>
    <cellStyle name="Note 3 26 3 2 3 2" xfId="33683" xr:uid="{00000000-0005-0000-0000-000025470000}"/>
    <cellStyle name="Note 3 26 3 2 3 3" xfId="48136" xr:uid="{00000000-0005-0000-0000-000026470000}"/>
    <cellStyle name="Note 3 26 3 2 4" xfId="21651" xr:uid="{00000000-0005-0000-0000-000027470000}"/>
    <cellStyle name="Note 3 26 3 2 5" xfId="36104" xr:uid="{00000000-0005-0000-0000-000028470000}"/>
    <cellStyle name="Note 3 26 3 3" xfId="6677" xr:uid="{00000000-0005-0000-0000-000029470000}"/>
    <cellStyle name="Note 3 26 3 3 2" xfId="24112" xr:uid="{00000000-0005-0000-0000-00002A470000}"/>
    <cellStyle name="Note 3 26 3 3 3" xfId="38565" xr:uid="{00000000-0005-0000-0000-00002B470000}"/>
    <cellStyle name="Note 3 26 3 4" xfId="9118" xr:uid="{00000000-0005-0000-0000-00002C470000}"/>
    <cellStyle name="Note 3 26 3 4 2" xfId="26553" xr:uid="{00000000-0005-0000-0000-00002D470000}"/>
    <cellStyle name="Note 3 26 3 4 3" xfId="41006" xr:uid="{00000000-0005-0000-0000-00002E470000}"/>
    <cellStyle name="Note 3 26 3 5" xfId="11538" xr:uid="{00000000-0005-0000-0000-00002F470000}"/>
    <cellStyle name="Note 3 26 3 5 2" xfId="28973" xr:uid="{00000000-0005-0000-0000-000030470000}"/>
    <cellStyle name="Note 3 26 3 5 3" xfId="43426" xr:uid="{00000000-0005-0000-0000-000031470000}"/>
    <cellStyle name="Note 3 26 3 6" xfId="18545" xr:uid="{00000000-0005-0000-0000-000032470000}"/>
    <cellStyle name="Note 3 26 4" xfId="1705" xr:uid="{00000000-0005-0000-0000-000033470000}"/>
    <cellStyle name="Note 3 26 4 2" xfId="4216" xr:uid="{00000000-0005-0000-0000-000034470000}"/>
    <cellStyle name="Note 3 26 4 2 2" xfId="21652" xr:uid="{00000000-0005-0000-0000-000035470000}"/>
    <cellStyle name="Note 3 26 4 2 3" xfId="36105" xr:uid="{00000000-0005-0000-0000-000036470000}"/>
    <cellStyle name="Note 3 26 4 3" xfId="6678" xr:uid="{00000000-0005-0000-0000-000037470000}"/>
    <cellStyle name="Note 3 26 4 3 2" xfId="24113" xr:uid="{00000000-0005-0000-0000-000038470000}"/>
    <cellStyle name="Note 3 26 4 3 3" xfId="38566" xr:uid="{00000000-0005-0000-0000-000039470000}"/>
    <cellStyle name="Note 3 26 4 4" xfId="9119" xr:uid="{00000000-0005-0000-0000-00003A470000}"/>
    <cellStyle name="Note 3 26 4 4 2" xfId="26554" xr:uid="{00000000-0005-0000-0000-00003B470000}"/>
    <cellStyle name="Note 3 26 4 4 3" xfId="41007" xr:uid="{00000000-0005-0000-0000-00003C470000}"/>
    <cellStyle name="Note 3 26 4 5" xfId="11539" xr:uid="{00000000-0005-0000-0000-00003D470000}"/>
    <cellStyle name="Note 3 26 4 5 2" xfId="28974" xr:uid="{00000000-0005-0000-0000-00003E470000}"/>
    <cellStyle name="Note 3 26 4 5 3" xfId="43427" xr:uid="{00000000-0005-0000-0000-00003F470000}"/>
    <cellStyle name="Note 3 26 4 6" xfId="15196" xr:uid="{00000000-0005-0000-0000-000040470000}"/>
    <cellStyle name="Note 3 26 4 6 2" xfId="32631" xr:uid="{00000000-0005-0000-0000-000041470000}"/>
    <cellStyle name="Note 3 26 4 6 3" xfId="47084" xr:uid="{00000000-0005-0000-0000-000042470000}"/>
    <cellStyle name="Note 3 26 4 7" xfId="18546" xr:uid="{00000000-0005-0000-0000-000043470000}"/>
    <cellStyle name="Note 3 26 4 8" xfId="20358" xr:uid="{00000000-0005-0000-0000-000044470000}"/>
    <cellStyle name="Note 3 26 5" xfId="4213" xr:uid="{00000000-0005-0000-0000-000045470000}"/>
    <cellStyle name="Note 3 26 5 2" xfId="13785" xr:uid="{00000000-0005-0000-0000-000046470000}"/>
    <cellStyle name="Note 3 26 5 2 2" xfId="31220" xr:uid="{00000000-0005-0000-0000-000047470000}"/>
    <cellStyle name="Note 3 26 5 2 3" xfId="45673" xr:uid="{00000000-0005-0000-0000-000048470000}"/>
    <cellStyle name="Note 3 26 5 3" xfId="16246" xr:uid="{00000000-0005-0000-0000-000049470000}"/>
    <cellStyle name="Note 3 26 5 3 2" xfId="33681" xr:uid="{00000000-0005-0000-0000-00004A470000}"/>
    <cellStyle name="Note 3 26 5 3 3" xfId="48134" xr:uid="{00000000-0005-0000-0000-00004B470000}"/>
    <cellStyle name="Note 3 26 5 4" xfId="21649" xr:uid="{00000000-0005-0000-0000-00004C470000}"/>
    <cellStyle name="Note 3 26 5 5" xfId="36102" xr:uid="{00000000-0005-0000-0000-00004D470000}"/>
    <cellStyle name="Note 3 26 6" xfId="6675" xr:uid="{00000000-0005-0000-0000-00004E470000}"/>
    <cellStyle name="Note 3 26 6 2" xfId="24110" xr:uid="{00000000-0005-0000-0000-00004F470000}"/>
    <cellStyle name="Note 3 26 6 3" xfId="38563" xr:uid="{00000000-0005-0000-0000-000050470000}"/>
    <cellStyle name="Note 3 26 7" xfId="9116" xr:uid="{00000000-0005-0000-0000-000051470000}"/>
    <cellStyle name="Note 3 26 7 2" xfId="26551" xr:uid="{00000000-0005-0000-0000-000052470000}"/>
    <cellStyle name="Note 3 26 7 3" xfId="41004" xr:uid="{00000000-0005-0000-0000-000053470000}"/>
    <cellStyle name="Note 3 26 8" xfId="11536" xr:uid="{00000000-0005-0000-0000-000054470000}"/>
    <cellStyle name="Note 3 26 8 2" xfId="28971" xr:uid="{00000000-0005-0000-0000-000055470000}"/>
    <cellStyle name="Note 3 26 8 3" xfId="43424" xr:uid="{00000000-0005-0000-0000-000056470000}"/>
    <cellStyle name="Note 3 26 9" xfId="18543" xr:uid="{00000000-0005-0000-0000-000057470000}"/>
    <cellStyle name="Note 3 27" xfId="1706" xr:uid="{00000000-0005-0000-0000-000058470000}"/>
    <cellStyle name="Note 3 27 2" xfId="1707" xr:uid="{00000000-0005-0000-0000-000059470000}"/>
    <cellStyle name="Note 3 27 2 2" xfId="4218" xr:uid="{00000000-0005-0000-0000-00005A470000}"/>
    <cellStyle name="Note 3 27 2 2 2" xfId="13789" xr:uid="{00000000-0005-0000-0000-00005B470000}"/>
    <cellStyle name="Note 3 27 2 2 2 2" xfId="31224" xr:uid="{00000000-0005-0000-0000-00005C470000}"/>
    <cellStyle name="Note 3 27 2 2 2 3" xfId="45677" xr:uid="{00000000-0005-0000-0000-00005D470000}"/>
    <cellStyle name="Note 3 27 2 2 3" xfId="16250" xr:uid="{00000000-0005-0000-0000-00005E470000}"/>
    <cellStyle name="Note 3 27 2 2 3 2" xfId="33685" xr:uid="{00000000-0005-0000-0000-00005F470000}"/>
    <cellStyle name="Note 3 27 2 2 3 3" xfId="48138" xr:uid="{00000000-0005-0000-0000-000060470000}"/>
    <cellStyle name="Note 3 27 2 2 4" xfId="21654" xr:uid="{00000000-0005-0000-0000-000061470000}"/>
    <cellStyle name="Note 3 27 2 2 5" xfId="36107" xr:uid="{00000000-0005-0000-0000-000062470000}"/>
    <cellStyle name="Note 3 27 2 3" xfId="6680" xr:uid="{00000000-0005-0000-0000-000063470000}"/>
    <cellStyle name="Note 3 27 2 3 2" xfId="24115" xr:uid="{00000000-0005-0000-0000-000064470000}"/>
    <cellStyle name="Note 3 27 2 3 3" xfId="38568" xr:uid="{00000000-0005-0000-0000-000065470000}"/>
    <cellStyle name="Note 3 27 2 4" xfId="9121" xr:uid="{00000000-0005-0000-0000-000066470000}"/>
    <cellStyle name="Note 3 27 2 4 2" xfId="26556" xr:uid="{00000000-0005-0000-0000-000067470000}"/>
    <cellStyle name="Note 3 27 2 4 3" xfId="41009" xr:uid="{00000000-0005-0000-0000-000068470000}"/>
    <cellStyle name="Note 3 27 2 5" xfId="11541" xr:uid="{00000000-0005-0000-0000-000069470000}"/>
    <cellStyle name="Note 3 27 2 5 2" xfId="28976" xr:uid="{00000000-0005-0000-0000-00006A470000}"/>
    <cellStyle name="Note 3 27 2 5 3" xfId="43429" xr:uid="{00000000-0005-0000-0000-00006B470000}"/>
    <cellStyle name="Note 3 27 2 6" xfId="18548" xr:uid="{00000000-0005-0000-0000-00006C470000}"/>
    <cellStyle name="Note 3 27 3" xfId="1708" xr:uid="{00000000-0005-0000-0000-00006D470000}"/>
    <cellStyle name="Note 3 27 3 2" xfId="4219" xr:uid="{00000000-0005-0000-0000-00006E470000}"/>
    <cellStyle name="Note 3 27 3 2 2" xfId="13790" xr:uid="{00000000-0005-0000-0000-00006F470000}"/>
    <cellStyle name="Note 3 27 3 2 2 2" xfId="31225" xr:uid="{00000000-0005-0000-0000-000070470000}"/>
    <cellStyle name="Note 3 27 3 2 2 3" xfId="45678" xr:uid="{00000000-0005-0000-0000-000071470000}"/>
    <cellStyle name="Note 3 27 3 2 3" xfId="16251" xr:uid="{00000000-0005-0000-0000-000072470000}"/>
    <cellStyle name="Note 3 27 3 2 3 2" xfId="33686" xr:uid="{00000000-0005-0000-0000-000073470000}"/>
    <cellStyle name="Note 3 27 3 2 3 3" xfId="48139" xr:uid="{00000000-0005-0000-0000-000074470000}"/>
    <cellStyle name="Note 3 27 3 2 4" xfId="21655" xr:uid="{00000000-0005-0000-0000-000075470000}"/>
    <cellStyle name="Note 3 27 3 2 5" xfId="36108" xr:uid="{00000000-0005-0000-0000-000076470000}"/>
    <cellStyle name="Note 3 27 3 3" xfId="6681" xr:uid="{00000000-0005-0000-0000-000077470000}"/>
    <cellStyle name="Note 3 27 3 3 2" xfId="24116" xr:uid="{00000000-0005-0000-0000-000078470000}"/>
    <cellStyle name="Note 3 27 3 3 3" xfId="38569" xr:uid="{00000000-0005-0000-0000-000079470000}"/>
    <cellStyle name="Note 3 27 3 4" xfId="9122" xr:uid="{00000000-0005-0000-0000-00007A470000}"/>
    <cellStyle name="Note 3 27 3 4 2" xfId="26557" xr:uid="{00000000-0005-0000-0000-00007B470000}"/>
    <cellStyle name="Note 3 27 3 4 3" xfId="41010" xr:uid="{00000000-0005-0000-0000-00007C470000}"/>
    <cellStyle name="Note 3 27 3 5" xfId="11542" xr:uid="{00000000-0005-0000-0000-00007D470000}"/>
    <cellStyle name="Note 3 27 3 5 2" xfId="28977" xr:uid="{00000000-0005-0000-0000-00007E470000}"/>
    <cellStyle name="Note 3 27 3 5 3" xfId="43430" xr:uid="{00000000-0005-0000-0000-00007F470000}"/>
    <cellStyle name="Note 3 27 3 6" xfId="18549" xr:uid="{00000000-0005-0000-0000-000080470000}"/>
    <cellStyle name="Note 3 27 4" xfId="1709" xr:uid="{00000000-0005-0000-0000-000081470000}"/>
    <cellStyle name="Note 3 27 4 2" xfId="4220" xr:uid="{00000000-0005-0000-0000-000082470000}"/>
    <cellStyle name="Note 3 27 4 2 2" xfId="21656" xr:uid="{00000000-0005-0000-0000-000083470000}"/>
    <cellStyle name="Note 3 27 4 2 3" xfId="36109" xr:uid="{00000000-0005-0000-0000-000084470000}"/>
    <cellStyle name="Note 3 27 4 3" xfId="6682" xr:uid="{00000000-0005-0000-0000-000085470000}"/>
    <cellStyle name="Note 3 27 4 3 2" xfId="24117" xr:uid="{00000000-0005-0000-0000-000086470000}"/>
    <cellStyle name="Note 3 27 4 3 3" xfId="38570" xr:uid="{00000000-0005-0000-0000-000087470000}"/>
    <cellStyle name="Note 3 27 4 4" xfId="9123" xr:uid="{00000000-0005-0000-0000-000088470000}"/>
    <cellStyle name="Note 3 27 4 4 2" xfId="26558" xr:uid="{00000000-0005-0000-0000-000089470000}"/>
    <cellStyle name="Note 3 27 4 4 3" xfId="41011" xr:uid="{00000000-0005-0000-0000-00008A470000}"/>
    <cellStyle name="Note 3 27 4 5" xfId="11543" xr:uid="{00000000-0005-0000-0000-00008B470000}"/>
    <cellStyle name="Note 3 27 4 5 2" xfId="28978" xr:uid="{00000000-0005-0000-0000-00008C470000}"/>
    <cellStyle name="Note 3 27 4 5 3" xfId="43431" xr:uid="{00000000-0005-0000-0000-00008D470000}"/>
    <cellStyle name="Note 3 27 4 6" xfId="15197" xr:uid="{00000000-0005-0000-0000-00008E470000}"/>
    <cellStyle name="Note 3 27 4 6 2" xfId="32632" xr:uid="{00000000-0005-0000-0000-00008F470000}"/>
    <cellStyle name="Note 3 27 4 6 3" xfId="47085" xr:uid="{00000000-0005-0000-0000-000090470000}"/>
    <cellStyle name="Note 3 27 4 7" xfId="18550" xr:uid="{00000000-0005-0000-0000-000091470000}"/>
    <cellStyle name="Note 3 27 4 8" xfId="20359" xr:uid="{00000000-0005-0000-0000-000092470000}"/>
    <cellStyle name="Note 3 27 5" xfId="4217" xr:uid="{00000000-0005-0000-0000-000093470000}"/>
    <cellStyle name="Note 3 27 5 2" xfId="13788" xr:uid="{00000000-0005-0000-0000-000094470000}"/>
    <cellStyle name="Note 3 27 5 2 2" xfId="31223" xr:uid="{00000000-0005-0000-0000-000095470000}"/>
    <cellStyle name="Note 3 27 5 2 3" xfId="45676" xr:uid="{00000000-0005-0000-0000-000096470000}"/>
    <cellStyle name="Note 3 27 5 3" xfId="16249" xr:uid="{00000000-0005-0000-0000-000097470000}"/>
    <cellStyle name="Note 3 27 5 3 2" xfId="33684" xr:uid="{00000000-0005-0000-0000-000098470000}"/>
    <cellStyle name="Note 3 27 5 3 3" xfId="48137" xr:uid="{00000000-0005-0000-0000-000099470000}"/>
    <cellStyle name="Note 3 27 5 4" xfId="21653" xr:uid="{00000000-0005-0000-0000-00009A470000}"/>
    <cellStyle name="Note 3 27 5 5" xfId="36106" xr:uid="{00000000-0005-0000-0000-00009B470000}"/>
    <cellStyle name="Note 3 27 6" xfId="6679" xr:uid="{00000000-0005-0000-0000-00009C470000}"/>
    <cellStyle name="Note 3 27 6 2" xfId="24114" xr:uid="{00000000-0005-0000-0000-00009D470000}"/>
    <cellStyle name="Note 3 27 6 3" xfId="38567" xr:uid="{00000000-0005-0000-0000-00009E470000}"/>
    <cellStyle name="Note 3 27 7" xfId="9120" xr:uid="{00000000-0005-0000-0000-00009F470000}"/>
    <cellStyle name="Note 3 27 7 2" xfId="26555" xr:uid="{00000000-0005-0000-0000-0000A0470000}"/>
    <cellStyle name="Note 3 27 7 3" xfId="41008" xr:uid="{00000000-0005-0000-0000-0000A1470000}"/>
    <cellStyle name="Note 3 27 8" xfId="11540" xr:uid="{00000000-0005-0000-0000-0000A2470000}"/>
    <cellStyle name="Note 3 27 8 2" xfId="28975" xr:uid="{00000000-0005-0000-0000-0000A3470000}"/>
    <cellStyle name="Note 3 27 8 3" xfId="43428" xr:uid="{00000000-0005-0000-0000-0000A4470000}"/>
    <cellStyle name="Note 3 27 9" xfId="18547" xr:uid="{00000000-0005-0000-0000-0000A5470000}"/>
    <cellStyle name="Note 3 28" xfId="1710" xr:uid="{00000000-0005-0000-0000-0000A6470000}"/>
    <cellStyle name="Note 3 28 2" xfId="4221" xr:uid="{00000000-0005-0000-0000-0000A7470000}"/>
    <cellStyle name="Note 3 28 2 2" xfId="13791" xr:uid="{00000000-0005-0000-0000-0000A8470000}"/>
    <cellStyle name="Note 3 28 2 2 2" xfId="31226" xr:uid="{00000000-0005-0000-0000-0000A9470000}"/>
    <cellStyle name="Note 3 28 2 2 3" xfId="45679" xr:uid="{00000000-0005-0000-0000-0000AA470000}"/>
    <cellStyle name="Note 3 28 2 3" xfId="16252" xr:uid="{00000000-0005-0000-0000-0000AB470000}"/>
    <cellStyle name="Note 3 28 2 3 2" xfId="33687" xr:uid="{00000000-0005-0000-0000-0000AC470000}"/>
    <cellStyle name="Note 3 28 2 3 3" xfId="48140" xr:uid="{00000000-0005-0000-0000-0000AD470000}"/>
    <cellStyle name="Note 3 28 2 4" xfId="21657" xr:uid="{00000000-0005-0000-0000-0000AE470000}"/>
    <cellStyle name="Note 3 28 2 5" xfId="36110" xr:uid="{00000000-0005-0000-0000-0000AF470000}"/>
    <cellStyle name="Note 3 28 3" xfId="6683" xr:uid="{00000000-0005-0000-0000-0000B0470000}"/>
    <cellStyle name="Note 3 28 3 2" xfId="24118" xr:uid="{00000000-0005-0000-0000-0000B1470000}"/>
    <cellStyle name="Note 3 28 3 3" xfId="38571" xr:uid="{00000000-0005-0000-0000-0000B2470000}"/>
    <cellStyle name="Note 3 28 4" xfId="9124" xr:uid="{00000000-0005-0000-0000-0000B3470000}"/>
    <cellStyle name="Note 3 28 4 2" xfId="26559" xr:uid="{00000000-0005-0000-0000-0000B4470000}"/>
    <cellStyle name="Note 3 28 4 3" xfId="41012" xr:uid="{00000000-0005-0000-0000-0000B5470000}"/>
    <cellStyle name="Note 3 28 5" xfId="11544" xr:uid="{00000000-0005-0000-0000-0000B6470000}"/>
    <cellStyle name="Note 3 28 5 2" xfId="28979" xr:uid="{00000000-0005-0000-0000-0000B7470000}"/>
    <cellStyle name="Note 3 28 5 3" xfId="43432" xr:uid="{00000000-0005-0000-0000-0000B8470000}"/>
    <cellStyle name="Note 3 28 6" xfId="18551" xr:uid="{00000000-0005-0000-0000-0000B9470000}"/>
    <cellStyle name="Note 3 29" xfId="1711" xr:uid="{00000000-0005-0000-0000-0000BA470000}"/>
    <cellStyle name="Note 3 29 2" xfId="4222" xr:uid="{00000000-0005-0000-0000-0000BB470000}"/>
    <cellStyle name="Note 3 29 2 2" xfId="13792" xr:uid="{00000000-0005-0000-0000-0000BC470000}"/>
    <cellStyle name="Note 3 29 2 2 2" xfId="31227" xr:uid="{00000000-0005-0000-0000-0000BD470000}"/>
    <cellStyle name="Note 3 29 2 2 3" xfId="45680" xr:uid="{00000000-0005-0000-0000-0000BE470000}"/>
    <cellStyle name="Note 3 29 2 3" xfId="16253" xr:uid="{00000000-0005-0000-0000-0000BF470000}"/>
    <cellStyle name="Note 3 29 2 3 2" xfId="33688" xr:uid="{00000000-0005-0000-0000-0000C0470000}"/>
    <cellStyle name="Note 3 29 2 3 3" xfId="48141" xr:uid="{00000000-0005-0000-0000-0000C1470000}"/>
    <cellStyle name="Note 3 29 2 4" xfId="21658" xr:uid="{00000000-0005-0000-0000-0000C2470000}"/>
    <cellStyle name="Note 3 29 2 5" xfId="36111" xr:uid="{00000000-0005-0000-0000-0000C3470000}"/>
    <cellStyle name="Note 3 29 3" xfId="6684" xr:uid="{00000000-0005-0000-0000-0000C4470000}"/>
    <cellStyle name="Note 3 29 3 2" xfId="24119" xr:uid="{00000000-0005-0000-0000-0000C5470000}"/>
    <cellStyle name="Note 3 29 3 3" xfId="38572" xr:uid="{00000000-0005-0000-0000-0000C6470000}"/>
    <cellStyle name="Note 3 29 4" xfId="9125" xr:uid="{00000000-0005-0000-0000-0000C7470000}"/>
    <cellStyle name="Note 3 29 4 2" xfId="26560" xr:uid="{00000000-0005-0000-0000-0000C8470000}"/>
    <cellStyle name="Note 3 29 4 3" xfId="41013" xr:uid="{00000000-0005-0000-0000-0000C9470000}"/>
    <cellStyle name="Note 3 29 5" xfId="11545" xr:uid="{00000000-0005-0000-0000-0000CA470000}"/>
    <cellStyle name="Note 3 29 5 2" xfId="28980" xr:uid="{00000000-0005-0000-0000-0000CB470000}"/>
    <cellStyle name="Note 3 29 5 3" xfId="43433" xr:uid="{00000000-0005-0000-0000-0000CC470000}"/>
    <cellStyle name="Note 3 29 6" xfId="18552" xr:uid="{00000000-0005-0000-0000-0000CD470000}"/>
    <cellStyle name="Note 3 3" xfId="1712" xr:uid="{00000000-0005-0000-0000-0000CE470000}"/>
    <cellStyle name="Note 3 3 10" xfId="6685" xr:uid="{00000000-0005-0000-0000-0000CF470000}"/>
    <cellStyle name="Note 3 3 10 2" xfId="24120" xr:uid="{00000000-0005-0000-0000-0000D0470000}"/>
    <cellStyle name="Note 3 3 10 3" xfId="38573" xr:uid="{00000000-0005-0000-0000-0000D1470000}"/>
    <cellStyle name="Note 3 3 11" xfId="9126" xr:uid="{00000000-0005-0000-0000-0000D2470000}"/>
    <cellStyle name="Note 3 3 11 2" xfId="26561" xr:uid="{00000000-0005-0000-0000-0000D3470000}"/>
    <cellStyle name="Note 3 3 11 3" xfId="41014" xr:uid="{00000000-0005-0000-0000-0000D4470000}"/>
    <cellStyle name="Note 3 3 12" xfId="11546" xr:uid="{00000000-0005-0000-0000-0000D5470000}"/>
    <cellStyle name="Note 3 3 12 2" xfId="28981" xr:uid="{00000000-0005-0000-0000-0000D6470000}"/>
    <cellStyle name="Note 3 3 12 3" xfId="43434" xr:uid="{00000000-0005-0000-0000-0000D7470000}"/>
    <cellStyle name="Note 3 3 13" xfId="18553" xr:uid="{00000000-0005-0000-0000-0000D8470000}"/>
    <cellStyle name="Note 3 3 2" xfId="1713" xr:uid="{00000000-0005-0000-0000-0000D9470000}"/>
    <cellStyle name="Note 3 3 2 2" xfId="1714" xr:uid="{00000000-0005-0000-0000-0000DA470000}"/>
    <cellStyle name="Note 3 3 2 2 2" xfId="4225" xr:uid="{00000000-0005-0000-0000-0000DB470000}"/>
    <cellStyle name="Note 3 3 2 2 2 2" xfId="13795" xr:uid="{00000000-0005-0000-0000-0000DC470000}"/>
    <cellStyle name="Note 3 3 2 2 2 2 2" xfId="31230" xr:uid="{00000000-0005-0000-0000-0000DD470000}"/>
    <cellStyle name="Note 3 3 2 2 2 2 3" xfId="45683" xr:uid="{00000000-0005-0000-0000-0000DE470000}"/>
    <cellStyle name="Note 3 3 2 2 2 3" xfId="16256" xr:uid="{00000000-0005-0000-0000-0000DF470000}"/>
    <cellStyle name="Note 3 3 2 2 2 3 2" xfId="33691" xr:uid="{00000000-0005-0000-0000-0000E0470000}"/>
    <cellStyle name="Note 3 3 2 2 2 3 3" xfId="48144" xr:uid="{00000000-0005-0000-0000-0000E1470000}"/>
    <cellStyle name="Note 3 3 2 2 2 4" xfId="21661" xr:uid="{00000000-0005-0000-0000-0000E2470000}"/>
    <cellStyle name="Note 3 3 2 2 2 5" xfId="36114" xr:uid="{00000000-0005-0000-0000-0000E3470000}"/>
    <cellStyle name="Note 3 3 2 2 3" xfId="6687" xr:uid="{00000000-0005-0000-0000-0000E4470000}"/>
    <cellStyle name="Note 3 3 2 2 3 2" xfId="24122" xr:uid="{00000000-0005-0000-0000-0000E5470000}"/>
    <cellStyle name="Note 3 3 2 2 3 3" xfId="38575" xr:uid="{00000000-0005-0000-0000-0000E6470000}"/>
    <cellStyle name="Note 3 3 2 2 4" xfId="9128" xr:uid="{00000000-0005-0000-0000-0000E7470000}"/>
    <cellStyle name="Note 3 3 2 2 4 2" xfId="26563" xr:uid="{00000000-0005-0000-0000-0000E8470000}"/>
    <cellStyle name="Note 3 3 2 2 4 3" xfId="41016" xr:uid="{00000000-0005-0000-0000-0000E9470000}"/>
    <cellStyle name="Note 3 3 2 2 5" xfId="11548" xr:uid="{00000000-0005-0000-0000-0000EA470000}"/>
    <cellStyle name="Note 3 3 2 2 5 2" xfId="28983" xr:uid="{00000000-0005-0000-0000-0000EB470000}"/>
    <cellStyle name="Note 3 3 2 2 5 3" xfId="43436" xr:uid="{00000000-0005-0000-0000-0000EC470000}"/>
    <cellStyle name="Note 3 3 2 2 6" xfId="18555" xr:uid="{00000000-0005-0000-0000-0000ED470000}"/>
    <cellStyle name="Note 3 3 2 3" xfId="1715" xr:uid="{00000000-0005-0000-0000-0000EE470000}"/>
    <cellStyle name="Note 3 3 2 3 2" xfId="4226" xr:uid="{00000000-0005-0000-0000-0000EF470000}"/>
    <cellStyle name="Note 3 3 2 3 2 2" xfId="13796" xr:uid="{00000000-0005-0000-0000-0000F0470000}"/>
    <cellStyle name="Note 3 3 2 3 2 2 2" xfId="31231" xr:uid="{00000000-0005-0000-0000-0000F1470000}"/>
    <cellStyle name="Note 3 3 2 3 2 2 3" xfId="45684" xr:uid="{00000000-0005-0000-0000-0000F2470000}"/>
    <cellStyle name="Note 3 3 2 3 2 3" xfId="16257" xr:uid="{00000000-0005-0000-0000-0000F3470000}"/>
    <cellStyle name="Note 3 3 2 3 2 3 2" xfId="33692" xr:uid="{00000000-0005-0000-0000-0000F4470000}"/>
    <cellStyle name="Note 3 3 2 3 2 3 3" xfId="48145" xr:uid="{00000000-0005-0000-0000-0000F5470000}"/>
    <cellStyle name="Note 3 3 2 3 2 4" xfId="21662" xr:uid="{00000000-0005-0000-0000-0000F6470000}"/>
    <cellStyle name="Note 3 3 2 3 2 5" xfId="36115" xr:uid="{00000000-0005-0000-0000-0000F7470000}"/>
    <cellStyle name="Note 3 3 2 3 3" xfId="6688" xr:uid="{00000000-0005-0000-0000-0000F8470000}"/>
    <cellStyle name="Note 3 3 2 3 3 2" xfId="24123" xr:uid="{00000000-0005-0000-0000-0000F9470000}"/>
    <cellStyle name="Note 3 3 2 3 3 3" xfId="38576" xr:uid="{00000000-0005-0000-0000-0000FA470000}"/>
    <cellStyle name="Note 3 3 2 3 4" xfId="9129" xr:uid="{00000000-0005-0000-0000-0000FB470000}"/>
    <cellStyle name="Note 3 3 2 3 4 2" xfId="26564" xr:uid="{00000000-0005-0000-0000-0000FC470000}"/>
    <cellStyle name="Note 3 3 2 3 4 3" xfId="41017" xr:uid="{00000000-0005-0000-0000-0000FD470000}"/>
    <cellStyle name="Note 3 3 2 3 5" xfId="11549" xr:uid="{00000000-0005-0000-0000-0000FE470000}"/>
    <cellStyle name="Note 3 3 2 3 5 2" xfId="28984" xr:uid="{00000000-0005-0000-0000-0000FF470000}"/>
    <cellStyle name="Note 3 3 2 3 5 3" xfId="43437" xr:uid="{00000000-0005-0000-0000-000000480000}"/>
    <cellStyle name="Note 3 3 2 3 6" xfId="18556" xr:uid="{00000000-0005-0000-0000-000001480000}"/>
    <cellStyle name="Note 3 3 2 4" xfId="1716" xr:uid="{00000000-0005-0000-0000-000002480000}"/>
    <cellStyle name="Note 3 3 2 4 2" xfId="4227" xr:uid="{00000000-0005-0000-0000-000003480000}"/>
    <cellStyle name="Note 3 3 2 4 2 2" xfId="21663" xr:uid="{00000000-0005-0000-0000-000004480000}"/>
    <cellStyle name="Note 3 3 2 4 2 3" xfId="36116" xr:uid="{00000000-0005-0000-0000-000005480000}"/>
    <cellStyle name="Note 3 3 2 4 3" xfId="6689" xr:uid="{00000000-0005-0000-0000-000006480000}"/>
    <cellStyle name="Note 3 3 2 4 3 2" xfId="24124" xr:uid="{00000000-0005-0000-0000-000007480000}"/>
    <cellStyle name="Note 3 3 2 4 3 3" xfId="38577" xr:uid="{00000000-0005-0000-0000-000008480000}"/>
    <cellStyle name="Note 3 3 2 4 4" xfId="9130" xr:uid="{00000000-0005-0000-0000-000009480000}"/>
    <cellStyle name="Note 3 3 2 4 4 2" xfId="26565" xr:uid="{00000000-0005-0000-0000-00000A480000}"/>
    <cellStyle name="Note 3 3 2 4 4 3" xfId="41018" xr:uid="{00000000-0005-0000-0000-00000B480000}"/>
    <cellStyle name="Note 3 3 2 4 5" xfId="11550" xr:uid="{00000000-0005-0000-0000-00000C480000}"/>
    <cellStyle name="Note 3 3 2 4 5 2" xfId="28985" xr:uid="{00000000-0005-0000-0000-00000D480000}"/>
    <cellStyle name="Note 3 3 2 4 5 3" xfId="43438" xr:uid="{00000000-0005-0000-0000-00000E480000}"/>
    <cellStyle name="Note 3 3 2 4 6" xfId="15198" xr:uid="{00000000-0005-0000-0000-00000F480000}"/>
    <cellStyle name="Note 3 3 2 4 6 2" xfId="32633" xr:uid="{00000000-0005-0000-0000-000010480000}"/>
    <cellStyle name="Note 3 3 2 4 6 3" xfId="47086" xr:uid="{00000000-0005-0000-0000-000011480000}"/>
    <cellStyle name="Note 3 3 2 4 7" xfId="18557" xr:uid="{00000000-0005-0000-0000-000012480000}"/>
    <cellStyle name="Note 3 3 2 4 8" xfId="20360" xr:uid="{00000000-0005-0000-0000-000013480000}"/>
    <cellStyle name="Note 3 3 2 5" xfId="4224" xr:uid="{00000000-0005-0000-0000-000014480000}"/>
    <cellStyle name="Note 3 3 2 5 2" xfId="13794" xr:uid="{00000000-0005-0000-0000-000015480000}"/>
    <cellStyle name="Note 3 3 2 5 2 2" xfId="31229" xr:uid="{00000000-0005-0000-0000-000016480000}"/>
    <cellStyle name="Note 3 3 2 5 2 3" xfId="45682" xr:uid="{00000000-0005-0000-0000-000017480000}"/>
    <cellStyle name="Note 3 3 2 5 3" xfId="16255" xr:uid="{00000000-0005-0000-0000-000018480000}"/>
    <cellStyle name="Note 3 3 2 5 3 2" xfId="33690" xr:uid="{00000000-0005-0000-0000-000019480000}"/>
    <cellStyle name="Note 3 3 2 5 3 3" xfId="48143" xr:uid="{00000000-0005-0000-0000-00001A480000}"/>
    <cellStyle name="Note 3 3 2 5 4" xfId="21660" xr:uid="{00000000-0005-0000-0000-00001B480000}"/>
    <cellStyle name="Note 3 3 2 5 5" xfId="36113" xr:uid="{00000000-0005-0000-0000-00001C480000}"/>
    <cellStyle name="Note 3 3 2 6" xfId="6686" xr:uid="{00000000-0005-0000-0000-00001D480000}"/>
    <cellStyle name="Note 3 3 2 6 2" xfId="24121" xr:uid="{00000000-0005-0000-0000-00001E480000}"/>
    <cellStyle name="Note 3 3 2 6 3" xfId="38574" xr:uid="{00000000-0005-0000-0000-00001F480000}"/>
    <cellStyle name="Note 3 3 2 7" xfId="9127" xr:uid="{00000000-0005-0000-0000-000020480000}"/>
    <cellStyle name="Note 3 3 2 7 2" xfId="26562" xr:uid="{00000000-0005-0000-0000-000021480000}"/>
    <cellStyle name="Note 3 3 2 7 3" xfId="41015" xr:uid="{00000000-0005-0000-0000-000022480000}"/>
    <cellStyle name="Note 3 3 2 8" xfId="11547" xr:uid="{00000000-0005-0000-0000-000023480000}"/>
    <cellStyle name="Note 3 3 2 8 2" xfId="28982" xr:uid="{00000000-0005-0000-0000-000024480000}"/>
    <cellStyle name="Note 3 3 2 8 3" xfId="43435" xr:uid="{00000000-0005-0000-0000-000025480000}"/>
    <cellStyle name="Note 3 3 2 9" xfId="18554" xr:uid="{00000000-0005-0000-0000-000026480000}"/>
    <cellStyle name="Note 3 3 3" xfId="1717" xr:uid="{00000000-0005-0000-0000-000027480000}"/>
    <cellStyle name="Note 3 3 3 2" xfId="1718" xr:uid="{00000000-0005-0000-0000-000028480000}"/>
    <cellStyle name="Note 3 3 3 2 2" xfId="4229" xr:uid="{00000000-0005-0000-0000-000029480000}"/>
    <cellStyle name="Note 3 3 3 2 2 2" xfId="13798" xr:uid="{00000000-0005-0000-0000-00002A480000}"/>
    <cellStyle name="Note 3 3 3 2 2 2 2" xfId="31233" xr:uid="{00000000-0005-0000-0000-00002B480000}"/>
    <cellStyle name="Note 3 3 3 2 2 2 3" xfId="45686" xr:uid="{00000000-0005-0000-0000-00002C480000}"/>
    <cellStyle name="Note 3 3 3 2 2 3" xfId="16259" xr:uid="{00000000-0005-0000-0000-00002D480000}"/>
    <cellStyle name="Note 3 3 3 2 2 3 2" xfId="33694" xr:uid="{00000000-0005-0000-0000-00002E480000}"/>
    <cellStyle name="Note 3 3 3 2 2 3 3" xfId="48147" xr:uid="{00000000-0005-0000-0000-00002F480000}"/>
    <cellStyle name="Note 3 3 3 2 2 4" xfId="21665" xr:uid="{00000000-0005-0000-0000-000030480000}"/>
    <cellStyle name="Note 3 3 3 2 2 5" xfId="36118" xr:uid="{00000000-0005-0000-0000-000031480000}"/>
    <cellStyle name="Note 3 3 3 2 3" xfId="6691" xr:uid="{00000000-0005-0000-0000-000032480000}"/>
    <cellStyle name="Note 3 3 3 2 3 2" xfId="24126" xr:uid="{00000000-0005-0000-0000-000033480000}"/>
    <cellStyle name="Note 3 3 3 2 3 3" xfId="38579" xr:uid="{00000000-0005-0000-0000-000034480000}"/>
    <cellStyle name="Note 3 3 3 2 4" xfId="9132" xr:uid="{00000000-0005-0000-0000-000035480000}"/>
    <cellStyle name="Note 3 3 3 2 4 2" xfId="26567" xr:uid="{00000000-0005-0000-0000-000036480000}"/>
    <cellStyle name="Note 3 3 3 2 4 3" xfId="41020" xr:uid="{00000000-0005-0000-0000-000037480000}"/>
    <cellStyle name="Note 3 3 3 2 5" xfId="11552" xr:uid="{00000000-0005-0000-0000-000038480000}"/>
    <cellStyle name="Note 3 3 3 2 5 2" xfId="28987" xr:uid="{00000000-0005-0000-0000-000039480000}"/>
    <cellStyle name="Note 3 3 3 2 5 3" xfId="43440" xr:uid="{00000000-0005-0000-0000-00003A480000}"/>
    <cellStyle name="Note 3 3 3 2 6" xfId="18559" xr:uid="{00000000-0005-0000-0000-00003B480000}"/>
    <cellStyle name="Note 3 3 3 3" xfId="1719" xr:uid="{00000000-0005-0000-0000-00003C480000}"/>
    <cellStyle name="Note 3 3 3 3 2" xfId="4230" xr:uid="{00000000-0005-0000-0000-00003D480000}"/>
    <cellStyle name="Note 3 3 3 3 2 2" xfId="13799" xr:uid="{00000000-0005-0000-0000-00003E480000}"/>
    <cellStyle name="Note 3 3 3 3 2 2 2" xfId="31234" xr:uid="{00000000-0005-0000-0000-00003F480000}"/>
    <cellStyle name="Note 3 3 3 3 2 2 3" xfId="45687" xr:uid="{00000000-0005-0000-0000-000040480000}"/>
    <cellStyle name="Note 3 3 3 3 2 3" xfId="16260" xr:uid="{00000000-0005-0000-0000-000041480000}"/>
    <cellStyle name="Note 3 3 3 3 2 3 2" xfId="33695" xr:uid="{00000000-0005-0000-0000-000042480000}"/>
    <cellStyle name="Note 3 3 3 3 2 3 3" xfId="48148" xr:uid="{00000000-0005-0000-0000-000043480000}"/>
    <cellStyle name="Note 3 3 3 3 2 4" xfId="21666" xr:uid="{00000000-0005-0000-0000-000044480000}"/>
    <cellStyle name="Note 3 3 3 3 2 5" xfId="36119" xr:uid="{00000000-0005-0000-0000-000045480000}"/>
    <cellStyle name="Note 3 3 3 3 3" xfId="6692" xr:uid="{00000000-0005-0000-0000-000046480000}"/>
    <cellStyle name="Note 3 3 3 3 3 2" xfId="24127" xr:uid="{00000000-0005-0000-0000-000047480000}"/>
    <cellStyle name="Note 3 3 3 3 3 3" xfId="38580" xr:uid="{00000000-0005-0000-0000-000048480000}"/>
    <cellStyle name="Note 3 3 3 3 4" xfId="9133" xr:uid="{00000000-0005-0000-0000-000049480000}"/>
    <cellStyle name="Note 3 3 3 3 4 2" xfId="26568" xr:uid="{00000000-0005-0000-0000-00004A480000}"/>
    <cellStyle name="Note 3 3 3 3 4 3" xfId="41021" xr:uid="{00000000-0005-0000-0000-00004B480000}"/>
    <cellStyle name="Note 3 3 3 3 5" xfId="11553" xr:uid="{00000000-0005-0000-0000-00004C480000}"/>
    <cellStyle name="Note 3 3 3 3 5 2" xfId="28988" xr:uid="{00000000-0005-0000-0000-00004D480000}"/>
    <cellStyle name="Note 3 3 3 3 5 3" xfId="43441" xr:uid="{00000000-0005-0000-0000-00004E480000}"/>
    <cellStyle name="Note 3 3 3 3 6" xfId="18560" xr:uid="{00000000-0005-0000-0000-00004F480000}"/>
    <cellStyle name="Note 3 3 3 4" xfId="1720" xr:uid="{00000000-0005-0000-0000-000050480000}"/>
    <cellStyle name="Note 3 3 3 4 2" xfId="4231" xr:uid="{00000000-0005-0000-0000-000051480000}"/>
    <cellStyle name="Note 3 3 3 4 2 2" xfId="21667" xr:uid="{00000000-0005-0000-0000-000052480000}"/>
    <cellStyle name="Note 3 3 3 4 2 3" xfId="36120" xr:uid="{00000000-0005-0000-0000-000053480000}"/>
    <cellStyle name="Note 3 3 3 4 3" xfId="6693" xr:uid="{00000000-0005-0000-0000-000054480000}"/>
    <cellStyle name="Note 3 3 3 4 3 2" xfId="24128" xr:uid="{00000000-0005-0000-0000-000055480000}"/>
    <cellStyle name="Note 3 3 3 4 3 3" xfId="38581" xr:uid="{00000000-0005-0000-0000-000056480000}"/>
    <cellStyle name="Note 3 3 3 4 4" xfId="9134" xr:uid="{00000000-0005-0000-0000-000057480000}"/>
    <cellStyle name="Note 3 3 3 4 4 2" xfId="26569" xr:uid="{00000000-0005-0000-0000-000058480000}"/>
    <cellStyle name="Note 3 3 3 4 4 3" xfId="41022" xr:uid="{00000000-0005-0000-0000-000059480000}"/>
    <cellStyle name="Note 3 3 3 4 5" xfId="11554" xr:uid="{00000000-0005-0000-0000-00005A480000}"/>
    <cellStyle name="Note 3 3 3 4 5 2" xfId="28989" xr:uid="{00000000-0005-0000-0000-00005B480000}"/>
    <cellStyle name="Note 3 3 3 4 5 3" xfId="43442" xr:uid="{00000000-0005-0000-0000-00005C480000}"/>
    <cellStyle name="Note 3 3 3 4 6" xfId="15199" xr:uid="{00000000-0005-0000-0000-00005D480000}"/>
    <cellStyle name="Note 3 3 3 4 6 2" xfId="32634" xr:uid="{00000000-0005-0000-0000-00005E480000}"/>
    <cellStyle name="Note 3 3 3 4 6 3" xfId="47087" xr:uid="{00000000-0005-0000-0000-00005F480000}"/>
    <cellStyle name="Note 3 3 3 4 7" xfId="18561" xr:uid="{00000000-0005-0000-0000-000060480000}"/>
    <cellStyle name="Note 3 3 3 4 8" xfId="20361" xr:uid="{00000000-0005-0000-0000-000061480000}"/>
    <cellStyle name="Note 3 3 3 5" xfId="4228" xr:uid="{00000000-0005-0000-0000-000062480000}"/>
    <cellStyle name="Note 3 3 3 5 2" xfId="13797" xr:uid="{00000000-0005-0000-0000-000063480000}"/>
    <cellStyle name="Note 3 3 3 5 2 2" xfId="31232" xr:uid="{00000000-0005-0000-0000-000064480000}"/>
    <cellStyle name="Note 3 3 3 5 2 3" xfId="45685" xr:uid="{00000000-0005-0000-0000-000065480000}"/>
    <cellStyle name="Note 3 3 3 5 3" xfId="16258" xr:uid="{00000000-0005-0000-0000-000066480000}"/>
    <cellStyle name="Note 3 3 3 5 3 2" xfId="33693" xr:uid="{00000000-0005-0000-0000-000067480000}"/>
    <cellStyle name="Note 3 3 3 5 3 3" xfId="48146" xr:uid="{00000000-0005-0000-0000-000068480000}"/>
    <cellStyle name="Note 3 3 3 5 4" xfId="21664" xr:uid="{00000000-0005-0000-0000-000069480000}"/>
    <cellStyle name="Note 3 3 3 5 5" xfId="36117" xr:uid="{00000000-0005-0000-0000-00006A480000}"/>
    <cellStyle name="Note 3 3 3 6" xfId="6690" xr:uid="{00000000-0005-0000-0000-00006B480000}"/>
    <cellStyle name="Note 3 3 3 6 2" xfId="24125" xr:uid="{00000000-0005-0000-0000-00006C480000}"/>
    <cellStyle name="Note 3 3 3 6 3" xfId="38578" xr:uid="{00000000-0005-0000-0000-00006D480000}"/>
    <cellStyle name="Note 3 3 3 7" xfId="9131" xr:uid="{00000000-0005-0000-0000-00006E480000}"/>
    <cellStyle name="Note 3 3 3 7 2" xfId="26566" xr:uid="{00000000-0005-0000-0000-00006F480000}"/>
    <cellStyle name="Note 3 3 3 7 3" xfId="41019" xr:uid="{00000000-0005-0000-0000-000070480000}"/>
    <cellStyle name="Note 3 3 3 8" xfId="11551" xr:uid="{00000000-0005-0000-0000-000071480000}"/>
    <cellStyle name="Note 3 3 3 8 2" xfId="28986" xr:uid="{00000000-0005-0000-0000-000072480000}"/>
    <cellStyle name="Note 3 3 3 8 3" xfId="43439" xr:uid="{00000000-0005-0000-0000-000073480000}"/>
    <cellStyle name="Note 3 3 3 9" xfId="18558" xr:uid="{00000000-0005-0000-0000-000074480000}"/>
    <cellStyle name="Note 3 3 4" xfId="1721" xr:uid="{00000000-0005-0000-0000-000075480000}"/>
    <cellStyle name="Note 3 3 4 2" xfId="1722" xr:uid="{00000000-0005-0000-0000-000076480000}"/>
    <cellStyle name="Note 3 3 4 2 2" xfId="4233" xr:uid="{00000000-0005-0000-0000-000077480000}"/>
    <cellStyle name="Note 3 3 4 2 2 2" xfId="13801" xr:uid="{00000000-0005-0000-0000-000078480000}"/>
    <cellStyle name="Note 3 3 4 2 2 2 2" xfId="31236" xr:uid="{00000000-0005-0000-0000-000079480000}"/>
    <cellStyle name="Note 3 3 4 2 2 2 3" xfId="45689" xr:uid="{00000000-0005-0000-0000-00007A480000}"/>
    <cellStyle name="Note 3 3 4 2 2 3" xfId="16262" xr:uid="{00000000-0005-0000-0000-00007B480000}"/>
    <cellStyle name="Note 3 3 4 2 2 3 2" xfId="33697" xr:uid="{00000000-0005-0000-0000-00007C480000}"/>
    <cellStyle name="Note 3 3 4 2 2 3 3" xfId="48150" xr:uid="{00000000-0005-0000-0000-00007D480000}"/>
    <cellStyle name="Note 3 3 4 2 2 4" xfId="21669" xr:uid="{00000000-0005-0000-0000-00007E480000}"/>
    <cellStyle name="Note 3 3 4 2 2 5" xfId="36122" xr:uid="{00000000-0005-0000-0000-00007F480000}"/>
    <cellStyle name="Note 3 3 4 2 3" xfId="6695" xr:uid="{00000000-0005-0000-0000-000080480000}"/>
    <cellStyle name="Note 3 3 4 2 3 2" xfId="24130" xr:uid="{00000000-0005-0000-0000-000081480000}"/>
    <cellStyle name="Note 3 3 4 2 3 3" xfId="38583" xr:uid="{00000000-0005-0000-0000-000082480000}"/>
    <cellStyle name="Note 3 3 4 2 4" xfId="9136" xr:uid="{00000000-0005-0000-0000-000083480000}"/>
    <cellStyle name="Note 3 3 4 2 4 2" xfId="26571" xr:uid="{00000000-0005-0000-0000-000084480000}"/>
    <cellStyle name="Note 3 3 4 2 4 3" xfId="41024" xr:uid="{00000000-0005-0000-0000-000085480000}"/>
    <cellStyle name="Note 3 3 4 2 5" xfId="11556" xr:uid="{00000000-0005-0000-0000-000086480000}"/>
    <cellStyle name="Note 3 3 4 2 5 2" xfId="28991" xr:uid="{00000000-0005-0000-0000-000087480000}"/>
    <cellStyle name="Note 3 3 4 2 5 3" xfId="43444" xr:uid="{00000000-0005-0000-0000-000088480000}"/>
    <cellStyle name="Note 3 3 4 2 6" xfId="18563" xr:uid="{00000000-0005-0000-0000-000089480000}"/>
    <cellStyle name="Note 3 3 4 3" xfId="1723" xr:uid="{00000000-0005-0000-0000-00008A480000}"/>
    <cellStyle name="Note 3 3 4 3 2" xfId="4234" xr:uid="{00000000-0005-0000-0000-00008B480000}"/>
    <cellStyle name="Note 3 3 4 3 2 2" xfId="13802" xr:uid="{00000000-0005-0000-0000-00008C480000}"/>
    <cellStyle name="Note 3 3 4 3 2 2 2" xfId="31237" xr:uid="{00000000-0005-0000-0000-00008D480000}"/>
    <cellStyle name="Note 3 3 4 3 2 2 3" xfId="45690" xr:uid="{00000000-0005-0000-0000-00008E480000}"/>
    <cellStyle name="Note 3 3 4 3 2 3" xfId="16263" xr:uid="{00000000-0005-0000-0000-00008F480000}"/>
    <cellStyle name="Note 3 3 4 3 2 3 2" xfId="33698" xr:uid="{00000000-0005-0000-0000-000090480000}"/>
    <cellStyle name="Note 3 3 4 3 2 3 3" xfId="48151" xr:uid="{00000000-0005-0000-0000-000091480000}"/>
    <cellStyle name="Note 3 3 4 3 2 4" xfId="21670" xr:uid="{00000000-0005-0000-0000-000092480000}"/>
    <cellStyle name="Note 3 3 4 3 2 5" xfId="36123" xr:uid="{00000000-0005-0000-0000-000093480000}"/>
    <cellStyle name="Note 3 3 4 3 3" xfId="6696" xr:uid="{00000000-0005-0000-0000-000094480000}"/>
    <cellStyle name="Note 3 3 4 3 3 2" xfId="24131" xr:uid="{00000000-0005-0000-0000-000095480000}"/>
    <cellStyle name="Note 3 3 4 3 3 3" xfId="38584" xr:uid="{00000000-0005-0000-0000-000096480000}"/>
    <cellStyle name="Note 3 3 4 3 4" xfId="9137" xr:uid="{00000000-0005-0000-0000-000097480000}"/>
    <cellStyle name="Note 3 3 4 3 4 2" xfId="26572" xr:uid="{00000000-0005-0000-0000-000098480000}"/>
    <cellStyle name="Note 3 3 4 3 4 3" xfId="41025" xr:uid="{00000000-0005-0000-0000-000099480000}"/>
    <cellStyle name="Note 3 3 4 3 5" xfId="11557" xr:uid="{00000000-0005-0000-0000-00009A480000}"/>
    <cellStyle name="Note 3 3 4 3 5 2" xfId="28992" xr:uid="{00000000-0005-0000-0000-00009B480000}"/>
    <cellStyle name="Note 3 3 4 3 5 3" xfId="43445" xr:uid="{00000000-0005-0000-0000-00009C480000}"/>
    <cellStyle name="Note 3 3 4 3 6" xfId="18564" xr:uid="{00000000-0005-0000-0000-00009D480000}"/>
    <cellStyle name="Note 3 3 4 4" xfId="1724" xr:uid="{00000000-0005-0000-0000-00009E480000}"/>
    <cellStyle name="Note 3 3 4 4 2" xfId="4235" xr:uid="{00000000-0005-0000-0000-00009F480000}"/>
    <cellStyle name="Note 3 3 4 4 2 2" xfId="21671" xr:uid="{00000000-0005-0000-0000-0000A0480000}"/>
    <cellStyle name="Note 3 3 4 4 2 3" xfId="36124" xr:uid="{00000000-0005-0000-0000-0000A1480000}"/>
    <cellStyle name="Note 3 3 4 4 3" xfId="6697" xr:uid="{00000000-0005-0000-0000-0000A2480000}"/>
    <cellStyle name="Note 3 3 4 4 3 2" xfId="24132" xr:uid="{00000000-0005-0000-0000-0000A3480000}"/>
    <cellStyle name="Note 3 3 4 4 3 3" xfId="38585" xr:uid="{00000000-0005-0000-0000-0000A4480000}"/>
    <cellStyle name="Note 3 3 4 4 4" xfId="9138" xr:uid="{00000000-0005-0000-0000-0000A5480000}"/>
    <cellStyle name="Note 3 3 4 4 4 2" xfId="26573" xr:uid="{00000000-0005-0000-0000-0000A6480000}"/>
    <cellStyle name="Note 3 3 4 4 4 3" xfId="41026" xr:uid="{00000000-0005-0000-0000-0000A7480000}"/>
    <cellStyle name="Note 3 3 4 4 5" xfId="11558" xr:uid="{00000000-0005-0000-0000-0000A8480000}"/>
    <cellStyle name="Note 3 3 4 4 5 2" xfId="28993" xr:uid="{00000000-0005-0000-0000-0000A9480000}"/>
    <cellStyle name="Note 3 3 4 4 5 3" xfId="43446" xr:uid="{00000000-0005-0000-0000-0000AA480000}"/>
    <cellStyle name="Note 3 3 4 4 6" xfId="15200" xr:uid="{00000000-0005-0000-0000-0000AB480000}"/>
    <cellStyle name="Note 3 3 4 4 6 2" xfId="32635" xr:uid="{00000000-0005-0000-0000-0000AC480000}"/>
    <cellStyle name="Note 3 3 4 4 6 3" xfId="47088" xr:uid="{00000000-0005-0000-0000-0000AD480000}"/>
    <cellStyle name="Note 3 3 4 4 7" xfId="18565" xr:uid="{00000000-0005-0000-0000-0000AE480000}"/>
    <cellStyle name="Note 3 3 4 4 8" xfId="20362" xr:uid="{00000000-0005-0000-0000-0000AF480000}"/>
    <cellStyle name="Note 3 3 4 5" xfId="4232" xr:uid="{00000000-0005-0000-0000-0000B0480000}"/>
    <cellStyle name="Note 3 3 4 5 2" xfId="13800" xr:uid="{00000000-0005-0000-0000-0000B1480000}"/>
    <cellStyle name="Note 3 3 4 5 2 2" xfId="31235" xr:uid="{00000000-0005-0000-0000-0000B2480000}"/>
    <cellStyle name="Note 3 3 4 5 2 3" xfId="45688" xr:uid="{00000000-0005-0000-0000-0000B3480000}"/>
    <cellStyle name="Note 3 3 4 5 3" xfId="16261" xr:uid="{00000000-0005-0000-0000-0000B4480000}"/>
    <cellStyle name="Note 3 3 4 5 3 2" xfId="33696" xr:uid="{00000000-0005-0000-0000-0000B5480000}"/>
    <cellStyle name="Note 3 3 4 5 3 3" xfId="48149" xr:uid="{00000000-0005-0000-0000-0000B6480000}"/>
    <cellStyle name="Note 3 3 4 5 4" xfId="21668" xr:uid="{00000000-0005-0000-0000-0000B7480000}"/>
    <cellStyle name="Note 3 3 4 5 5" xfId="36121" xr:uid="{00000000-0005-0000-0000-0000B8480000}"/>
    <cellStyle name="Note 3 3 4 6" xfId="6694" xr:uid="{00000000-0005-0000-0000-0000B9480000}"/>
    <cellStyle name="Note 3 3 4 6 2" xfId="24129" xr:uid="{00000000-0005-0000-0000-0000BA480000}"/>
    <cellStyle name="Note 3 3 4 6 3" xfId="38582" xr:uid="{00000000-0005-0000-0000-0000BB480000}"/>
    <cellStyle name="Note 3 3 4 7" xfId="9135" xr:uid="{00000000-0005-0000-0000-0000BC480000}"/>
    <cellStyle name="Note 3 3 4 7 2" xfId="26570" xr:uid="{00000000-0005-0000-0000-0000BD480000}"/>
    <cellStyle name="Note 3 3 4 7 3" xfId="41023" xr:uid="{00000000-0005-0000-0000-0000BE480000}"/>
    <cellStyle name="Note 3 3 4 8" xfId="11555" xr:uid="{00000000-0005-0000-0000-0000BF480000}"/>
    <cellStyle name="Note 3 3 4 8 2" xfId="28990" xr:uid="{00000000-0005-0000-0000-0000C0480000}"/>
    <cellStyle name="Note 3 3 4 8 3" xfId="43443" xr:uid="{00000000-0005-0000-0000-0000C1480000}"/>
    <cellStyle name="Note 3 3 4 9" xfId="18562" xr:uid="{00000000-0005-0000-0000-0000C2480000}"/>
    <cellStyle name="Note 3 3 5" xfId="1725" xr:uid="{00000000-0005-0000-0000-0000C3480000}"/>
    <cellStyle name="Note 3 3 5 2" xfId="1726" xr:uid="{00000000-0005-0000-0000-0000C4480000}"/>
    <cellStyle name="Note 3 3 5 2 2" xfId="4237" xr:uid="{00000000-0005-0000-0000-0000C5480000}"/>
    <cellStyle name="Note 3 3 5 2 2 2" xfId="13804" xr:uid="{00000000-0005-0000-0000-0000C6480000}"/>
    <cellStyle name="Note 3 3 5 2 2 2 2" xfId="31239" xr:uid="{00000000-0005-0000-0000-0000C7480000}"/>
    <cellStyle name="Note 3 3 5 2 2 2 3" xfId="45692" xr:uid="{00000000-0005-0000-0000-0000C8480000}"/>
    <cellStyle name="Note 3 3 5 2 2 3" xfId="16265" xr:uid="{00000000-0005-0000-0000-0000C9480000}"/>
    <cellStyle name="Note 3 3 5 2 2 3 2" xfId="33700" xr:uid="{00000000-0005-0000-0000-0000CA480000}"/>
    <cellStyle name="Note 3 3 5 2 2 3 3" xfId="48153" xr:uid="{00000000-0005-0000-0000-0000CB480000}"/>
    <cellStyle name="Note 3 3 5 2 2 4" xfId="21673" xr:uid="{00000000-0005-0000-0000-0000CC480000}"/>
    <cellStyle name="Note 3 3 5 2 2 5" xfId="36126" xr:uid="{00000000-0005-0000-0000-0000CD480000}"/>
    <cellStyle name="Note 3 3 5 2 3" xfId="6699" xr:uid="{00000000-0005-0000-0000-0000CE480000}"/>
    <cellStyle name="Note 3 3 5 2 3 2" xfId="24134" xr:uid="{00000000-0005-0000-0000-0000CF480000}"/>
    <cellStyle name="Note 3 3 5 2 3 3" xfId="38587" xr:uid="{00000000-0005-0000-0000-0000D0480000}"/>
    <cellStyle name="Note 3 3 5 2 4" xfId="9140" xr:uid="{00000000-0005-0000-0000-0000D1480000}"/>
    <cellStyle name="Note 3 3 5 2 4 2" xfId="26575" xr:uid="{00000000-0005-0000-0000-0000D2480000}"/>
    <cellStyle name="Note 3 3 5 2 4 3" xfId="41028" xr:uid="{00000000-0005-0000-0000-0000D3480000}"/>
    <cellStyle name="Note 3 3 5 2 5" xfId="11560" xr:uid="{00000000-0005-0000-0000-0000D4480000}"/>
    <cellStyle name="Note 3 3 5 2 5 2" xfId="28995" xr:uid="{00000000-0005-0000-0000-0000D5480000}"/>
    <cellStyle name="Note 3 3 5 2 5 3" xfId="43448" xr:uid="{00000000-0005-0000-0000-0000D6480000}"/>
    <cellStyle name="Note 3 3 5 2 6" xfId="18567" xr:uid="{00000000-0005-0000-0000-0000D7480000}"/>
    <cellStyle name="Note 3 3 5 3" xfId="1727" xr:uid="{00000000-0005-0000-0000-0000D8480000}"/>
    <cellStyle name="Note 3 3 5 3 2" xfId="4238" xr:uid="{00000000-0005-0000-0000-0000D9480000}"/>
    <cellStyle name="Note 3 3 5 3 2 2" xfId="13805" xr:uid="{00000000-0005-0000-0000-0000DA480000}"/>
    <cellStyle name="Note 3 3 5 3 2 2 2" xfId="31240" xr:uid="{00000000-0005-0000-0000-0000DB480000}"/>
    <cellStyle name="Note 3 3 5 3 2 2 3" xfId="45693" xr:uid="{00000000-0005-0000-0000-0000DC480000}"/>
    <cellStyle name="Note 3 3 5 3 2 3" xfId="16266" xr:uid="{00000000-0005-0000-0000-0000DD480000}"/>
    <cellStyle name="Note 3 3 5 3 2 3 2" xfId="33701" xr:uid="{00000000-0005-0000-0000-0000DE480000}"/>
    <cellStyle name="Note 3 3 5 3 2 3 3" xfId="48154" xr:uid="{00000000-0005-0000-0000-0000DF480000}"/>
    <cellStyle name="Note 3 3 5 3 2 4" xfId="21674" xr:uid="{00000000-0005-0000-0000-0000E0480000}"/>
    <cellStyle name="Note 3 3 5 3 2 5" xfId="36127" xr:uid="{00000000-0005-0000-0000-0000E1480000}"/>
    <cellStyle name="Note 3 3 5 3 3" xfId="6700" xr:uid="{00000000-0005-0000-0000-0000E2480000}"/>
    <cellStyle name="Note 3 3 5 3 3 2" xfId="24135" xr:uid="{00000000-0005-0000-0000-0000E3480000}"/>
    <cellStyle name="Note 3 3 5 3 3 3" xfId="38588" xr:uid="{00000000-0005-0000-0000-0000E4480000}"/>
    <cellStyle name="Note 3 3 5 3 4" xfId="9141" xr:uid="{00000000-0005-0000-0000-0000E5480000}"/>
    <cellStyle name="Note 3 3 5 3 4 2" xfId="26576" xr:uid="{00000000-0005-0000-0000-0000E6480000}"/>
    <cellStyle name="Note 3 3 5 3 4 3" xfId="41029" xr:uid="{00000000-0005-0000-0000-0000E7480000}"/>
    <cellStyle name="Note 3 3 5 3 5" xfId="11561" xr:uid="{00000000-0005-0000-0000-0000E8480000}"/>
    <cellStyle name="Note 3 3 5 3 5 2" xfId="28996" xr:uid="{00000000-0005-0000-0000-0000E9480000}"/>
    <cellStyle name="Note 3 3 5 3 5 3" xfId="43449" xr:uid="{00000000-0005-0000-0000-0000EA480000}"/>
    <cellStyle name="Note 3 3 5 3 6" xfId="18568" xr:uid="{00000000-0005-0000-0000-0000EB480000}"/>
    <cellStyle name="Note 3 3 5 4" xfId="1728" xr:uid="{00000000-0005-0000-0000-0000EC480000}"/>
    <cellStyle name="Note 3 3 5 4 2" xfId="4239" xr:uid="{00000000-0005-0000-0000-0000ED480000}"/>
    <cellStyle name="Note 3 3 5 4 2 2" xfId="21675" xr:uid="{00000000-0005-0000-0000-0000EE480000}"/>
    <cellStyle name="Note 3 3 5 4 2 3" xfId="36128" xr:uid="{00000000-0005-0000-0000-0000EF480000}"/>
    <cellStyle name="Note 3 3 5 4 3" xfId="6701" xr:uid="{00000000-0005-0000-0000-0000F0480000}"/>
    <cellStyle name="Note 3 3 5 4 3 2" xfId="24136" xr:uid="{00000000-0005-0000-0000-0000F1480000}"/>
    <cellStyle name="Note 3 3 5 4 3 3" xfId="38589" xr:uid="{00000000-0005-0000-0000-0000F2480000}"/>
    <cellStyle name="Note 3 3 5 4 4" xfId="9142" xr:uid="{00000000-0005-0000-0000-0000F3480000}"/>
    <cellStyle name="Note 3 3 5 4 4 2" xfId="26577" xr:uid="{00000000-0005-0000-0000-0000F4480000}"/>
    <cellStyle name="Note 3 3 5 4 4 3" xfId="41030" xr:uid="{00000000-0005-0000-0000-0000F5480000}"/>
    <cellStyle name="Note 3 3 5 4 5" xfId="11562" xr:uid="{00000000-0005-0000-0000-0000F6480000}"/>
    <cellStyle name="Note 3 3 5 4 5 2" xfId="28997" xr:uid="{00000000-0005-0000-0000-0000F7480000}"/>
    <cellStyle name="Note 3 3 5 4 5 3" xfId="43450" xr:uid="{00000000-0005-0000-0000-0000F8480000}"/>
    <cellStyle name="Note 3 3 5 4 6" xfId="15201" xr:uid="{00000000-0005-0000-0000-0000F9480000}"/>
    <cellStyle name="Note 3 3 5 4 6 2" xfId="32636" xr:uid="{00000000-0005-0000-0000-0000FA480000}"/>
    <cellStyle name="Note 3 3 5 4 6 3" xfId="47089" xr:uid="{00000000-0005-0000-0000-0000FB480000}"/>
    <cellStyle name="Note 3 3 5 4 7" xfId="18569" xr:uid="{00000000-0005-0000-0000-0000FC480000}"/>
    <cellStyle name="Note 3 3 5 4 8" xfId="20363" xr:uid="{00000000-0005-0000-0000-0000FD480000}"/>
    <cellStyle name="Note 3 3 5 5" xfId="4236" xr:uid="{00000000-0005-0000-0000-0000FE480000}"/>
    <cellStyle name="Note 3 3 5 5 2" xfId="13803" xr:uid="{00000000-0005-0000-0000-0000FF480000}"/>
    <cellStyle name="Note 3 3 5 5 2 2" xfId="31238" xr:uid="{00000000-0005-0000-0000-000000490000}"/>
    <cellStyle name="Note 3 3 5 5 2 3" xfId="45691" xr:uid="{00000000-0005-0000-0000-000001490000}"/>
    <cellStyle name="Note 3 3 5 5 3" xfId="16264" xr:uid="{00000000-0005-0000-0000-000002490000}"/>
    <cellStyle name="Note 3 3 5 5 3 2" xfId="33699" xr:uid="{00000000-0005-0000-0000-000003490000}"/>
    <cellStyle name="Note 3 3 5 5 3 3" xfId="48152" xr:uid="{00000000-0005-0000-0000-000004490000}"/>
    <cellStyle name="Note 3 3 5 5 4" xfId="21672" xr:uid="{00000000-0005-0000-0000-000005490000}"/>
    <cellStyle name="Note 3 3 5 5 5" xfId="36125" xr:uid="{00000000-0005-0000-0000-000006490000}"/>
    <cellStyle name="Note 3 3 5 6" xfId="6698" xr:uid="{00000000-0005-0000-0000-000007490000}"/>
    <cellStyle name="Note 3 3 5 6 2" xfId="24133" xr:uid="{00000000-0005-0000-0000-000008490000}"/>
    <cellStyle name="Note 3 3 5 6 3" xfId="38586" xr:uid="{00000000-0005-0000-0000-000009490000}"/>
    <cellStyle name="Note 3 3 5 7" xfId="9139" xr:uid="{00000000-0005-0000-0000-00000A490000}"/>
    <cellStyle name="Note 3 3 5 7 2" xfId="26574" xr:uid="{00000000-0005-0000-0000-00000B490000}"/>
    <cellStyle name="Note 3 3 5 7 3" xfId="41027" xr:uid="{00000000-0005-0000-0000-00000C490000}"/>
    <cellStyle name="Note 3 3 5 8" xfId="11559" xr:uid="{00000000-0005-0000-0000-00000D490000}"/>
    <cellStyle name="Note 3 3 5 8 2" xfId="28994" xr:uid="{00000000-0005-0000-0000-00000E490000}"/>
    <cellStyle name="Note 3 3 5 8 3" xfId="43447" xr:uid="{00000000-0005-0000-0000-00000F490000}"/>
    <cellStyle name="Note 3 3 5 9" xfId="18566" xr:uid="{00000000-0005-0000-0000-000010490000}"/>
    <cellStyle name="Note 3 3 6" xfId="1729" xr:uid="{00000000-0005-0000-0000-000011490000}"/>
    <cellStyle name="Note 3 3 6 2" xfId="4240" xr:uid="{00000000-0005-0000-0000-000012490000}"/>
    <cellStyle name="Note 3 3 6 2 2" xfId="13806" xr:uid="{00000000-0005-0000-0000-000013490000}"/>
    <cellStyle name="Note 3 3 6 2 2 2" xfId="31241" xr:uid="{00000000-0005-0000-0000-000014490000}"/>
    <cellStyle name="Note 3 3 6 2 2 3" xfId="45694" xr:uid="{00000000-0005-0000-0000-000015490000}"/>
    <cellStyle name="Note 3 3 6 2 3" xfId="16267" xr:uid="{00000000-0005-0000-0000-000016490000}"/>
    <cellStyle name="Note 3 3 6 2 3 2" xfId="33702" xr:uid="{00000000-0005-0000-0000-000017490000}"/>
    <cellStyle name="Note 3 3 6 2 3 3" xfId="48155" xr:uid="{00000000-0005-0000-0000-000018490000}"/>
    <cellStyle name="Note 3 3 6 2 4" xfId="21676" xr:uid="{00000000-0005-0000-0000-000019490000}"/>
    <cellStyle name="Note 3 3 6 2 5" xfId="36129" xr:uid="{00000000-0005-0000-0000-00001A490000}"/>
    <cellStyle name="Note 3 3 6 3" xfId="6702" xr:uid="{00000000-0005-0000-0000-00001B490000}"/>
    <cellStyle name="Note 3 3 6 3 2" xfId="24137" xr:uid="{00000000-0005-0000-0000-00001C490000}"/>
    <cellStyle name="Note 3 3 6 3 3" xfId="38590" xr:uid="{00000000-0005-0000-0000-00001D490000}"/>
    <cellStyle name="Note 3 3 6 4" xfId="9143" xr:uid="{00000000-0005-0000-0000-00001E490000}"/>
    <cellStyle name="Note 3 3 6 4 2" xfId="26578" xr:uid="{00000000-0005-0000-0000-00001F490000}"/>
    <cellStyle name="Note 3 3 6 4 3" xfId="41031" xr:uid="{00000000-0005-0000-0000-000020490000}"/>
    <cellStyle name="Note 3 3 6 5" xfId="11563" xr:uid="{00000000-0005-0000-0000-000021490000}"/>
    <cellStyle name="Note 3 3 6 5 2" xfId="28998" xr:uid="{00000000-0005-0000-0000-000022490000}"/>
    <cellStyle name="Note 3 3 6 5 3" xfId="43451" xr:uid="{00000000-0005-0000-0000-000023490000}"/>
    <cellStyle name="Note 3 3 6 6" xfId="18570" xr:uid="{00000000-0005-0000-0000-000024490000}"/>
    <cellStyle name="Note 3 3 7" xfId="1730" xr:uid="{00000000-0005-0000-0000-000025490000}"/>
    <cellStyle name="Note 3 3 7 2" xfId="4241" xr:uid="{00000000-0005-0000-0000-000026490000}"/>
    <cellStyle name="Note 3 3 7 2 2" xfId="13807" xr:uid="{00000000-0005-0000-0000-000027490000}"/>
    <cellStyle name="Note 3 3 7 2 2 2" xfId="31242" xr:uid="{00000000-0005-0000-0000-000028490000}"/>
    <cellStyle name="Note 3 3 7 2 2 3" xfId="45695" xr:uid="{00000000-0005-0000-0000-000029490000}"/>
    <cellStyle name="Note 3 3 7 2 3" xfId="16268" xr:uid="{00000000-0005-0000-0000-00002A490000}"/>
    <cellStyle name="Note 3 3 7 2 3 2" xfId="33703" xr:uid="{00000000-0005-0000-0000-00002B490000}"/>
    <cellStyle name="Note 3 3 7 2 3 3" xfId="48156" xr:uid="{00000000-0005-0000-0000-00002C490000}"/>
    <cellStyle name="Note 3 3 7 2 4" xfId="21677" xr:uid="{00000000-0005-0000-0000-00002D490000}"/>
    <cellStyle name="Note 3 3 7 2 5" xfId="36130" xr:uid="{00000000-0005-0000-0000-00002E490000}"/>
    <cellStyle name="Note 3 3 7 3" xfId="6703" xr:uid="{00000000-0005-0000-0000-00002F490000}"/>
    <cellStyle name="Note 3 3 7 3 2" xfId="24138" xr:uid="{00000000-0005-0000-0000-000030490000}"/>
    <cellStyle name="Note 3 3 7 3 3" xfId="38591" xr:uid="{00000000-0005-0000-0000-000031490000}"/>
    <cellStyle name="Note 3 3 7 4" xfId="9144" xr:uid="{00000000-0005-0000-0000-000032490000}"/>
    <cellStyle name="Note 3 3 7 4 2" xfId="26579" xr:uid="{00000000-0005-0000-0000-000033490000}"/>
    <cellStyle name="Note 3 3 7 4 3" xfId="41032" xr:uid="{00000000-0005-0000-0000-000034490000}"/>
    <cellStyle name="Note 3 3 7 5" xfId="11564" xr:uid="{00000000-0005-0000-0000-000035490000}"/>
    <cellStyle name="Note 3 3 7 5 2" xfId="28999" xr:uid="{00000000-0005-0000-0000-000036490000}"/>
    <cellStyle name="Note 3 3 7 5 3" xfId="43452" xr:uid="{00000000-0005-0000-0000-000037490000}"/>
    <cellStyle name="Note 3 3 7 6" xfId="18571" xr:uid="{00000000-0005-0000-0000-000038490000}"/>
    <cellStyle name="Note 3 3 8" xfId="1731" xr:uid="{00000000-0005-0000-0000-000039490000}"/>
    <cellStyle name="Note 3 3 8 2" xfId="4242" xr:uid="{00000000-0005-0000-0000-00003A490000}"/>
    <cellStyle name="Note 3 3 8 2 2" xfId="21678" xr:uid="{00000000-0005-0000-0000-00003B490000}"/>
    <cellStyle name="Note 3 3 8 2 3" xfId="36131" xr:uid="{00000000-0005-0000-0000-00003C490000}"/>
    <cellStyle name="Note 3 3 8 3" xfId="6704" xr:uid="{00000000-0005-0000-0000-00003D490000}"/>
    <cellStyle name="Note 3 3 8 3 2" xfId="24139" xr:uid="{00000000-0005-0000-0000-00003E490000}"/>
    <cellStyle name="Note 3 3 8 3 3" xfId="38592" xr:uid="{00000000-0005-0000-0000-00003F490000}"/>
    <cellStyle name="Note 3 3 8 4" xfId="9145" xr:uid="{00000000-0005-0000-0000-000040490000}"/>
    <cellStyle name="Note 3 3 8 4 2" xfId="26580" xr:uid="{00000000-0005-0000-0000-000041490000}"/>
    <cellStyle name="Note 3 3 8 4 3" xfId="41033" xr:uid="{00000000-0005-0000-0000-000042490000}"/>
    <cellStyle name="Note 3 3 8 5" xfId="11565" xr:uid="{00000000-0005-0000-0000-000043490000}"/>
    <cellStyle name="Note 3 3 8 5 2" xfId="29000" xr:uid="{00000000-0005-0000-0000-000044490000}"/>
    <cellStyle name="Note 3 3 8 5 3" xfId="43453" xr:uid="{00000000-0005-0000-0000-000045490000}"/>
    <cellStyle name="Note 3 3 8 6" xfId="15202" xr:uid="{00000000-0005-0000-0000-000046490000}"/>
    <cellStyle name="Note 3 3 8 6 2" xfId="32637" xr:uid="{00000000-0005-0000-0000-000047490000}"/>
    <cellStyle name="Note 3 3 8 6 3" xfId="47090" xr:uid="{00000000-0005-0000-0000-000048490000}"/>
    <cellStyle name="Note 3 3 8 7" xfId="18572" xr:uid="{00000000-0005-0000-0000-000049490000}"/>
    <cellStyle name="Note 3 3 8 8" xfId="20364" xr:uid="{00000000-0005-0000-0000-00004A490000}"/>
    <cellStyle name="Note 3 3 9" xfId="4223" xr:uid="{00000000-0005-0000-0000-00004B490000}"/>
    <cellStyle name="Note 3 3 9 2" xfId="13793" xr:uid="{00000000-0005-0000-0000-00004C490000}"/>
    <cellStyle name="Note 3 3 9 2 2" xfId="31228" xr:uid="{00000000-0005-0000-0000-00004D490000}"/>
    <cellStyle name="Note 3 3 9 2 3" xfId="45681" xr:uid="{00000000-0005-0000-0000-00004E490000}"/>
    <cellStyle name="Note 3 3 9 3" xfId="16254" xr:uid="{00000000-0005-0000-0000-00004F490000}"/>
    <cellStyle name="Note 3 3 9 3 2" xfId="33689" xr:uid="{00000000-0005-0000-0000-000050490000}"/>
    <cellStyle name="Note 3 3 9 3 3" xfId="48142" xr:uid="{00000000-0005-0000-0000-000051490000}"/>
    <cellStyle name="Note 3 3 9 4" xfId="21659" xr:uid="{00000000-0005-0000-0000-000052490000}"/>
    <cellStyle name="Note 3 3 9 5" xfId="36112" xr:uid="{00000000-0005-0000-0000-000053490000}"/>
    <cellStyle name="Note 3 30" xfId="1732" xr:uid="{00000000-0005-0000-0000-000054490000}"/>
    <cellStyle name="Note 3 30 2" xfId="4243" xr:uid="{00000000-0005-0000-0000-000055490000}"/>
    <cellStyle name="Note 3 30 2 2" xfId="21679" xr:uid="{00000000-0005-0000-0000-000056490000}"/>
    <cellStyle name="Note 3 30 2 3" xfId="36132" xr:uid="{00000000-0005-0000-0000-000057490000}"/>
    <cellStyle name="Note 3 30 3" xfId="6705" xr:uid="{00000000-0005-0000-0000-000058490000}"/>
    <cellStyle name="Note 3 30 3 2" xfId="24140" xr:uid="{00000000-0005-0000-0000-000059490000}"/>
    <cellStyle name="Note 3 30 3 3" xfId="38593" xr:uid="{00000000-0005-0000-0000-00005A490000}"/>
    <cellStyle name="Note 3 30 4" xfId="9146" xr:uid="{00000000-0005-0000-0000-00005B490000}"/>
    <cellStyle name="Note 3 30 4 2" xfId="26581" xr:uid="{00000000-0005-0000-0000-00005C490000}"/>
    <cellStyle name="Note 3 30 4 3" xfId="41034" xr:uid="{00000000-0005-0000-0000-00005D490000}"/>
    <cellStyle name="Note 3 30 5" xfId="11566" xr:uid="{00000000-0005-0000-0000-00005E490000}"/>
    <cellStyle name="Note 3 30 5 2" xfId="29001" xr:uid="{00000000-0005-0000-0000-00005F490000}"/>
    <cellStyle name="Note 3 30 5 3" xfId="43454" xr:uid="{00000000-0005-0000-0000-000060490000}"/>
    <cellStyle name="Note 3 30 6" xfId="15203" xr:uid="{00000000-0005-0000-0000-000061490000}"/>
    <cellStyle name="Note 3 30 6 2" xfId="32638" xr:uid="{00000000-0005-0000-0000-000062490000}"/>
    <cellStyle name="Note 3 30 6 3" xfId="47091" xr:uid="{00000000-0005-0000-0000-000063490000}"/>
    <cellStyle name="Note 3 30 7" xfId="18573" xr:uid="{00000000-0005-0000-0000-000064490000}"/>
    <cellStyle name="Note 3 30 8" xfId="20365" xr:uid="{00000000-0005-0000-0000-000065490000}"/>
    <cellStyle name="Note 3 31" xfId="3904" xr:uid="{00000000-0005-0000-0000-000066490000}"/>
    <cellStyle name="Note 3 31 2" xfId="13553" xr:uid="{00000000-0005-0000-0000-000067490000}"/>
    <cellStyle name="Note 3 31 2 2" xfId="30988" xr:uid="{00000000-0005-0000-0000-000068490000}"/>
    <cellStyle name="Note 3 31 2 3" xfId="45441" xr:uid="{00000000-0005-0000-0000-000069490000}"/>
    <cellStyle name="Note 3 31 3" xfId="16014" xr:uid="{00000000-0005-0000-0000-00006A490000}"/>
    <cellStyle name="Note 3 31 3 2" xfId="33449" xr:uid="{00000000-0005-0000-0000-00006B490000}"/>
    <cellStyle name="Note 3 31 3 3" xfId="47902" xr:uid="{00000000-0005-0000-0000-00006C490000}"/>
    <cellStyle name="Note 3 31 4" xfId="21340" xr:uid="{00000000-0005-0000-0000-00006D490000}"/>
    <cellStyle name="Note 3 31 5" xfId="35793" xr:uid="{00000000-0005-0000-0000-00006E490000}"/>
    <cellStyle name="Note 3 32" xfId="6366" xr:uid="{00000000-0005-0000-0000-00006F490000}"/>
    <cellStyle name="Note 3 32 2" xfId="23801" xr:uid="{00000000-0005-0000-0000-000070490000}"/>
    <cellStyle name="Note 3 32 3" xfId="38254" xr:uid="{00000000-0005-0000-0000-000071490000}"/>
    <cellStyle name="Note 3 33" xfId="8807" xr:uid="{00000000-0005-0000-0000-000072490000}"/>
    <cellStyle name="Note 3 33 2" xfId="26242" xr:uid="{00000000-0005-0000-0000-000073490000}"/>
    <cellStyle name="Note 3 33 3" xfId="40695" xr:uid="{00000000-0005-0000-0000-000074490000}"/>
    <cellStyle name="Note 3 34" xfId="11227" xr:uid="{00000000-0005-0000-0000-000075490000}"/>
    <cellStyle name="Note 3 34 2" xfId="28662" xr:uid="{00000000-0005-0000-0000-000076490000}"/>
    <cellStyle name="Note 3 34 3" xfId="43115" xr:uid="{00000000-0005-0000-0000-000077490000}"/>
    <cellStyle name="Note 3 35" xfId="18234" xr:uid="{00000000-0005-0000-0000-000078490000}"/>
    <cellStyle name="Note 3 4" xfId="1733" xr:uid="{00000000-0005-0000-0000-000079490000}"/>
    <cellStyle name="Note 3 4 10" xfId="6706" xr:uid="{00000000-0005-0000-0000-00007A490000}"/>
    <cellStyle name="Note 3 4 10 2" xfId="24141" xr:uid="{00000000-0005-0000-0000-00007B490000}"/>
    <cellStyle name="Note 3 4 10 3" xfId="38594" xr:uid="{00000000-0005-0000-0000-00007C490000}"/>
    <cellStyle name="Note 3 4 11" xfId="9147" xr:uid="{00000000-0005-0000-0000-00007D490000}"/>
    <cellStyle name="Note 3 4 11 2" xfId="26582" xr:uid="{00000000-0005-0000-0000-00007E490000}"/>
    <cellStyle name="Note 3 4 11 3" xfId="41035" xr:uid="{00000000-0005-0000-0000-00007F490000}"/>
    <cellStyle name="Note 3 4 12" xfId="11567" xr:uid="{00000000-0005-0000-0000-000080490000}"/>
    <cellStyle name="Note 3 4 12 2" xfId="29002" xr:uid="{00000000-0005-0000-0000-000081490000}"/>
    <cellStyle name="Note 3 4 12 3" xfId="43455" xr:uid="{00000000-0005-0000-0000-000082490000}"/>
    <cellStyle name="Note 3 4 13" xfId="18574" xr:uid="{00000000-0005-0000-0000-000083490000}"/>
    <cellStyle name="Note 3 4 2" xfId="1734" xr:uid="{00000000-0005-0000-0000-000084490000}"/>
    <cellStyle name="Note 3 4 2 2" xfId="1735" xr:uid="{00000000-0005-0000-0000-000085490000}"/>
    <cellStyle name="Note 3 4 2 2 2" xfId="4246" xr:uid="{00000000-0005-0000-0000-000086490000}"/>
    <cellStyle name="Note 3 4 2 2 2 2" xfId="13810" xr:uid="{00000000-0005-0000-0000-000087490000}"/>
    <cellStyle name="Note 3 4 2 2 2 2 2" xfId="31245" xr:uid="{00000000-0005-0000-0000-000088490000}"/>
    <cellStyle name="Note 3 4 2 2 2 2 3" xfId="45698" xr:uid="{00000000-0005-0000-0000-000089490000}"/>
    <cellStyle name="Note 3 4 2 2 2 3" xfId="16271" xr:uid="{00000000-0005-0000-0000-00008A490000}"/>
    <cellStyle name="Note 3 4 2 2 2 3 2" xfId="33706" xr:uid="{00000000-0005-0000-0000-00008B490000}"/>
    <cellStyle name="Note 3 4 2 2 2 3 3" xfId="48159" xr:uid="{00000000-0005-0000-0000-00008C490000}"/>
    <cellStyle name="Note 3 4 2 2 2 4" xfId="21682" xr:uid="{00000000-0005-0000-0000-00008D490000}"/>
    <cellStyle name="Note 3 4 2 2 2 5" xfId="36135" xr:uid="{00000000-0005-0000-0000-00008E490000}"/>
    <cellStyle name="Note 3 4 2 2 3" xfId="6708" xr:uid="{00000000-0005-0000-0000-00008F490000}"/>
    <cellStyle name="Note 3 4 2 2 3 2" xfId="24143" xr:uid="{00000000-0005-0000-0000-000090490000}"/>
    <cellStyle name="Note 3 4 2 2 3 3" xfId="38596" xr:uid="{00000000-0005-0000-0000-000091490000}"/>
    <cellStyle name="Note 3 4 2 2 4" xfId="9149" xr:uid="{00000000-0005-0000-0000-000092490000}"/>
    <cellStyle name="Note 3 4 2 2 4 2" xfId="26584" xr:uid="{00000000-0005-0000-0000-000093490000}"/>
    <cellStyle name="Note 3 4 2 2 4 3" xfId="41037" xr:uid="{00000000-0005-0000-0000-000094490000}"/>
    <cellStyle name="Note 3 4 2 2 5" xfId="11569" xr:uid="{00000000-0005-0000-0000-000095490000}"/>
    <cellStyle name="Note 3 4 2 2 5 2" xfId="29004" xr:uid="{00000000-0005-0000-0000-000096490000}"/>
    <cellStyle name="Note 3 4 2 2 5 3" xfId="43457" xr:uid="{00000000-0005-0000-0000-000097490000}"/>
    <cellStyle name="Note 3 4 2 2 6" xfId="18576" xr:uid="{00000000-0005-0000-0000-000098490000}"/>
    <cellStyle name="Note 3 4 2 3" xfId="1736" xr:uid="{00000000-0005-0000-0000-000099490000}"/>
    <cellStyle name="Note 3 4 2 3 2" xfId="4247" xr:uid="{00000000-0005-0000-0000-00009A490000}"/>
    <cellStyle name="Note 3 4 2 3 2 2" xfId="13811" xr:uid="{00000000-0005-0000-0000-00009B490000}"/>
    <cellStyle name="Note 3 4 2 3 2 2 2" xfId="31246" xr:uid="{00000000-0005-0000-0000-00009C490000}"/>
    <cellStyle name="Note 3 4 2 3 2 2 3" xfId="45699" xr:uid="{00000000-0005-0000-0000-00009D490000}"/>
    <cellStyle name="Note 3 4 2 3 2 3" xfId="16272" xr:uid="{00000000-0005-0000-0000-00009E490000}"/>
    <cellStyle name="Note 3 4 2 3 2 3 2" xfId="33707" xr:uid="{00000000-0005-0000-0000-00009F490000}"/>
    <cellStyle name="Note 3 4 2 3 2 3 3" xfId="48160" xr:uid="{00000000-0005-0000-0000-0000A0490000}"/>
    <cellStyle name="Note 3 4 2 3 2 4" xfId="21683" xr:uid="{00000000-0005-0000-0000-0000A1490000}"/>
    <cellStyle name="Note 3 4 2 3 2 5" xfId="36136" xr:uid="{00000000-0005-0000-0000-0000A2490000}"/>
    <cellStyle name="Note 3 4 2 3 3" xfId="6709" xr:uid="{00000000-0005-0000-0000-0000A3490000}"/>
    <cellStyle name="Note 3 4 2 3 3 2" xfId="24144" xr:uid="{00000000-0005-0000-0000-0000A4490000}"/>
    <cellStyle name="Note 3 4 2 3 3 3" xfId="38597" xr:uid="{00000000-0005-0000-0000-0000A5490000}"/>
    <cellStyle name="Note 3 4 2 3 4" xfId="9150" xr:uid="{00000000-0005-0000-0000-0000A6490000}"/>
    <cellStyle name="Note 3 4 2 3 4 2" xfId="26585" xr:uid="{00000000-0005-0000-0000-0000A7490000}"/>
    <cellStyle name="Note 3 4 2 3 4 3" xfId="41038" xr:uid="{00000000-0005-0000-0000-0000A8490000}"/>
    <cellStyle name="Note 3 4 2 3 5" xfId="11570" xr:uid="{00000000-0005-0000-0000-0000A9490000}"/>
    <cellStyle name="Note 3 4 2 3 5 2" xfId="29005" xr:uid="{00000000-0005-0000-0000-0000AA490000}"/>
    <cellStyle name="Note 3 4 2 3 5 3" xfId="43458" xr:uid="{00000000-0005-0000-0000-0000AB490000}"/>
    <cellStyle name="Note 3 4 2 3 6" xfId="18577" xr:uid="{00000000-0005-0000-0000-0000AC490000}"/>
    <cellStyle name="Note 3 4 2 4" xfId="1737" xr:uid="{00000000-0005-0000-0000-0000AD490000}"/>
    <cellStyle name="Note 3 4 2 4 2" xfId="4248" xr:uid="{00000000-0005-0000-0000-0000AE490000}"/>
    <cellStyle name="Note 3 4 2 4 2 2" xfId="21684" xr:uid="{00000000-0005-0000-0000-0000AF490000}"/>
    <cellStyle name="Note 3 4 2 4 2 3" xfId="36137" xr:uid="{00000000-0005-0000-0000-0000B0490000}"/>
    <cellStyle name="Note 3 4 2 4 3" xfId="6710" xr:uid="{00000000-0005-0000-0000-0000B1490000}"/>
    <cellStyle name="Note 3 4 2 4 3 2" xfId="24145" xr:uid="{00000000-0005-0000-0000-0000B2490000}"/>
    <cellStyle name="Note 3 4 2 4 3 3" xfId="38598" xr:uid="{00000000-0005-0000-0000-0000B3490000}"/>
    <cellStyle name="Note 3 4 2 4 4" xfId="9151" xr:uid="{00000000-0005-0000-0000-0000B4490000}"/>
    <cellStyle name="Note 3 4 2 4 4 2" xfId="26586" xr:uid="{00000000-0005-0000-0000-0000B5490000}"/>
    <cellStyle name="Note 3 4 2 4 4 3" xfId="41039" xr:uid="{00000000-0005-0000-0000-0000B6490000}"/>
    <cellStyle name="Note 3 4 2 4 5" xfId="11571" xr:uid="{00000000-0005-0000-0000-0000B7490000}"/>
    <cellStyle name="Note 3 4 2 4 5 2" xfId="29006" xr:uid="{00000000-0005-0000-0000-0000B8490000}"/>
    <cellStyle name="Note 3 4 2 4 5 3" xfId="43459" xr:uid="{00000000-0005-0000-0000-0000B9490000}"/>
    <cellStyle name="Note 3 4 2 4 6" xfId="15204" xr:uid="{00000000-0005-0000-0000-0000BA490000}"/>
    <cellStyle name="Note 3 4 2 4 6 2" xfId="32639" xr:uid="{00000000-0005-0000-0000-0000BB490000}"/>
    <cellStyle name="Note 3 4 2 4 6 3" xfId="47092" xr:uid="{00000000-0005-0000-0000-0000BC490000}"/>
    <cellStyle name="Note 3 4 2 4 7" xfId="18578" xr:uid="{00000000-0005-0000-0000-0000BD490000}"/>
    <cellStyle name="Note 3 4 2 4 8" xfId="20366" xr:uid="{00000000-0005-0000-0000-0000BE490000}"/>
    <cellStyle name="Note 3 4 2 5" xfId="4245" xr:uid="{00000000-0005-0000-0000-0000BF490000}"/>
    <cellStyle name="Note 3 4 2 5 2" xfId="13809" xr:uid="{00000000-0005-0000-0000-0000C0490000}"/>
    <cellStyle name="Note 3 4 2 5 2 2" xfId="31244" xr:uid="{00000000-0005-0000-0000-0000C1490000}"/>
    <cellStyle name="Note 3 4 2 5 2 3" xfId="45697" xr:uid="{00000000-0005-0000-0000-0000C2490000}"/>
    <cellStyle name="Note 3 4 2 5 3" xfId="16270" xr:uid="{00000000-0005-0000-0000-0000C3490000}"/>
    <cellStyle name="Note 3 4 2 5 3 2" xfId="33705" xr:uid="{00000000-0005-0000-0000-0000C4490000}"/>
    <cellStyle name="Note 3 4 2 5 3 3" xfId="48158" xr:uid="{00000000-0005-0000-0000-0000C5490000}"/>
    <cellStyle name="Note 3 4 2 5 4" xfId="21681" xr:uid="{00000000-0005-0000-0000-0000C6490000}"/>
    <cellStyle name="Note 3 4 2 5 5" xfId="36134" xr:uid="{00000000-0005-0000-0000-0000C7490000}"/>
    <cellStyle name="Note 3 4 2 6" xfId="6707" xr:uid="{00000000-0005-0000-0000-0000C8490000}"/>
    <cellStyle name="Note 3 4 2 6 2" xfId="24142" xr:uid="{00000000-0005-0000-0000-0000C9490000}"/>
    <cellStyle name="Note 3 4 2 6 3" xfId="38595" xr:uid="{00000000-0005-0000-0000-0000CA490000}"/>
    <cellStyle name="Note 3 4 2 7" xfId="9148" xr:uid="{00000000-0005-0000-0000-0000CB490000}"/>
    <cellStyle name="Note 3 4 2 7 2" xfId="26583" xr:uid="{00000000-0005-0000-0000-0000CC490000}"/>
    <cellStyle name="Note 3 4 2 7 3" xfId="41036" xr:uid="{00000000-0005-0000-0000-0000CD490000}"/>
    <cellStyle name="Note 3 4 2 8" xfId="11568" xr:uid="{00000000-0005-0000-0000-0000CE490000}"/>
    <cellStyle name="Note 3 4 2 8 2" xfId="29003" xr:uid="{00000000-0005-0000-0000-0000CF490000}"/>
    <cellStyle name="Note 3 4 2 8 3" xfId="43456" xr:uid="{00000000-0005-0000-0000-0000D0490000}"/>
    <cellStyle name="Note 3 4 2 9" xfId="18575" xr:uid="{00000000-0005-0000-0000-0000D1490000}"/>
    <cellStyle name="Note 3 4 3" xfId="1738" xr:uid="{00000000-0005-0000-0000-0000D2490000}"/>
    <cellStyle name="Note 3 4 3 2" xfId="1739" xr:uid="{00000000-0005-0000-0000-0000D3490000}"/>
    <cellStyle name="Note 3 4 3 2 2" xfId="4250" xr:uid="{00000000-0005-0000-0000-0000D4490000}"/>
    <cellStyle name="Note 3 4 3 2 2 2" xfId="13813" xr:uid="{00000000-0005-0000-0000-0000D5490000}"/>
    <cellStyle name="Note 3 4 3 2 2 2 2" xfId="31248" xr:uid="{00000000-0005-0000-0000-0000D6490000}"/>
    <cellStyle name="Note 3 4 3 2 2 2 3" xfId="45701" xr:uid="{00000000-0005-0000-0000-0000D7490000}"/>
    <cellStyle name="Note 3 4 3 2 2 3" xfId="16274" xr:uid="{00000000-0005-0000-0000-0000D8490000}"/>
    <cellStyle name="Note 3 4 3 2 2 3 2" xfId="33709" xr:uid="{00000000-0005-0000-0000-0000D9490000}"/>
    <cellStyle name="Note 3 4 3 2 2 3 3" xfId="48162" xr:uid="{00000000-0005-0000-0000-0000DA490000}"/>
    <cellStyle name="Note 3 4 3 2 2 4" xfId="21686" xr:uid="{00000000-0005-0000-0000-0000DB490000}"/>
    <cellStyle name="Note 3 4 3 2 2 5" xfId="36139" xr:uid="{00000000-0005-0000-0000-0000DC490000}"/>
    <cellStyle name="Note 3 4 3 2 3" xfId="6712" xr:uid="{00000000-0005-0000-0000-0000DD490000}"/>
    <cellStyle name="Note 3 4 3 2 3 2" xfId="24147" xr:uid="{00000000-0005-0000-0000-0000DE490000}"/>
    <cellStyle name="Note 3 4 3 2 3 3" xfId="38600" xr:uid="{00000000-0005-0000-0000-0000DF490000}"/>
    <cellStyle name="Note 3 4 3 2 4" xfId="9153" xr:uid="{00000000-0005-0000-0000-0000E0490000}"/>
    <cellStyle name="Note 3 4 3 2 4 2" xfId="26588" xr:uid="{00000000-0005-0000-0000-0000E1490000}"/>
    <cellStyle name="Note 3 4 3 2 4 3" xfId="41041" xr:uid="{00000000-0005-0000-0000-0000E2490000}"/>
    <cellStyle name="Note 3 4 3 2 5" xfId="11573" xr:uid="{00000000-0005-0000-0000-0000E3490000}"/>
    <cellStyle name="Note 3 4 3 2 5 2" xfId="29008" xr:uid="{00000000-0005-0000-0000-0000E4490000}"/>
    <cellStyle name="Note 3 4 3 2 5 3" xfId="43461" xr:uid="{00000000-0005-0000-0000-0000E5490000}"/>
    <cellStyle name="Note 3 4 3 2 6" xfId="18580" xr:uid="{00000000-0005-0000-0000-0000E6490000}"/>
    <cellStyle name="Note 3 4 3 3" xfId="1740" xr:uid="{00000000-0005-0000-0000-0000E7490000}"/>
    <cellStyle name="Note 3 4 3 3 2" xfId="4251" xr:uid="{00000000-0005-0000-0000-0000E8490000}"/>
    <cellStyle name="Note 3 4 3 3 2 2" xfId="13814" xr:uid="{00000000-0005-0000-0000-0000E9490000}"/>
    <cellStyle name="Note 3 4 3 3 2 2 2" xfId="31249" xr:uid="{00000000-0005-0000-0000-0000EA490000}"/>
    <cellStyle name="Note 3 4 3 3 2 2 3" xfId="45702" xr:uid="{00000000-0005-0000-0000-0000EB490000}"/>
    <cellStyle name="Note 3 4 3 3 2 3" xfId="16275" xr:uid="{00000000-0005-0000-0000-0000EC490000}"/>
    <cellStyle name="Note 3 4 3 3 2 3 2" xfId="33710" xr:uid="{00000000-0005-0000-0000-0000ED490000}"/>
    <cellStyle name="Note 3 4 3 3 2 3 3" xfId="48163" xr:uid="{00000000-0005-0000-0000-0000EE490000}"/>
    <cellStyle name="Note 3 4 3 3 2 4" xfId="21687" xr:uid="{00000000-0005-0000-0000-0000EF490000}"/>
    <cellStyle name="Note 3 4 3 3 2 5" xfId="36140" xr:uid="{00000000-0005-0000-0000-0000F0490000}"/>
    <cellStyle name="Note 3 4 3 3 3" xfId="6713" xr:uid="{00000000-0005-0000-0000-0000F1490000}"/>
    <cellStyle name="Note 3 4 3 3 3 2" xfId="24148" xr:uid="{00000000-0005-0000-0000-0000F2490000}"/>
    <cellStyle name="Note 3 4 3 3 3 3" xfId="38601" xr:uid="{00000000-0005-0000-0000-0000F3490000}"/>
    <cellStyle name="Note 3 4 3 3 4" xfId="9154" xr:uid="{00000000-0005-0000-0000-0000F4490000}"/>
    <cellStyle name="Note 3 4 3 3 4 2" xfId="26589" xr:uid="{00000000-0005-0000-0000-0000F5490000}"/>
    <cellStyle name="Note 3 4 3 3 4 3" xfId="41042" xr:uid="{00000000-0005-0000-0000-0000F6490000}"/>
    <cellStyle name="Note 3 4 3 3 5" xfId="11574" xr:uid="{00000000-0005-0000-0000-0000F7490000}"/>
    <cellStyle name="Note 3 4 3 3 5 2" xfId="29009" xr:uid="{00000000-0005-0000-0000-0000F8490000}"/>
    <cellStyle name="Note 3 4 3 3 5 3" xfId="43462" xr:uid="{00000000-0005-0000-0000-0000F9490000}"/>
    <cellStyle name="Note 3 4 3 3 6" xfId="18581" xr:uid="{00000000-0005-0000-0000-0000FA490000}"/>
    <cellStyle name="Note 3 4 3 4" xfId="1741" xr:uid="{00000000-0005-0000-0000-0000FB490000}"/>
    <cellStyle name="Note 3 4 3 4 2" xfId="4252" xr:uid="{00000000-0005-0000-0000-0000FC490000}"/>
    <cellStyle name="Note 3 4 3 4 2 2" xfId="21688" xr:uid="{00000000-0005-0000-0000-0000FD490000}"/>
    <cellStyle name="Note 3 4 3 4 2 3" xfId="36141" xr:uid="{00000000-0005-0000-0000-0000FE490000}"/>
    <cellStyle name="Note 3 4 3 4 3" xfId="6714" xr:uid="{00000000-0005-0000-0000-0000FF490000}"/>
    <cellStyle name="Note 3 4 3 4 3 2" xfId="24149" xr:uid="{00000000-0005-0000-0000-0000004A0000}"/>
    <cellStyle name="Note 3 4 3 4 3 3" xfId="38602" xr:uid="{00000000-0005-0000-0000-0000014A0000}"/>
    <cellStyle name="Note 3 4 3 4 4" xfId="9155" xr:uid="{00000000-0005-0000-0000-0000024A0000}"/>
    <cellStyle name="Note 3 4 3 4 4 2" xfId="26590" xr:uid="{00000000-0005-0000-0000-0000034A0000}"/>
    <cellStyle name="Note 3 4 3 4 4 3" xfId="41043" xr:uid="{00000000-0005-0000-0000-0000044A0000}"/>
    <cellStyle name="Note 3 4 3 4 5" xfId="11575" xr:uid="{00000000-0005-0000-0000-0000054A0000}"/>
    <cellStyle name="Note 3 4 3 4 5 2" xfId="29010" xr:uid="{00000000-0005-0000-0000-0000064A0000}"/>
    <cellStyle name="Note 3 4 3 4 5 3" xfId="43463" xr:uid="{00000000-0005-0000-0000-0000074A0000}"/>
    <cellStyle name="Note 3 4 3 4 6" xfId="15205" xr:uid="{00000000-0005-0000-0000-0000084A0000}"/>
    <cellStyle name="Note 3 4 3 4 6 2" xfId="32640" xr:uid="{00000000-0005-0000-0000-0000094A0000}"/>
    <cellStyle name="Note 3 4 3 4 6 3" xfId="47093" xr:uid="{00000000-0005-0000-0000-00000A4A0000}"/>
    <cellStyle name="Note 3 4 3 4 7" xfId="18582" xr:uid="{00000000-0005-0000-0000-00000B4A0000}"/>
    <cellStyle name="Note 3 4 3 4 8" xfId="20367" xr:uid="{00000000-0005-0000-0000-00000C4A0000}"/>
    <cellStyle name="Note 3 4 3 5" xfId="4249" xr:uid="{00000000-0005-0000-0000-00000D4A0000}"/>
    <cellStyle name="Note 3 4 3 5 2" xfId="13812" xr:uid="{00000000-0005-0000-0000-00000E4A0000}"/>
    <cellStyle name="Note 3 4 3 5 2 2" xfId="31247" xr:uid="{00000000-0005-0000-0000-00000F4A0000}"/>
    <cellStyle name="Note 3 4 3 5 2 3" xfId="45700" xr:uid="{00000000-0005-0000-0000-0000104A0000}"/>
    <cellStyle name="Note 3 4 3 5 3" xfId="16273" xr:uid="{00000000-0005-0000-0000-0000114A0000}"/>
    <cellStyle name="Note 3 4 3 5 3 2" xfId="33708" xr:uid="{00000000-0005-0000-0000-0000124A0000}"/>
    <cellStyle name="Note 3 4 3 5 3 3" xfId="48161" xr:uid="{00000000-0005-0000-0000-0000134A0000}"/>
    <cellStyle name="Note 3 4 3 5 4" xfId="21685" xr:uid="{00000000-0005-0000-0000-0000144A0000}"/>
    <cellStyle name="Note 3 4 3 5 5" xfId="36138" xr:uid="{00000000-0005-0000-0000-0000154A0000}"/>
    <cellStyle name="Note 3 4 3 6" xfId="6711" xr:uid="{00000000-0005-0000-0000-0000164A0000}"/>
    <cellStyle name="Note 3 4 3 6 2" xfId="24146" xr:uid="{00000000-0005-0000-0000-0000174A0000}"/>
    <cellStyle name="Note 3 4 3 6 3" xfId="38599" xr:uid="{00000000-0005-0000-0000-0000184A0000}"/>
    <cellStyle name="Note 3 4 3 7" xfId="9152" xr:uid="{00000000-0005-0000-0000-0000194A0000}"/>
    <cellStyle name="Note 3 4 3 7 2" xfId="26587" xr:uid="{00000000-0005-0000-0000-00001A4A0000}"/>
    <cellStyle name="Note 3 4 3 7 3" xfId="41040" xr:uid="{00000000-0005-0000-0000-00001B4A0000}"/>
    <cellStyle name="Note 3 4 3 8" xfId="11572" xr:uid="{00000000-0005-0000-0000-00001C4A0000}"/>
    <cellStyle name="Note 3 4 3 8 2" xfId="29007" xr:uid="{00000000-0005-0000-0000-00001D4A0000}"/>
    <cellStyle name="Note 3 4 3 8 3" xfId="43460" xr:uid="{00000000-0005-0000-0000-00001E4A0000}"/>
    <cellStyle name="Note 3 4 3 9" xfId="18579" xr:uid="{00000000-0005-0000-0000-00001F4A0000}"/>
    <cellStyle name="Note 3 4 4" xfId="1742" xr:uid="{00000000-0005-0000-0000-0000204A0000}"/>
    <cellStyle name="Note 3 4 4 2" xfId="1743" xr:uid="{00000000-0005-0000-0000-0000214A0000}"/>
    <cellStyle name="Note 3 4 4 2 2" xfId="4254" xr:uid="{00000000-0005-0000-0000-0000224A0000}"/>
    <cellStyle name="Note 3 4 4 2 2 2" xfId="13816" xr:uid="{00000000-0005-0000-0000-0000234A0000}"/>
    <cellStyle name="Note 3 4 4 2 2 2 2" xfId="31251" xr:uid="{00000000-0005-0000-0000-0000244A0000}"/>
    <cellStyle name="Note 3 4 4 2 2 2 3" xfId="45704" xr:uid="{00000000-0005-0000-0000-0000254A0000}"/>
    <cellStyle name="Note 3 4 4 2 2 3" xfId="16277" xr:uid="{00000000-0005-0000-0000-0000264A0000}"/>
    <cellStyle name="Note 3 4 4 2 2 3 2" xfId="33712" xr:uid="{00000000-0005-0000-0000-0000274A0000}"/>
    <cellStyle name="Note 3 4 4 2 2 3 3" xfId="48165" xr:uid="{00000000-0005-0000-0000-0000284A0000}"/>
    <cellStyle name="Note 3 4 4 2 2 4" xfId="21690" xr:uid="{00000000-0005-0000-0000-0000294A0000}"/>
    <cellStyle name="Note 3 4 4 2 2 5" xfId="36143" xr:uid="{00000000-0005-0000-0000-00002A4A0000}"/>
    <cellStyle name="Note 3 4 4 2 3" xfId="6716" xr:uid="{00000000-0005-0000-0000-00002B4A0000}"/>
    <cellStyle name="Note 3 4 4 2 3 2" xfId="24151" xr:uid="{00000000-0005-0000-0000-00002C4A0000}"/>
    <cellStyle name="Note 3 4 4 2 3 3" xfId="38604" xr:uid="{00000000-0005-0000-0000-00002D4A0000}"/>
    <cellStyle name="Note 3 4 4 2 4" xfId="9157" xr:uid="{00000000-0005-0000-0000-00002E4A0000}"/>
    <cellStyle name="Note 3 4 4 2 4 2" xfId="26592" xr:uid="{00000000-0005-0000-0000-00002F4A0000}"/>
    <cellStyle name="Note 3 4 4 2 4 3" xfId="41045" xr:uid="{00000000-0005-0000-0000-0000304A0000}"/>
    <cellStyle name="Note 3 4 4 2 5" xfId="11577" xr:uid="{00000000-0005-0000-0000-0000314A0000}"/>
    <cellStyle name="Note 3 4 4 2 5 2" xfId="29012" xr:uid="{00000000-0005-0000-0000-0000324A0000}"/>
    <cellStyle name="Note 3 4 4 2 5 3" xfId="43465" xr:uid="{00000000-0005-0000-0000-0000334A0000}"/>
    <cellStyle name="Note 3 4 4 2 6" xfId="18584" xr:uid="{00000000-0005-0000-0000-0000344A0000}"/>
    <cellStyle name="Note 3 4 4 3" xfId="1744" xr:uid="{00000000-0005-0000-0000-0000354A0000}"/>
    <cellStyle name="Note 3 4 4 3 2" xfId="4255" xr:uid="{00000000-0005-0000-0000-0000364A0000}"/>
    <cellStyle name="Note 3 4 4 3 2 2" xfId="13817" xr:uid="{00000000-0005-0000-0000-0000374A0000}"/>
    <cellStyle name="Note 3 4 4 3 2 2 2" xfId="31252" xr:uid="{00000000-0005-0000-0000-0000384A0000}"/>
    <cellStyle name="Note 3 4 4 3 2 2 3" xfId="45705" xr:uid="{00000000-0005-0000-0000-0000394A0000}"/>
    <cellStyle name="Note 3 4 4 3 2 3" xfId="16278" xr:uid="{00000000-0005-0000-0000-00003A4A0000}"/>
    <cellStyle name="Note 3 4 4 3 2 3 2" xfId="33713" xr:uid="{00000000-0005-0000-0000-00003B4A0000}"/>
    <cellStyle name="Note 3 4 4 3 2 3 3" xfId="48166" xr:uid="{00000000-0005-0000-0000-00003C4A0000}"/>
    <cellStyle name="Note 3 4 4 3 2 4" xfId="21691" xr:uid="{00000000-0005-0000-0000-00003D4A0000}"/>
    <cellStyle name="Note 3 4 4 3 2 5" xfId="36144" xr:uid="{00000000-0005-0000-0000-00003E4A0000}"/>
    <cellStyle name="Note 3 4 4 3 3" xfId="6717" xr:uid="{00000000-0005-0000-0000-00003F4A0000}"/>
    <cellStyle name="Note 3 4 4 3 3 2" xfId="24152" xr:uid="{00000000-0005-0000-0000-0000404A0000}"/>
    <cellStyle name="Note 3 4 4 3 3 3" xfId="38605" xr:uid="{00000000-0005-0000-0000-0000414A0000}"/>
    <cellStyle name="Note 3 4 4 3 4" xfId="9158" xr:uid="{00000000-0005-0000-0000-0000424A0000}"/>
    <cellStyle name="Note 3 4 4 3 4 2" xfId="26593" xr:uid="{00000000-0005-0000-0000-0000434A0000}"/>
    <cellStyle name="Note 3 4 4 3 4 3" xfId="41046" xr:uid="{00000000-0005-0000-0000-0000444A0000}"/>
    <cellStyle name="Note 3 4 4 3 5" xfId="11578" xr:uid="{00000000-0005-0000-0000-0000454A0000}"/>
    <cellStyle name="Note 3 4 4 3 5 2" xfId="29013" xr:uid="{00000000-0005-0000-0000-0000464A0000}"/>
    <cellStyle name="Note 3 4 4 3 5 3" xfId="43466" xr:uid="{00000000-0005-0000-0000-0000474A0000}"/>
    <cellStyle name="Note 3 4 4 3 6" xfId="18585" xr:uid="{00000000-0005-0000-0000-0000484A0000}"/>
    <cellStyle name="Note 3 4 4 4" xfId="1745" xr:uid="{00000000-0005-0000-0000-0000494A0000}"/>
    <cellStyle name="Note 3 4 4 4 2" xfId="4256" xr:uid="{00000000-0005-0000-0000-00004A4A0000}"/>
    <cellStyle name="Note 3 4 4 4 2 2" xfId="21692" xr:uid="{00000000-0005-0000-0000-00004B4A0000}"/>
    <cellStyle name="Note 3 4 4 4 2 3" xfId="36145" xr:uid="{00000000-0005-0000-0000-00004C4A0000}"/>
    <cellStyle name="Note 3 4 4 4 3" xfId="6718" xr:uid="{00000000-0005-0000-0000-00004D4A0000}"/>
    <cellStyle name="Note 3 4 4 4 3 2" xfId="24153" xr:uid="{00000000-0005-0000-0000-00004E4A0000}"/>
    <cellStyle name="Note 3 4 4 4 3 3" xfId="38606" xr:uid="{00000000-0005-0000-0000-00004F4A0000}"/>
    <cellStyle name="Note 3 4 4 4 4" xfId="9159" xr:uid="{00000000-0005-0000-0000-0000504A0000}"/>
    <cellStyle name="Note 3 4 4 4 4 2" xfId="26594" xr:uid="{00000000-0005-0000-0000-0000514A0000}"/>
    <cellStyle name="Note 3 4 4 4 4 3" xfId="41047" xr:uid="{00000000-0005-0000-0000-0000524A0000}"/>
    <cellStyle name="Note 3 4 4 4 5" xfId="11579" xr:uid="{00000000-0005-0000-0000-0000534A0000}"/>
    <cellStyle name="Note 3 4 4 4 5 2" xfId="29014" xr:uid="{00000000-0005-0000-0000-0000544A0000}"/>
    <cellStyle name="Note 3 4 4 4 5 3" xfId="43467" xr:uid="{00000000-0005-0000-0000-0000554A0000}"/>
    <cellStyle name="Note 3 4 4 4 6" xfId="15206" xr:uid="{00000000-0005-0000-0000-0000564A0000}"/>
    <cellStyle name="Note 3 4 4 4 6 2" xfId="32641" xr:uid="{00000000-0005-0000-0000-0000574A0000}"/>
    <cellStyle name="Note 3 4 4 4 6 3" xfId="47094" xr:uid="{00000000-0005-0000-0000-0000584A0000}"/>
    <cellStyle name="Note 3 4 4 4 7" xfId="18586" xr:uid="{00000000-0005-0000-0000-0000594A0000}"/>
    <cellStyle name="Note 3 4 4 4 8" xfId="20368" xr:uid="{00000000-0005-0000-0000-00005A4A0000}"/>
    <cellStyle name="Note 3 4 4 5" xfId="4253" xr:uid="{00000000-0005-0000-0000-00005B4A0000}"/>
    <cellStyle name="Note 3 4 4 5 2" xfId="13815" xr:uid="{00000000-0005-0000-0000-00005C4A0000}"/>
    <cellStyle name="Note 3 4 4 5 2 2" xfId="31250" xr:uid="{00000000-0005-0000-0000-00005D4A0000}"/>
    <cellStyle name="Note 3 4 4 5 2 3" xfId="45703" xr:uid="{00000000-0005-0000-0000-00005E4A0000}"/>
    <cellStyle name="Note 3 4 4 5 3" xfId="16276" xr:uid="{00000000-0005-0000-0000-00005F4A0000}"/>
    <cellStyle name="Note 3 4 4 5 3 2" xfId="33711" xr:uid="{00000000-0005-0000-0000-0000604A0000}"/>
    <cellStyle name="Note 3 4 4 5 3 3" xfId="48164" xr:uid="{00000000-0005-0000-0000-0000614A0000}"/>
    <cellStyle name="Note 3 4 4 5 4" xfId="21689" xr:uid="{00000000-0005-0000-0000-0000624A0000}"/>
    <cellStyle name="Note 3 4 4 5 5" xfId="36142" xr:uid="{00000000-0005-0000-0000-0000634A0000}"/>
    <cellStyle name="Note 3 4 4 6" xfId="6715" xr:uid="{00000000-0005-0000-0000-0000644A0000}"/>
    <cellStyle name="Note 3 4 4 6 2" xfId="24150" xr:uid="{00000000-0005-0000-0000-0000654A0000}"/>
    <cellStyle name="Note 3 4 4 6 3" xfId="38603" xr:uid="{00000000-0005-0000-0000-0000664A0000}"/>
    <cellStyle name="Note 3 4 4 7" xfId="9156" xr:uid="{00000000-0005-0000-0000-0000674A0000}"/>
    <cellStyle name="Note 3 4 4 7 2" xfId="26591" xr:uid="{00000000-0005-0000-0000-0000684A0000}"/>
    <cellStyle name="Note 3 4 4 7 3" xfId="41044" xr:uid="{00000000-0005-0000-0000-0000694A0000}"/>
    <cellStyle name="Note 3 4 4 8" xfId="11576" xr:uid="{00000000-0005-0000-0000-00006A4A0000}"/>
    <cellStyle name="Note 3 4 4 8 2" xfId="29011" xr:uid="{00000000-0005-0000-0000-00006B4A0000}"/>
    <cellStyle name="Note 3 4 4 8 3" xfId="43464" xr:uid="{00000000-0005-0000-0000-00006C4A0000}"/>
    <cellStyle name="Note 3 4 4 9" xfId="18583" xr:uid="{00000000-0005-0000-0000-00006D4A0000}"/>
    <cellStyle name="Note 3 4 5" xfId="1746" xr:uid="{00000000-0005-0000-0000-00006E4A0000}"/>
    <cellStyle name="Note 3 4 5 2" xfId="1747" xr:uid="{00000000-0005-0000-0000-00006F4A0000}"/>
    <cellStyle name="Note 3 4 5 2 2" xfId="4258" xr:uid="{00000000-0005-0000-0000-0000704A0000}"/>
    <cellStyle name="Note 3 4 5 2 2 2" xfId="13819" xr:uid="{00000000-0005-0000-0000-0000714A0000}"/>
    <cellStyle name="Note 3 4 5 2 2 2 2" xfId="31254" xr:uid="{00000000-0005-0000-0000-0000724A0000}"/>
    <cellStyle name="Note 3 4 5 2 2 2 3" xfId="45707" xr:uid="{00000000-0005-0000-0000-0000734A0000}"/>
    <cellStyle name="Note 3 4 5 2 2 3" xfId="16280" xr:uid="{00000000-0005-0000-0000-0000744A0000}"/>
    <cellStyle name="Note 3 4 5 2 2 3 2" xfId="33715" xr:uid="{00000000-0005-0000-0000-0000754A0000}"/>
    <cellStyle name="Note 3 4 5 2 2 3 3" xfId="48168" xr:uid="{00000000-0005-0000-0000-0000764A0000}"/>
    <cellStyle name="Note 3 4 5 2 2 4" xfId="21694" xr:uid="{00000000-0005-0000-0000-0000774A0000}"/>
    <cellStyle name="Note 3 4 5 2 2 5" xfId="36147" xr:uid="{00000000-0005-0000-0000-0000784A0000}"/>
    <cellStyle name="Note 3 4 5 2 3" xfId="6720" xr:uid="{00000000-0005-0000-0000-0000794A0000}"/>
    <cellStyle name="Note 3 4 5 2 3 2" xfId="24155" xr:uid="{00000000-0005-0000-0000-00007A4A0000}"/>
    <cellStyle name="Note 3 4 5 2 3 3" xfId="38608" xr:uid="{00000000-0005-0000-0000-00007B4A0000}"/>
    <cellStyle name="Note 3 4 5 2 4" xfId="9161" xr:uid="{00000000-0005-0000-0000-00007C4A0000}"/>
    <cellStyle name="Note 3 4 5 2 4 2" xfId="26596" xr:uid="{00000000-0005-0000-0000-00007D4A0000}"/>
    <cellStyle name="Note 3 4 5 2 4 3" xfId="41049" xr:uid="{00000000-0005-0000-0000-00007E4A0000}"/>
    <cellStyle name="Note 3 4 5 2 5" xfId="11581" xr:uid="{00000000-0005-0000-0000-00007F4A0000}"/>
    <cellStyle name="Note 3 4 5 2 5 2" xfId="29016" xr:uid="{00000000-0005-0000-0000-0000804A0000}"/>
    <cellStyle name="Note 3 4 5 2 5 3" xfId="43469" xr:uid="{00000000-0005-0000-0000-0000814A0000}"/>
    <cellStyle name="Note 3 4 5 2 6" xfId="18588" xr:uid="{00000000-0005-0000-0000-0000824A0000}"/>
    <cellStyle name="Note 3 4 5 3" xfId="1748" xr:uid="{00000000-0005-0000-0000-0000834A0000}"/>
    <cellStyle name="Note 3 4 5 3 2" xfId="4259" xr:uid="{00000000-0005-0000-0000-0000844A0000}"/>
    <cellStyle name="Note 3 4 5 3 2 2" xfId="13820" xr:uid="{00000000-0005-0000-0000-0000854A0000}"/>
    <cellStyle name="Note 3 4 5 3 2 2 2" xfId="31255" xr:uid="{00000000-0005-0000-0000-0000864A0000}"/>
    <cellStyle name="Note 3 4 5 3 2 2 3" xfId="45708" xr:uid="{00000000-0005-0000-0000-0000874A0000}"/>
    <cellStyle name="Note 3 4 5 3 2 3" xfId="16281" xr:uid="{00000000-0005-0000-0000-0000884A0000}"/>
    <cellStyle name="Note 3 4 5 3 2 3 2" xfId="33716" xr:uid="{00000000-0005-0000-0000-0000894A0000}"/>
    <cellStyle name="Note 3 4 5 3 2 3 3" xfId="48169" xr:uid="{00000000-0005-0000-0000-00008A4A0000}"/>
    <cellStyle name="Note 3 4 5 3 2 4" xfId="21695" xr:uid="{00000000-0005-0000-0000-00008B4A0000}"/>
    <cellStyle name="Note 3 4 5 3 2 5" xfId="36148" xr:uid="{00000000-0005-0000-0000-00008C4A0000}"/>
    <cellStyle name="Note 3 4 5 3 3" xfId="6721" xr:uid="{00000000-0005-0000-0000-00008D4A0000}"/>
    <cellStyle name="Note 3 4 5 3 3 2" xfId="24156" xr:uid="{00000000-0005-0000-0000-00008E4A0000}"/>
    <cellStyle name="Note 3 4 5 3 3 3" xfId="38609" xr:uid="{00000000-0005-0000-0000-00008F4A0000}"/>
    <cellStyle name="Note 3 4 5 3 4" xfId="9162" xr:uid="{00000000-0005-0000-0000-0000904A0000}"/>
    <cellStyle name="Note 3 4 5 3 4 2" xfId="26597" xr:uid="{00000000-0005-0000-0000-0000914A0000}"/>
    <cellStyle name="Note 3 4 5 3 4 3" xfId="41050" xr:uid="{00000000-0005-0000-0000-0000924A0000}"/>
    <cellStyle name="Note 3 4 5 3 5" xfId="11582" xr:uid="{00000000-0005-0000-0000-0000934A0000}"/>
    <cellStyle name="Note 3 4 5 3 5 2" xfId="29017" xr:uid="{00000000-0005-0000-0000-0000944A0000}"/>
    <cellStyle name="Note 3 4 5 3 5 3" xfId="43470" xr:uid="{00000000-0005-0000-0000-0000954A0000}"/>
    <cellStyle name="Note 3 4 5 3 6" xfId="18589" xr:uid="{00000000-0005-0000-0000-0000964A0000}"/>
    <cellStyle name="Note 3 4 5 4" xfId="1749" xr:uid="{00000000-0005-0000-0000-0000974A0000}"/>
    <cellStyle name="Note 3 4 5 4 2" xfId="4260" xr:uid="{00000000-0005-0000-0000-0000984A0000}"/>
    <cellStyle name="Note 3 4 5 4 2 2" xfId="21696" xr:uid="{00000000-0005-0000-0000-0000994A0000}"/>
    <cellStyle name="Note 3 4 5 4 2 3" xfId="36149" xr:uid="{00000000-0005-0000-0000-00009A4A0000}"/>
    <cellStyle name="Note 3 4 5 4 3" xfId="6722" xr:uid="{00000000-0005-0000-0000-00009B4A0000}"/>
    <cellStyle name="Note 3 4 5 4 3 2" xfId="24157" xr:uid="{00000000-0005-0000-0000-00009C4A0000}"/>
    <cellStyle name="Note 3 4 5 4 3 3" xfId="38610" xr:uid="{00000000-0005-0000-0000-00009D4A0000}"/>
    <cellStyle name="Note 3 4 5 4 4" xfId="9163" xr:uid="{00000000-0005-0000-0000-00009E4A0000}"/>
    <cellStyle name="Note 3 4 5 4 4 2" xfId="26598" xr:uid="{00000000-0005-0000-0000-00009F4A0000}"/>
    <cellStyle name="Note 3 4 5 4 4 3" xfId="41051" xr:uid="{00000000-0005-0000-0000-0000A04A0000}"/>
    <cellStyle name="Note 3 4 5 4 5" xfId="11583" xr:uid="{00000000-0005-0000-0000-0000A14A0000}"/>
    <cellStyle name="Note 3 4 5 4 5 2" xfId="29018" xr:uid="{00000000-0005-0000-0000-0000A24A0000}"/>
    <cellStyle name="Note 3 4 5 4 5 3" xfId="43471" xr:uid="{00000000-0005-0000-0000-0000A34A0000}"/>
    <cellStyle name="Note 3 4 5 4 6" xfId="15207" xr:uid="{00000000-0005-0000-0000-0000A44A0000}"/>
    <cellStyle name="Note 3 4 5 4 6 2" xfId="32642" xr:uid="{00000000-0005-0000-0000-0000A54A0000}"/>
    <cellStyle name="Note 3 4 5 4 6 3" xfId="47095" xr:uid="{00000000-0005-0000-0000-0000A64A0000}"/>
    <cellStyle name="Note 3 4 5 4 7" xfId="18590" xr:uid="{00000000-0005-0000-0000-0000A74A0000}"/>
    <cellStyle name="Note 3 4 5 4 8" xfId="20369" xr:uid="{00000000-0005-0000-0000-0000A84A0000}"/>
    <cellStyle name="Note 3 4 5 5" xfId="4257" xr:uid="{00000000-0005-0000-0000-0000A94A0000}"/>
    <cellStyle name="Note 3 4 5 5 2" xfId="13818" xr:uid="{00000000-0005-0000-0000-0000AA4A0000}"/>
    <cellStyle name="Note 3 4 5 5 2 2" xfId="31253" xr:uid="{00000000-0005-0000-0000-0000AB4A0000}"/>
    <cellStyle name="Note 3 4 5 5 2 3" xfId="45706" xr:uid="{00000000-0005-0000-0000-0000AC4A0000}"/>
    <cellStyle name="Note 3 4 5 5 3" xfId="16279" xr:uid="{00000000-0005-0000-0000-0000AD4A0000}"/>
    <cellStyle name="Note 3 4 5 5 3 2" xfId="33714" xr:uid="{00000000-0005-0000-0000-0000AE4A0000}"/>
    <cellStyle name="Note 3 4 5 5 3 3" xfId="48167" xr:uid="{00000000-0005-0000-0000-0000AF4A0000}"/>
    <cellStyle name="Note 3 4 5 5 4" xfId="21693" xr:uid="{00000000-0005-0000-0000-0000B04A0000}"/>
    <cellStyle name="Note 3 4 5 5 5" xfId="36146" xr:uid="{00000000-0005-0000-0000-0000B14A0000}"/>
    <cellStyle name="Note 3 4 5 6" xfId="6719" xr:uid="{00000000-0005-0000-0000-0000B24A0000}"/>
    <cellStyle name="Note 3 4 5 6 2" xfId="24154" xr:uid="{00000000-0005-0000-0000-0000B34A0000}"/>
    <cellStyle name="Note 3 4 5 6 3" xfId="38607" xr:uid="{00000000-0005-0000-0000-0000B44A0000}"/>
    <cellStyle name="Note 3 4 5 7" xfId="9160" xr:uid="{00000000-0005-0000-0000-0000B54A0000}"/>
    <cellStyle name="Note 3 4 5 7 2" xfId="26595" xr:uid="{00000000-0005-0000-0000-0000B64A0000}"/>
    <cellStyle name="Note 3 4 5 7 3" xfId="41048" xr:uid="{00000000-0005-0000-0000-0000B74A0000}"/>
    <cellStyle name="Note 3 4 5 8" xfId="11580" xr:uid="{00000000-0005-0000-0000-0000B84A0000}"/>
    <cellStyle name="Note 3 4 5 8 2" xfId="29015" xr:uid="{00000000-0005-0000-0000-0000B94A0000}"/>
    <cellStyle name="Note 3 4 5 8 3" xfId="43468" xr:uid="{00000000-0005-0000-0000-0000BA4A0000}"/>
    <cellStyle name="Note 3 4 5 9" xfId="18587" xr:uid="{00000000-0005-0000-0000-0000BB4A0000}"/>
    <cellStyle name="Note 3 4 6" xfId="1750" xr:uid="{00000000-0005-0000-0000-0000BC4A0000}"/>
    <cellStyle name="Note 3 4 6 2" xfId="4261" xr:uid="{00000000-0005-0000-0000-0000BD4A0000}"/>
    <cellStyle name="Note 3 4 6 2 2" xfId="13821" xr:uid="{00000000-0005-0000-0000-0000BE4A0000}"/>
    <cellStyle name="Note 3 4 6 2 2 2" xfId="31256" xr:uid="{00000000-0005-0000-0000-0000BF4A0000}"/>
    <cellStyle name="Note 3 4 6 2 2 3" xfId="45709" xr:uid="{00000000-0005-0000-0000-0000C04A0000}"/>
    <cellStyle name="Note 3 4 6 2 3" xfId="16282" xr:uid="{00000000-0005-0000-0000-0000C14A0000}"/>
    <cellStyle name="Note 3 4 6 2 3 2" xfId="33717" xr:uid="{00000000-0005-0000-0000-0000C24A0000}"/>
    <cellStyle name="Note 3 4 6 2 3 3" xfId="48170" xr:uid="{00000000-0005-0000-0000-0000C34A0000}"/>
    <cellStyle name="Note 3 4 6 2 4" xfId="21697" xr:uid="{00000000-0005-0000-0000-0000C44A0000}"/>
    <cellStyle name="Note 3 4 6 2 5" xfId="36150" xr:uid="{00000000-0005-0000-0000-0000C54A0000}"/>
    <cellStyle name="Note 3 4 6 3" xfId="6723" xr:uid="{00000000-0005-0000-0000-0000C64A0000}"/>
    <cellStyle name="Note 3 4 6 3 2" xfId="24158" xr:uid="{00000000-0005-0000-0000-0000C74A0000}"/>
    <cellStyle name="Note 3 4 6 3 3" xfId="38611" xr:uid="{00000000-0005-0000-0000-0000C84A0000}"/>
    <cellStyle name="Note 3 4 6 4" xfId="9164" xr:uid="{00000000-0005-0000-0000-0000C94A0000}"/>
    <cellStyle name="Note 3 4 6 4 2" xfId="26599" xr:uid="{00000000-0005-0000-0000-0000CA4A0000}"/>
    <cellStyle name="Note 3 4 6 4 3" xfId="41052" xr:uid="{00000000-0005-0000-0000-0000CB4A0000}"/>
    <cellStyle name="Note 3 4 6 5" xfId="11584" xr:uid="{00000000-0005-0000-0000-0000CC4A0000}"/>
    <cellStyle name="Note 3 4 6 5 2" xfId="29019" xr:uid="{00000000-0005-0000-0000-0000CD4A0000}"/>
    <cellStyle name="Note 3 4 6 5 3" xfId="43472" xr:uid="{00000000-0005-0000-0000-0000CE4A0000}"/>
    <cellStyle name="Note 3 4 6 6" xfId="18591" xr:uid="{00000000-0005-0000-0000-0000CF4A0000}"/>
    <cellStyle name="Note 3 4 7" xfId="1751" xr:uid="{00000000-0005-0000-0000-0000D04A0000}"/>
    <cellStyle name="Note 3 4 7 2" xfId="4262" xr:uid="{00000000-0005-0000-0000-0000D14A0000}"/>
    <cellStyle name="Note 3 4 7 2 2" xfId="13822" xr:uid="{00000000-0005-0000-0000-0000D24A0000}"/>
    <cellStyle name="Note 3 4 7 2 2 2" xfId="31257" xr:uid="{00000000-0005-0000-0000-0000D34A0000}"/>
    <cellStyle name="Note 3 4 7 2 2 3" xfId="45710" xr:uid="{00000000-0005-0000-0000-0000D44A0000}"/>
    <cellStyle name="Note 3 4 7 2 3" xfId="16283" xr:uid="{00000000-0005-0000-0000-0000D54A0000}"/>
    <cellStyle name="Note 3 4 7 2 3 2" xfId="33718" xr:uid="{00000000-0005-0000-0000-0000D64A0000}"/>
    <cellStyle name="Note 3 4 7 2 3 3" xfId="48171" xr:uid="{00000000-0005-0000-0000-0000D74A0000}"/>
    <cellStyle name="Note 3 4 7 2 4" xfId="21698" xr:uid="{00000000-0005-0000-0000-0000D84A0000}"/>
    <cellStyle name="Note 3 4 7 2 5" xfId="36151" xr:uid="{00000000-0005-0000-0000-0000D94A0000}"/>
    <cellStyle name="Note 3 4 7 3" xfId="6724" xr:uid="{00000000-0005-0000-0000-0000DA4A0000}"/>
    <cellStyle name="Note 3 4 7 3 2" xfId="24159" xr:uid="{00000000-0005-0000-0000-0000DB4A0000}"/>
    <cellStyle name="Note 3 4 7 3 3" xfId="38612" xr:uid="{00000000-0005-0000-0000-0000DC4A0000}"/>
    <cellStyle name="Note 3 4 7 4" xfId="9165" xr:uid="{00000000-0005-0000-0000-0000DD4A0000}"/>
    <cellStyle name="Note 3 4 7 4 2" xfId="26600" xr:uid="{00000000-0005-0000-0000-0000DE4A0000}"/>
    <cellStyle name="Note 3 4 7 4 3" xfId="41053" xr:uid="{00000000-0005-0000-0000-0000DF4A0000}"/>
    <cellStyle name="Note 3 4 7 5" xfId="11585" xr:uid="{00000000-0005-0000-0000-0000E04A0000}"/>
    <cellStyle name="Note 3 4 7 5 2" xfId="29020" xr:uid="{00000000-0005-0000-0000-0000E14A0000}"/>
    <cellStyle name="Note 3 4 7 5 3" xfId="43473" xr:uid="{00000000-0005-0000-0000-0000E24A0000}"/>
    <cellStyle name="Note 3 4 7 6" xfId="18592" xr:uid="{00000000-0005-0000-0000-0000E34A0000}"/>
    <cellStyle name="Note 3 4 8" xfId="1752" xr:uid="{00000000-0005-0000-0000-0000E44A0000}"/>
    <cellStyle name="Note 3 4 8 2" xfId="4263" xr:uid="{00000000-0005-0000-0000-0000E54A0000}"/>
    <cellStyle name="Note 3 4 8 2 2" xfId="21699" xr:uid="{00000000-0005-0000-0000-0000E64A0000}"/>
    <cellStyle name="Note 3 4 8 2 3" xfId="36152" xr:uid="{00000000-0005-0000-0000-0000E74A0000}"/>
    <cellStyle name="Note 3 4 8 3" xfId="6725" xr:uid="{00000000-0005-0000-0000-0000E84A0000}"/>
    <cellStyle name="Note 3 4 8 3 2" xfId="24160" xr:uid="{00000000-0005-0000-0000-0000E94A0000}"/>
    <cellStyle name="Note 3 4 8 3 3" xfId="38613" xr:uid="{00000000-0005-0000-0000-0000EA4A0000}"/>
    <cellStyle name="Note 3 4 8 4" xfId="9166" xr:uid="{00000000-0005-0000-0000-0000EB4A0000}"/>
    <cellStyle name="Note 3 4 8 4 2" xfId="26601" xr:uid="{00000000-0005-0000-0000-0000EC4A0000}"/>
    <cellStyle name="Note 3 4 8 4 3" xfId="41054" xr:uid="{00000000-0005-0000-0000-0000ED4A0000}"/>
    <cellStyle name="Note 3 4 8 5" xfId="11586" xr:uid="{00000000-0005-0000-0000-0000EE4A0000}"/>
    <cellStyle name="Note 3 4 8 5 2" xfId="29021" xr:uid="{00000000-0005-0000-0000-0000EF4A0000}"/>
    <cellStyle name="Note 3 4 8 5 3" xfId="43474" xr:uid="{00000000-0005-0000-0000-0000F04A0000}"/>
    <cellStyle name="Note 3 4 8 6" xfId="15208" xr:uid="{00000000-0005-0000-0000-0000F14A0000}"/>
    <cellStyle name="Note 3 4 8 6 2" xfId="32643" xr:uid="{00000000-0005-0000-0000-0000F24A0000}"/>
    <cellStyle name="Note 3 4 8 6 3" xfId="47096" xr:uid="{00000000-0005-0000-0000-0000F34A0000}"/>
    <cellStyle name="Note 3 4 8 7" xfId="18593" xr:uid="{00000000-0005-0000-0000-0000F44A0000}"/>
    <cellStyle name="Note 3 4 8 8" xfId="20370" xr:uid="{00000000-0005-0000-0000-0000F54A0000}"/>
    <cellStyle name="Note 3 4 9" xfId="4244" xr:uid="{00000000-0005-0000-0000-0000F64A0000}"/>
    <cellStyle name="Note 3 4 9 2" xfId="13808" xr:uid="{00000000-0005-0000-0000-0000F74A0000}"/>
    <cellStyle name="Note 3 4 9 2 2" xfId="31243" xr:uid="{00000000-0005-0000-0000-0000F84A0000}"/>
    <cellStyle name="Note 3 4 9 2 3" xfId="45696" xr:uid="{00000000-0005-0000-0000-0000F94A0000}"/>
    <cellStyle name="Note 3 4 9 3" xfId="16269" xr:uid="{00000000-0005-0000-0000-0000FA4A0000}"/>
    <cellStyle name="Note 3 4 9 3 2" xfId="33704" xr:uid="{00000000-0005-0000-0000-0000FB4A0000}"/>
    <cellStyle name="Note 3 4 9 3 3" xfId="48157" xr:uid="{00000000-0005-0000-0000-0000FC4A0000}"/>
    <cellStyle name="Note 3 4 9 4" xfId="21680" xr:uid="{00000000-0005-0000-0000-0000FD4A0000}"/>
    <cellStyle name="Note 3 4 9 5" xfId="36133" xr:uid="{00000000-0005-0000-0000-0000FE4A0000}"/>
    <cellStyle name="Note 3 5" xfId="1753" xr:uid="{00000000-0005-0000-0000-0000FF4A0000}"/>
    <cellStyle name="Note 3 5 10" xfId="6726" xr:uid="{00000000-0005-0000-0000-0000004B0000}"/>
    <cellStyle name="Note 3 5 10 2" xfId="24161" xr:uid="{00000000-0005-0000-0000-0000014B0000}"/>
    <cellStyle name="Note 3 5 10 3" xfId="38614" xr:uid="{00000000-0005-0000-0000-0000024B0000}"/>
    <cellStyle name="Note 3 5 11" xfId="9167" xr:uid="{00000000-0005-0000-0000-0000034B0000}"/>
    <cellStyle name="Note 3 5 11 2" xfId="26602" xr:uid="{00000000-0005-0000-0000-0000044B0000}"/>
    <cellStyle name="Note 3 5 11 3" xfId="41055" xr:uid="{00000000-0005-0000-0000-0000054B0000}"/>
    <cellStyle name="Note 3 5 12" xfId="11587" xr:uid="{00000000-0005-0000-0000-0000064B0000}"/>
    <cellStyle name="Note 3 5 12 2" xfId="29022" xr:uid="{00000000-0005-0000-0000-0000074B0000}"/>
    <cellStyle name="Note 3 5 12 3" xfId="43475" xr:uid="{00000000-0005-0000-0000-0000084B0000}"/>
    <cellStyle name="Note 3 5 13" xfId="18594" xr:uid="{00000000-0005-0000-0000-0000094B0000}"/>
    <cellStyle name="Note 3 5 2" xfId="1754" xr:uid="{00000000-0005-0000-0000-00000A4B0000}"/>
    <cellStyle name="Note 3 5 2 2" xfId="1755" xr:uid="{00000000-0005-0000-0000-00000B4B0000}"/>
    <cellStyle name="Note 3 5 2 2 2" xfId="4266" xr:uid="{00000000-0005-0000-0000-00000C4B0000}"/>
    <cellStyle name="Note 3 5 2 2 2 2" xfId="13825" xr:uid="{00000000-0005-0000-0000-00000D4B0000}"/>
    <cellStyle name="Note 3 5 2 2 2 2 2" xfId="31260" xr:uid="{00000000-0005-0000-0000-00000E4B0000}"/>
    <cellStyle name="Note 3 5 2 2 2 2 3" xfId="45713" xr:uid="{00000000-0005-0000-0000-00000F4B0000}"/>
    <cellStyle name="Note 3 5 2 2 2 3" xfId="16286" xr:uid="{00000000-0005-0000-0000-0000104B0000}"/>
    <cellStyle name="Note 3 5 2 2 2 3 2" xfId="33721" xr:uid="{00000000-0005-0000-0000-0000114B0000}"/>
    <cellStyle name="Note 3 5 2 2 2 3 3" xfId="48174" xr:uid="{00000000-0005-0000-0000-0000124B0000}"/>
    <cellStyle name="Note 3 5 2 2 2 4" xfId="21702" xr:uid="{00000000-0005-0000-0000-0000134B0000}"/>
    <cellStyle name="Note 3 5 2 2 2 5" xfId="36155" xr:uid="{00000000-0005-0000-0000-0000144B0000}"/>
    <cellStyle name="Note 3 5 2 2 3" xfId="6728" xr:uid="{00000000-0005-0000-0000-0000154B0000}"/>
    <cellStyle name="Note 3 5 2 2 3 2" xfId="24163" xr:uid="{00000000-0005-0000-0000-0000164B0000}"/>
    <cellStyle name="Note 3 5 2 2 3 3" xfId="38616" xr:uid="{00000000-0005-0000-0000-0000174B0000}"/>
    <cellStyle name="Note 3 5 2 2 4" xfId="9169" xr:uid="{00000000-0005-0000-0000-0000184B0000}"/>
    <cellStyle name="Note 3 5 2 2 4 2" xfId="26604" xr:uid="{00000000-0005-0000-0000-0000194B0000}"/>
    <cellStyle name="Note 3 5 2 2 4 3" xfId="41057" xr:uid="{00000000-0005-0000-0000-00001A4B0000}"/>
    <cellStyle name="Note 3 5 2 2 5" xfId="11589" xr:uid="{00000000-0005-0000-0000-00001B4B0000}"/>
    <cellStyle name="Note 3 5 2 2 5 2" xfId="29024" xr:uid="{00000000-0005-0000-0000-00001C4B0000}"/>
    <cellStyle name="Note 3 5 2 2 5 3" xfId="43477" xr:uid="{00000000-0005-0000-0000-00001D4B0000}"/>
    <cellStyle name="Note 3 5 2 2 6" xfId="18596" xr:uid="{00000000-0005-0000-0000-00001E4B0000}"/>
    <cellStyle name="Note 3 5 2 3" xfId="1756" xr:uid="{00000000-0005-0000-0000-00001F4B0000}"/>
    <cellStyle name="Note 3 5 2 3 2" xfId="4267" xr:uid="{00000000-0005-0000-0000-0000204B0000}"/>
    <cellStyle name="Note 3 5 2 3 2 2" xfId="13826" xr:uid="{00000000-0005-0000-0000-0000214B0000}"/>
    <cellStyle name="Note 3 5 2 3 2 2 2" xfId="31261" xr:uid="{00000000-0005-0000-0000-0000224B0000}"/>
    <cellStyle name="Note 3 5 2 3 2 2 3" xfId="45714" xr:uid="{00000000-0005-0000-0000-0000234B0000}"/>
    <cellStyle name="Note 3 5 2 3 2 3" xfId="16287" xr:uid="{00000000-0005-0000-0000-0000244B0000}"/>
    <cellStyle name="Note 3 5 2 3 2 3 2" xfId="33722" xr:uid="{00000000-0005-0000-0000-0000254B0000}"/>
    <cellStyle name="Note 3 5 2 3 2 3 3" xfId="48175" xr:uid="{00000000-0005-0000-0000-0000264B0000}"/>
    <cellStyle name="Note 3 5 2 3 2 4" xfId="21703" xr:uid="{00000000-0005-0000-0000-0000274B0000}"/>
    <cellStyle name="Note 3 5 2 3 2 5" xfId="36156" xr:uid="{00000000-0005-0000-0000-0000284B0000}"/>
    <cellStyle name="Note 3 5 2 3 3" xfId="6729" xr:uid="{00000000-0005-0000-0000-0000294B0000}"/>
    <cellStyle name="Note 3 5 2 3 3 2" xfId="24164" xr:uid="{00000000-0005-0000-0000-00002A4B0000}"/>
    <cellStyle name="Note 3 5 2 3 3 3" xfId="38617" xr:uid="{00000000-0005-0000-0000-00002B4B0000}"/>
    <cellStyle name="Note 3 5 2 3 4" xfId="9170" xr:uid="{00000000-0005-0000-0000-00002C4B0000}"/>
    <cellStyle name="Note 3 5 2 3 4 2" xfId="26605" xr:uid="{00000000-0005-0000-0000-00002D4B0000}"/>
    <cellStyle name="Note 3 5 2 3 4 3" xfId="41058" xr:uid="{00000000-0005-0000-0000-00002E4B0000}"/>
    <cellStyle name="Note 3 5 2 3 5" xfId="11590" xr:uid="{00000000-0005-0000-0000-00002F4B0000}"/>
    <cellStyle name="Note 3 5 2 3 5 2" xfId="29025" xr:uid="{00000000-0005-0000-0000-0000304B0000}"/>
    <cellStyle name="Note 3 5 2 3 5 3" xfId="43478" xr:uid="{00000000-0005-0000-0000-0000314B0000}"/>
    <cellStyle name="Note 3 5 2 3 6" xfId="18597" xr:uid="{00000000-0005-0000-0000-0000324B0000}"/>
    <cellStyle name="Note 3 5 2 4" xfId="1757" xr:uid="{00000000-0005-0000-0000-0000334B0000}"/>
    <cellStyle name="Note 3 5 2 4 2" xfId="4268" xr:uid="{00000000-0005-0000-0000-0000344B0000}"/>
    <cellStyle name="Note 3 5 2 4 2 2" xfId="21704" xr:uid="{00000000-0005-0000-0000-0000354B0000}"/>
    <cellStyle name="Note 3 5 2 4 2 3" xfId="36157" xr:uid="{00000000-0005-0000-0000-0000364B0000}"/>
    <cellStyle name="Note 3 5 2 4 3" xfId="6730" xr:uid="{00000000-0005-0000-0000-0000374B0000}"/>
    <cellStyle name="Note 3 5 2 4 3 2" xfId="24165" xr:uid="{00000000-0005-0000-0000-0000384B0000}"/>
    <cellStyle name="Note 3 5 2 4 3 3" xfId="38618" xr:uid="{00000000-0005-0000-0000-0000394B0000}"/>
    <cellStyle name="Note 3 5 2 4 4" xfId="9171" xr:uid="{00000000-0005-0000-0000-00003A4B0000}"/>
    <cellStyle name="Note 3 5 2 4 4 2" xfId="26606" xr:uid="{00000000-0005-0000-0000-00003B4B0000}"/>
    <cellStyle name="Note 3 5 2 4 4 3" xfId="41059" xr:uid="{00000000-0005-0000-0000-00003C4B0000}"/>
    <cellStyle name="Note 3 5 2 4 5" xfId="11591" xr:uid="{00000000-0005-0000-0000-00003D4B0000}"/>
    <cellStyle name="Note 3 5 2 4 5 2" xfId="29026" xr:uid="{00000000-0005-0000-0000-00003E4B0000}"/>
    <cellStyle name="Note 3 5 2 4 5 3" xfId="43479" xr:uid="{00000000-0005-0000-0000-00003F4B0000}"/>
    <cellStyle name="Note 3 5 2 4 6" xfId="15209" xr:uid="{00000000-0005-0000-0000-0000404B0000}"/>
    <cellStyle name="Note 3 5 2 4 6 2" xfId="32644" xr:uid="{00000000-0005-0000-0000-0000414B0000}"/>
    <cellStyle name="Note 3 5 2 4 6 3" xfId="47097" xr:uid="{00000000-0005-0000-0000-0000424B0000}"/>
    <cellStyle name="Note 3 5 2 4 7" xfId="18598" xr:uid="{00000000-0005-0000-0000-0000434B0000}"/>
    <cellStyle name="Note 3 5 2 4 8" xfId="20371" xr:uid="{00000000-0005-0000-0000-0000444B0000}"/>
    <cellStyle name="Note 3 5 2 5" xfId="4265" xr:uid="{00000000-0005-0000-0000-0000454B0000}"/>
    <cellStyle name="Note 3 5 2 5 2" xfId="13824" xr:uid="{00000000-0005-0000-0000-0000464B0000}"/>
    <cellStyle name="Note 3 5 2 5 2 2" xfId="31259" xr:uid="{00000000-0005-0000-0000-0000474B0000}"/>
    <cellStyle name="Note 3 5 2 5 2 3" xfId="45712" xr:uid="{00000000-0005-0000-0000-0000484B0000}"/>
    <cellStyle name="Note 3 5 2 5 3" xfId="16285" xr:uid="{00000000-0005-0000-0000-0000494B0000}"/>
    <cellStyle name="Note 3 5 2 5 3 2" xfId="33720" xr:uid="{00000000-0005-0000-0000-00004A4B0000}"/>
    <cellStyle name="Note 3 5 2 5 3 3" xfId="48173" xr:uid="{00000000-0005-0000-0000-00004B4B0000}"/>
    <cellStyle name="Note 3 5 2 5 4" xfId="21701" xr:uid="{00000000-0005-0000-0000-00004C4B0000}"/>
    <cellStyle name="Note 3 5 2 5 5" xfId="36154" xr:uid="{00000000-0005-0000-0000-00004D4B0000}"/>
    <cellStyle name="Note 3 5 2 6" xfId="6727" xr:uid="{00000000-0005-0000-0000-00004E4B0000}"/>
    <cellStyle name="Note 3 5 2 6 2" xfId="24162" xr:uid="{00000000-0005-0000-0000-00004F4B0000}"/>
    <cellStyle name="Note 3 5 2 6 3" xfId="38615" xr:uid="{00000000-0005-0000-0000-0000504B0000}"/>
    <cellStyle name="Note 3 5 2 7" xfId="9168" xr:uid="{00000000-0005-0000-0000-0000514B0000}"/>
    <cellStyle name="Note 3 5 2 7 2" xfId="26603" xr:uid="{00000000-0005-0000-0000-0000524B0000}"/>
    <cellStyle name="Note 3 5 2 7 3" xfId="41056" xr:uid="{00000000-0005-0000-0000-0000534B0000}"/>
    <cellStyle name="Note 3 5 2 8" xfId="11588" xr:uid="{00000000-0005-0000-0000-0000544B0000}"/>
    <cellStyle name="Note 3 5 2 8 2" xfId="29023" xr:uid="{00000000-0005-0000-0000-0000554B0000}"/>
    <cellStyle name="Note 3 5 2 8 3" xfId="43476" xr:uid="{00000000-0005-0000-0000-0000564B0000}"/>
    <cellStyle name="Note 3 5 2 9" xfId="18595" xr:uid="{00000000-0005-0000-0000-0000574B0000}"/>
    <cellStyle name="Note 3 5 3" xfId="1758" xr:uid="{00000000-0005-0000-0000-0000584B0000}"/>
    <cellStyle name="Note 3 5 3 2" xfId="1759" xr:uid="{00000000-0005-0000-0000-0000594B0000}"/>
    <cellStyle name="Note 3 5 3 2 2" xfId="4270" xr:uid="{00000000-0005-0000-0000-00005A4B0000}"/>
    <cellStyle name="Note 3 5 3 2 2 2" xfId="13828" xr:uid="{00000000-0005-0000-0000-00005B4B0000}"/>
    <cellStyle name="Note 3 5 3 2 2 2 2" xfId="31263" xr:uid="{00000000-0005-0000-0000-00005C4B0000}"/>
    <cellStyle name="Note 3 5 3 2 2 2 3" xfId="45716" xr:uid="{00000000-0005-0000-0000-00005D4B0000}"/>
    <cellStyle name="Note 3 5 3 2 2 3" xfId="16289" xr:uid="{00000000-0005-0000-0000-00005E4B0000}"/>
    <cellStyle name="Note 3 5 3 2 2 3 2" xfId="33724" xr:uid="{00000000-0005-0000-0000-00005F4B0000}"/>
    <cellStyle name="Note 3 5 3 2 2 3 3" xfId="48177" xr:uid="{00000000-0005-0000-0000-0000604B0000}"/>
    <cellStyle name="Note 3 5 3 2 2 4" xfId="21706" xr:uid="{00000000-0005-0000-0000-0000614B0000}"/>
    <cellStyle name="Note 3 5 3 2 2 5" xfId="36159" xr:uid="{00000000-0005-0000-0000-0000624B0000}"/>
    <cellStyle name="Note 3 5 3 2 3" xfId="6732" xr:uid="{00000000-0005-0000-0000-0000634B0000}"/>
    <cellStyle name="Note 3 5 3 2 3 2" xfId="24167" xr:uid="{00000000-0005-0000-0000-0000644B0000}"/>
    <cellStyle name="Note 3 5 3 2 3 3" xfId="38620" xr:uid="{00000000-0005-0000-0000-0000654B0000}"/>
    <cellStyle name="Note 3 5 3 2 4" xfId="9173" xr:uid="{00000000-0005-0000-0000-0000664B0000}"/>
    <cellStyle name="Note 3 5 3 2 4 2" xfId="26608" xr:uid="{00000000-0005-0000-0000-0000674B0000}"/>
    <cellStyle name="Note 3 5 3 2 4 3" xfId="41061" xr:uid="{00000000-0005-0000-0000-0000684B0000}"/>
    <cellStyle name="Note 3 5 3 2 5" xfId="11593" xr:uid="{00000000-0005-0000-0000-0000694B0000}"/>
    <cellStyle name="Note 3 5 3 2 5 2" xfId="29028" xr:uid="{00000000-0005-0000-0000-00006A4B0000}"/>
    <cellStyle name="Note 3 5 3 2 5 3" xfId="43481" xr:uid="{00000000-0005-0000-0000-00006B4B0000}"/>
    <cellStyle name="Note 3 5 3 2 6" xfId="18600" xr:uid="{00000000-0005-0000-0000-00006C4B0000}"/>
    <cellStyle name="Note 3 5 3 3" xfId="1760" xr:uid="{00000000-0005-0000-0000-00006D4B0000}"/>
    <cellStyle name="Note 3 5 3 3 2" xfId="4271" xr:uid="{00000000-0005-0000-0000-00006E4B0000}"/>
    <cellStyle name="Note 3 5 3 3 2 2" xfId="13829" xr:uid="{00000000-0005-0000-0000-00006F4B0000}"/>
    <cellStyle name="Note 3 5 3 3 2 2 2" xfId="31264" xr:uid="{00000000-0005-0000-0000-0000704B0000}"/>
    <cellStyle name="Note 3 5 3 3 2 2 3" xfId="45717" xr:uid="{00000000-0005-0000-0000-0000714B0000}"/>
    <cellStyle name="Note 3 5 3 3 2 3" xfId="16290" xr:uid="{00000000-0005-0000-0000-0000724B0000}"/>
    <cellStyle name="Note 3 5 3 3 2 3 2" xfId="33725" xr:uid="{00000000-0005-0000-0000-0000734B0000}"/>
    <cellStyle name="Note 3 5 3 3 2 3 3" xfId="48178" xr:uid="{00000000-0005-0000-0000-0000744B0000}"/>
    <cellStyle name="Note 3 5 3 3 2 4" xfId="21707" xr:uid="{00000000-0005-0000-0000-0000754B0000}"/>
    <cellStyle name="Note 3 5 3 3 2 5" xfId="36160" xr:uid="{00000000-0005-0000-0000-0000764B0000}"/>
    <cellStyle name="Note 3 5 3 3 3" xfId="6733" xr:uid="{00000000-0005-0000-0000-0000774B0000}"/>
    <cellStyle name="Note 3 5 3 3 3 2" xfId="24168" xr:uid="{00000000-0005-0000-0000-0000784B0000}"/>
    <cellStyle name="Note 3 5 3 3 3 3" xfId="38621" xr:uid="{00000000-0005-0000-0000-0000794B0000}"/>
    <cellStyle name="Note 3 5 3 3 4" xfId="9174" xr:uid="{00000000-0005-0000-0000-00007A4B0000}"/>
    <cellStyle name="Note 3 5 3 3 4 2" xfId="26609" xr:uid="{00000000-0005-0000-0000-00007B4B0000}"/>
    <cellStyle name="Note 3 5 3 3 4 3" xfId="41062" xr:uid="{00000000-0005-0000-0000-00007C4B0000}"/>
    <cellStyle name="Note 3 5 3 3 5" xfId="11594" xr:uid="{00000000-0005-0000-0000-00007D4B0000}"/>
    <cellStyle name="Note 3 5 3 3 5 2" xfId="29029" xr:uid="{00000000-0005-0000-0000-00007E4B0000}"/>
    <cellStyle name="Note 3 5 3 3 5 3" xfId="43482" xr:uid="{00000000-0005-0000-0000-00007F4B0000}"/>
    <cellStyle name="Note 3 5 3 3 6" xfId="18601" xr:uid="{00000000-0005-0000-0000-0000804B0000}"/>
    <cellStyle name="Note 3 5 3 4" xfId="1761" xr:uid="{00000000-0005-0000-0000-0000814B0000}"/>
    <cellStyle name="Note 3 5 3 4 2" xfId="4272" xr:uid="{00000000-0005-0000-0000-0000824B0000}"/>
    <cellStyle name="Note 3 5 3 4 2 2" xfId="21708" xr:uid="{00000000-0005-0000-0000-0000834B0000}"/>
    <cellStyle name="Note 3 5 3 4 2 3" xfId="36161" xr:uid="{00000000-0005-0000-0000-0000844B0000}"/>
    <cellStyle name="Note 3 5 3 4 3" xfId="6734" xr:uid="{00000000-0005-0000-0000-0000854B0000}"/>
    <cellStyle name="Note 3 5 3 4 3 2" xfId="24169" xr:uid="{00000000-0005-0000-0000-0000864B0000}"/>
    <cellStyle name="Note 3 5 3 4 3 3" xfId="38622" xr:uid="{00000000-0005-0000-0000-0000874B0000}"/>
    <cellStyle name="Note 3 5 3 4 4" xfId="9175" xr:uid="{00000000-0005-0000-0000-0000884B0000}"/>
    <cellStyle name="Note 3 5 3 4 4 2" xfId="26610" xr:uid="{00000000-0005-0000-0000-0000894B0000}"/>
    <cellStyle name="Note 3 5 3 4 4 3" xfId="41063" xr:uid="{00000000-0005-0000-0000-00008A4B0000}"/>
    <cellStyle name="Note 3 5 3 4 5" xfId="11595" xr:uid="{00000000-0005-0000-0000-00008B4B0000}"/>
    <cellStyle name="Note 3 5 3 4 5 2" xfId="29030" xr:uid="{00000000-0005-0000-0000-00008C4B0000}"/>
    <cellStyle name="Note 3 5 3 4 5 3" xfId="43483" xr:uid="{00000000-0005-0000-0000-00008D4B0000}"/>
    <cellStyle name="Note 3 5 3 4 6" xfId="15210" xr:uid="{00000000-0005-0000-0000-00008E4B0000}"/>
    <cellStyle name="Note 3 5 3 4 6 2" xfId="32645" xr:uid="{00000000-0005-0000-0000-00008F4B0000}"/>
    <cellStyle name="Note 3 5 3 4 6 3" xfId="47098" xr:uid="{00000000-0005-0000-0000-0000904B0000}"/>
    <cellStyle name="Note 3 5 3 4 7" xfId="18602" xr:uid="{00000000-0005-0000-0000-0000914B0000}"/>
    <cellStyle name="Note 3 5 3 4 8" xfId="20372" xr:uid="{00000000-0005-0000-0000-0000924B0000}"/>
    <cellStyle name="Note 3 5 3 5" xfId="4269" xr:uid="{00000000-0005-0000-0000-0000934B0000}"/>
    <cellStyle name="Note 3 5 3 5 2" xfId="13827" xr:uid="{00000000-0005-0000-0000-0000944B0000}"/>
    <cellStyle name="Note 3 5 3 5 2 2" xfId="31262" xr:uid="{00000000-0005-0000-0000-0000954B0000}"/>
    <cellStyle name="Note 3 5 3 5 2 3" xfId="45715" xr:uid="{00000000-0005-0000-0000-0000964B0000}"/>
    <cellStyle name="Note 3 5 3 5 3" xfId="16288" xr:uid="{00000000-0005-0000-0000-0000974B0000}"/>
    <cellStyle name="Note 3 5 3 5 3 2" xfId="33723" xr:uid="{00000000-0005-0000-0000-0000984B0000}"/>
    <cellStyle name="Note 3 5 3 5 3 3" xfId="48176" xr:uid="{00000000-0005-0000-0000-0000994B0000}"/>
    <cellStyle name="Note 3 5 3 5 4" xfId="21705" xr:uid="{00000000-0005-0000-0000-00009A4B0000}"/>
    <cellStyle name="Note 3 5 3 5 5" xfId="36158" xr:uid="{00000000-0005-0000-0000-00009B4B0000}"/>
    <cellStyle name="Note 3 5 3 6" xfId="6731" xr:uid="{00000000-0005-0000-0000-00009C4B0000}"/>
    <cellStyle name="Note 3 5 3 6 2" xfId="24166" xr:uid="{00000000-0005-0000-0000-00009D4B0000}"/>
    <cellStyle name="Note 3 5 3 6 3" xfId="38619" xr:uid="{00000000-0005-0000-0000-00009E4B0000}"/>
    <cellStyle name="Note 3 5 3 7" xfId="9172" xr:uid="{00000000-0005-0000-0000-00009F4B0000}"/>
    <cellStyle name="Note 3 5 3 7 2" xfId="26607" xr:uid="{00000000-0005-0000-0000-0000A04B0000}"/>
    <cellStyle name="Note 3 5 3 7 3" xfId="41060" xr:uid="{00000000-0005-0000-0000-0000A14B0000}"/>
    <cellStyle name="Note 3 5 3 8" xfId="11592" xr:uid="{00000000-0005-0000-0000-0000A24B0000}"/>
    <cellStyle name="Note 3 5 3 8 2" xfId="29027" xr:uid="{00000000-0005-0000-0000-0000A34B0000}"/>
    <cellStyle name="Note 3 5 3 8 3" xfId="43480" xr:uid="{00000000-0005-0000-0000-0000A44B0000}"/>
    <cellStyle name="Note 3 5 3 9" xfId="18599" xr:uid="{00000000-0005-0000-0000-0000A54B0000}"/>
    <cellStyle name="Note 3 5 4" xfId="1762" xr:uid="{00000000-0005-0000-0000-0000A64B0000}"/>
    <cellStyle name="Note 3 5 4 2" xfId="1763" xr:uid="{00000000-0005-0000-0000-0000A74B0000}"/>
    <cellStyle name="Note 3 5 4 2 2" xfId="4274" xr:uid="{00000000-0005-0000-0000-0000A84B0000}"/>
    <cellStyle name="Note 3 5 4 2 2 2" xfId="13831" xr:uid="{00000000-0005-0000-0000-0000A94B0000}"/>
    <cellStyle name="Note 3 5 4 2 2 2 2" xfId="31266" xr:uid="{00000000-0005-0000-0000-0000AA4B0000}"/>
    <cellStyle name="Note 3 5 4 2 2 2 3" xfId="45719" xr:uid="{00000000-0005-0000-0000-0000AB4B0000}"/>
    <cellStyle name="Note 3 5 4 2 2 3" xfId="16292" xr:uid="{00000000-0005-0000-0000-0000AC4B0000}"/>
    <cellStyle name="Note 3 5 4 2 2 3 2" xfId="33727" xr:uid="{00000000-0005-0000-0000-0000AD4B0000}"/>
    <cellStyle name="Note 3 5 4 2 2 3 3" xfId="48180" xr:uid="{00000000-0005-0000-0000-0000AE4B0000}"/>
    <cellStyle name="Note 3 5 4 2 2 4" xfId="21710" xr:uid="{00000000-0005-0000-0000-0000AF4B0000}"/>
    <cellStyle name="Note 3 5 4 2 2 5" xfId="36163" xr:uid="{00000000-0005-0000-0000-0000B04B0000}"/>
    <cellStyle name="Note 3 5 4 2 3" xfId="6736" xr:uid="{00000000-0005-0000-0000-0000B14B0000}"/>
    <cellStyle name="Note 3 5 4 2 3 2" xfId="24171" xr:uid="{00000000-0005-0000-0000-0000B24B0000}"/>
    <cellStyle name="Note 3 5 4 2 3 3" xfId="38624" xr:uid="{00000000-0005-0000-0000-0000B34B0000}"/>
    <cellStyle name="Note 3 5 4 2 4" xfId="9177" xr:uid="{00000000-0005-0000-0000-0000B44B0000}"/>
    <cellStyle name="Note 3 5 4 2 4 2" xfId="26612" xr:uid="{00000000-0005-0000-0000-0000B54B0000}"/>
    <cellStyle name="Note 3 5 4 2 4 3" xfId="41065" xr:uid="{00000000-0005-0000-0000-0000B64B0000}"/>
    <cellStyle name="Note 3 5 4 2 5" xfId="11597" xr:uid="{00000000-0005-0000-0000-0000B74B0000}"/>
    <cellStyle name="Note 3 5 4 2 5 2" xfId="29032" xr:uid="{00000000-0005-0000-0000-0000B84B0000}"/>
    <cellStyle name="Note 3 5 4 2 5 3" xfId="43485" xr:uid="{00000000-0005-0000-0000-0000B94B0000}"/>
    <cellStyle name="Note 3 5 4 2 6" xfId="18604" xr:uid="{00000000-0005-0000-0000-0000BA4B0000}"/>
    <cellStyle name="Note 3 5 4 3" xfId="1764" xr:uid="{00000000-0005-0000-0000-0000BB4B0000}"/>
    <cellStyle name="Note 3 5 4 3 2" xfId="4275" xr:uid="{00000000-0005-0000-0000-0000BC4B0000}"/>
    <cellStyle name="Note 3 5 4 3 2 2" xfId="13832" xr:uid="{00000000-0005-0000-0000-0000BD4B0000}"/>
    <cellStyle name="Note 3 5 4 3 2 2 2" xfId="31267" xr:uid="{00000000-0005-0000-0000-0000BE4B0000}"/>
    <cellStyle name="Note 3 5 4 3 2 2 3" xfId="45720" xr:uid="{00000000-0005-0000-0000-0000BF4B0000}"/>
    <cellStyle name="Note 3 5 4 3 2 3" xfId="16293" xr:uid="{00000000-0005-0000-0000-0000C04B0000}"/>
    <cellStyle name="Note 3 5 4 3 2 3 2" xfId="33728" xr:uid="{00000000-0005-0000-0000-0000C14B0000}"/>
    <cellStyle name="Note 3 5 4 3 2 3 3" xfId="48181" xr:uid="{00000000-0005-0000-0000-0000C24B0000}"/>
    <cellStyle name="Note 3 5 4 3 2 4" xfId="21711" xr:uid="{00000000-0005-0000-0000-0000C34B0000}"/>
    <cellStyle name="Note 3 5 4 3 2 5" xfId="36164" xr:uid="{00000000-0005-0000-0000-0000C44B0000}"/>
    <cellStyle name="Note 3 5 4 3 3" xfId="6737" xr:uid="{00000000-0005-0000-0000-0000C54B0000}"/>
    <cellStyle name="Note 3 5 4 3 3 2" xfId="24172" xr:uid="{00000000-0005-0000-0000-0000C64B0000}"/>
    <cellStyle name="Note 3 5 4 3 3 3" xfId="38625" xr:uid="{00000000-0005-0000-0000-0000C74B0000}"/>
    <cellStyle name="Note 3 5 4 3 4" xfId="9178" xr:uid="{00000000-0005-0000-0000-0000C84B0000}"/>
    <cellStyle name="Note 3 5 4 3 4 2" xfId="26613" xr:uid="{00000000-0005-0000-0000-0000C94B0000}"/>
    <cellStyle name="Note 3 5 4 3 4 3" xfId="41066" xr:uid="{00000000-0005-0000-0000-0000CA4B0000}"/>
    <cellStyle name="Note 3 5 4 3 5" xfId="11598" xr:uid="{00000000-0005-0000-0000-0000CB4B0000}"/>
    <cellStyle name="Note 3 5 4 3 5 2" xfId="29033" xr:uid="{00000000-0005-0000-0000-0000CC4B0000}"/>
    <cellStyle name="Note 3 5 4 3 5 3" xfId="43486" xr:uid="{00000000-0005-0000-0000-0000CD4B0000}"/>
    <cellStyle name="Note 3 5 4 3 6" xfId="18605" xr:uid="{00000000-0005-0000-0000-0000CE4B0000}"/>
    <cellStyle name="Note 3 5 4 4" xfId="1765" xr:uid="{00000000-0005-0000-0000-0000CF4B0000}"/>
    <cellStyle name="Note 3 5 4 4 2" xfId="4276" xr:uid="{00000000-0005-0000-0000-0000D04B0000}"/>
    <cellStyle name="Note 3 5 4 4 2 2" xfId="21712" xr:uid="{00000000-0005-0000-0000-0000D14B0000}"/>
    <cellStyle name="Note 3 5 4 4 2 3" xfId="36165" xr:uid="{00000000-0005-0000-0000-0000D24B0000}"/>
    <cellStyle name="Note 3 5 4 4 3" xfId="6738" xr:uid="{00000000-0005-0000-0000-0000D34B0000}"/>
    <cellStyle name="Note 3 5 4 4 3 2" xfId="24173" xr:uid="{00000000-0005-0000-0000-0000D44B0000}"/>
    <cellStyle name="Note 3 5 4 4 3 3" xfId="38626" xr:uid="{00000000-0005-0000-0000-0000D54B0000}"/>
    <cellStyle name="Note 3 5 4 4 4" xfId="9179" xr:uid="{00000000-0005-0000-0000-0000D64B0000}"/>
    <cellStyle name="Note 3 5 4 4 4 2" xfId="26614" xr:uid="{00000000-0005-0000-0000-0000D74B0000}"/>
    <cellStyle name="Note 3 5 4 4 4 3" xfId="41067" xr:uid="{00000000-0005-0000-0000-0000D84B0000}"/>
    <cellStyle name="Note 3 5 4 4 5" xfId="11599" xr:uid="{00000000-0005-0000-0000-0000D94B0000}"/>
    <cellStyle name="Note 3 5 4 4 5 2" xfId="29034" xr:uid="{00000000-0005-0000-0000-0000DA4B0000}"/>
    <cellStyle name="Note 3 5 4 4 5 3" xfId="43487" xr:uid="{00000000-0005-0000-0000-0000DB4B0000}"/>
    <cellStyle name="Note 3 5 4 4 6" xfId="15211" xr:uid="{00000000-0005-0000-0000-0000DC4B0000}"/>
    <cellStyle name="Note 3 5 4 4 6 2" xfId="32646" xr:uid="{00000000-0005-0000-0000-0000DD4B0000}"/>
    <cellStyle name="Note 3 5 4 4 6 3" xfId="47099" xr:uid="{00000000-0005-0000-0000-0000DE4B0000}"/>
    <cellStyle name="Note 3 5 4 4 7" xfId="18606" xr:uid="{00000000-0005-0000-0000-0000DF4B0000}"/>
    <cellStyle name="Note 3 5 4 4 8" xfId="20373" xr:uid="{00000000-0005-0000-0000-0000E04B0000}"/>
    <cellStyle name="Note 3 5 4 5" xfId="4273" xr:uid="{00000000-0005-0000-0000-0000E14B0000}"/>
    <cellStyle name="Note 3 5 4 5 2" xfId="13830" xr:uid="{00000000-0005-0000-0000-0000E24B0000}"/>
    <cellStyle name="Note 3 5 4 5 2 2" xfId="31265" xr:uid="{00000000-0005-0000-0000-0000E34B0000}"/>
    <cellStyle name="Note 3 5 4 5 2 3" xfId="45718" xr:uid="{00000000-0005-0000-0000-0000E44B0000}"/>
    <cellStyle name="Note 3 5 4 5 3" xfId="16291" xr:uid="{00000000-0005-0000-0000-0000E54B0000}"/>
    <cellStyle name="Note 3 5 4 5 3 2" xfId="33726" xr:uid="{00000000-0005-0000-0000-0000E64B0000}"/>
    <cellStyle name="Note 3 5 4 5 3 3" xfId="48179" xr:uid="{00000000-0005-0000-0000-0000E74B0000}"/>
    <cellStyle name="Note 3 5 4 5 4" xfId="21709" xr:uid="{00000000-0005-0000-0000-0000E84B0000}"/>
    <cellStyle name="Note 3 5 4 5 5" xfId="36162" xr:uid="{00000000-0005-0000-0000-0000E94B0000}"/>
    <cellStyle name="Note 3 5 4 6" xfId="6735" xr:uid="{00000000-0005-0000-0000-0000EA4B0000}"/>
    <cellStyle name="Note 3 5 4 6 2" xfId="24170" xr:uid="{00000000-0005-0000-0000-0000EB4B0000}"/>
    <cellStyle name="Note 3 5 4 6 3" xfId="38623" xr:uid="{00000000-0005-0000-0000-0000EC4B0000}"/>
    <cellStyle name="Note 3 5 4 7" xfId="9176" xr:uid="{00000000-0005-0000-0000-0000ED4B0000}"/>
    <cellStyle name="Note 3 5 4 7 2" xfId="26611" xr:uid="{00000000-0005-0000-0000-0000EE4B0000}"/>
    <cellStyle name="Note 3 5 4 7 3" xfId="41064" xr:uid="{00000000-0005-0000-0000-0000EF4B0000}"/>
    <cellStyle name="Note 3 5 4 8" xfId="11596" xr:uid="{00000000-0005-0000-0000-0000F04B0000}"/>
    <cellStyle name="Note 3 5 4 8 2" xfId="29031" xr:uid="{00000000-0005-0000-0000-0000F14B0000}"/>
    <cellStyle name="Note 3 5 4 8 3" xfId="43484" xr:uid="{00000000-0005-0000-0000-0000F24B0000}"/>
    <cellStyle name="Note 3 5 4 9" xfId="18603" xr:uid="{00000000-0005-0000-0000-0000F34B0000}"/>
    <cellStyle name="Note 3 5 5" xfId="1766" xr:uid="{00000000-0005-0000-0000-0000F44B0000}"/>
    <cellStyle name="Note 3 5 5 2" xfId="1767" xr:uid="{00000000-0005-0000-0000-0000F54B0000}"/>
    <cellStyle name="Note 3 5 5 2 2" xfId="4278" xr:uid="{00000000-0005-0000-0000-0000F64B0000}"/>
    <cellStyle name="Note 3 5 5 2 2 2" xfId="13834" xr:uid="{00000000-0005-0000-0000-0000F74B0000}"/>
    <cellStyle name="Note 3 5 5 2 2 2 2" xfId="31269" xr:uid="{00000000-0005-0000-0000-0000F84B0000}"/>
    <cellStyle name="Note 3 5 5 2 2 2 3" xfId="45722" xr:uid="{00000000-0005-0000-0000-0000F94B0000}"/>
    <cellStyle name="Note 3 5 5 2 2 3" xfId="16295" xr:uid="{00000000-0005-0000-0000-0000FA4B0000}"/>
    <cellStyle name="Note 3 5 5 2 2 3 2" xfId="33730" xr:uid="{00000000-0005-0000-0000-0000FB4B0000}"/>
    <cellStyle name="Note 3 5 5 2 2 3 3" xfId="48183" xr:uid="{00000000-0005-0000-0000-0000FC4B0000}"/>
    <cellStyle name="Note 3 5 5 2 2 4" xfId="21714" xr:uid="{00000000-0005-0000-0000-0000FD4B0000}"/>
    <cellStyle name="Note 3 5 5 2 2 5" xfId="36167" xr:uid="{00000000-0005-0000-0000-0000FE4B0000}"/>
    <cellStyle name="Note 3 5 5 2 3" xfId="6740" xr:uid="{00000000-0005-0000-0000-0000FF4B0000}"/>
    <cellStyle name="Note 3 5 5 2 3 2" xfId="24175" xr:uid="{00000000-0005-0000-0000-0000004C0000}"/>
    <cellStyle name="Note 3 5 5 2 3 3" xfId="38628" xr:uid="{00000000-0005-0000-0000-0000014C0000}"/>
    <cellStyle name="Note 3 5 5 2 4" xfId="9181" xr:uid="{00000000-0005-0000-0000-0000024C0000}"/>
    <cellStyle name="Note 3 5 5 2 4 2" xfId="26616" xr:uid="{00000000-0005-0000-0000-0000034C0000}"/>
    <cellStyle name="Note 3 5 5 2 4 3" xfId="41069" xr:uid="{00000000-0005-0000-0000-0000044C0000}"/>
    <cellStyle name="Note 3 5 5 2 5" xfId="11601" xr:uid="{00000000-0005-0000-0000-0000054C0000}"/>
    <cellStyle name="Note 3 5 5 2 5 2" xfId="29036" xr:uid="{00000000-0005-0000-0000-0000064C0000}"/>
    <cellStyle name="Note 3 5 5 2 5 3" xfId="43489" xr:uid="{00000000-0005-0000-0000-0000074C0000}"/>
    <cellStyle name="Note 3 5 5 2 6" xfId="18608" xr:uid="{00000000-0005-0000-0000-0000084C0000}"/>
    <cellStyle name="Note 3 5 5 3" xfId="1768" xr:uid="{00000000-0005-0000-0000-0000094C0000}"/>
    <cellStyle name="Note 3 5 5 3 2" xfId="4279" xr:uid="{00000000-0005-0000-0000-00000A4C0000}"/>
    <cellStyle name="Note 3 5 5 3 2 2" xfId="13835" xr:uid="{00000000-0005-0000-0000-00000B4C0000}"/>
    <cellStyle name="Note 3 5 5 3 2 2 2" xfId="31270" xr:uid="{00000000-0005-0000-0000-00000C4C0000}"/>
    <cellStyle name="Note 3 5 5 3 2 2 3" xfId="45723" xr:uid="{00000000-0005-0000-0000-00000D4C0000}"/>
    <cellStyle name="Note 3 5 5 3 2 3" xfId="16296" xr:uid="{00000000-0005-0000-0000-00000E4C0000}"/>
    <cellStyle name="Note 3 5 5 3 2 3 2" xfId="33731" xr:uid="{00000000-0005-0000-0000-00000F4C0000}"/>
    <cellStyle name="Note 3 5 5 3 2 3 3" xfId="48184" xr:uid="{00000000-0005-0000-0000-0000104C0000}"/>
    <cellStyle name="Note 3 5 5 3 2 4" xfId="21715" xr:uid="{00000000-0005-0000-0000-0000114C0000}"/>
    <cellStyle name="Note 3 5 5 3 2 5" xfId="36168" xr:uid="{00000000-0005-0000-0000-0000124C0000}"/>
    <cellStyle name="Note 3 5 5 3 3" xfId="6741" xr:uid="{00000000-0005-0000-0000-0000134C0000}"/>
    <cellStyle name="Note 3 5 5 3 3 2" xfId="24176" xr:uid="{00000000-0005-0000-0000-0000144C0000}"/>
    <cellStyle name="Note 3 5 5 3 3 3" xfId="38629" xr:uid="{00000000-0005-0000-0000-0000154C0000}"/>
    <cellStyle name="Note 3 5 5 3 4" xfId="9182" xr:uid="{00000000-0005-0000-0000-0000164C0000}"/>
    <cellStyle name="Note 3 5 5 3 4 2" xfId="26617" xr:uid="{00000000-0005-0000-0000-0000174C0000}"/>
    <cellStyle name="Note 3 5 5 3 4 3" xfId="41070" xr:uid="{00000000-0005-0000-0000-0000184C0000}"/>
    <cellStyle name="Note 3 5 5 3 5" xfId="11602" xr:uid="{00000000-0005-0000-0000-0000194C0000}"/>
    <cellStyle name="Note 3 5 5 3 5 2" xfId="29037" xr:uid="{00000000-0005-0000-0000-00001A4C0000}"/>
    <cellStyle name="Note 3 5 5 3 5 3" xfId="43490" xr:uid="{00000000-0005-0000-0000-00001B4C0000}"/>
    <cellStyle name="Note 3 5 5 3 6" xfId="18609" xr:uid="{00000000-0005-0000-0000-00001C4C0000}"/>
    <cellStyle name="Note 3 5 5 4" xfId="1769" xr:uid="{00000000-0005-0000-0000-00001D4C0000}"/>
    <cellStyle name="Note 3 5 5 4 2" xfId="4280" xr:uid="{00000000-0005-0000-0000-00001E4C0000}"/>
    <cellStyle name="Note 3 5 5 4 2 2" xfId="21716" xr:uid="{00000000-0005-0000-0000-00001F4C0000}"/>
    <cellStyle name="Note 3 5 5 4 2 3" xfId="36169" xr:uid="{00000000-0005-0000-0000-0000204C0000}"/>
    <cellStyle name="Note 3 5 5 4 3" xfId="6742" xr:uid="{00000000-0005-0000-0000-0000214C0000}"/>
    <cellStyle name="Note 3 5 5 4 3 2" xfId="24177" xr:uid="{00000000-0005-0000-0000-0000224C0000}"/>
    <cellStyle name="Note 3 5 5 4 3 3" xfId="38630" xr:uid="{00000000-0005-0000-0000-0000234C0000}"/>
    <cellStyle name="Note 3 5 5 4 4" xfId="9183" xr:uid="{00000000-0005-0000-0000-0000244C0000}"/>
    <cellStyle name="Note 3 5 5 4 4 2" xfId="26618" xr:uid="{00000000-0005-0000-0000-0000254C0000}"/>
    <cellStyle name="Note 3 5 5 4 4 3" xfId="41071" xr:uid="{00000000-0005-0000-0000-0000264C0000}"/>
    <cellStyle name="Note 3 5 5 4 5" xfId="11603" xr:uid="{00000000-0005-0000-0000-0000274C0000}"/>
    <cellStyle name="Note 3 5 5 4 5 2" xfId="29038" xr:uid="{00000000-0005-0000-0000-0000284C0000}"/>
    <cellStyle name="Note 3 5 5 4 5 3" xfId="43491" xr:uid="{00000000-0005-0000-0000-0000294C0000}"/>
    <cellStyle name="Note 3 5 5 4 6" xfId="15212" xr:uid="{00000000-0005-0000-0000-00002A4C0000}"/>
    <cellStyle name="Note 3 5 5 4 6 2" xfId="32647" xr:uid="{00000000-0005-0000-0000-00002B4C0000}"/>
    <cellStyle name="Note 3 5 5 4 6 3" xfId="47100" xr:uid="{00000000-0005-0000-0000-00002C4C0000}"/>
    <cellStyle name="Note 3 5 5 4 7" xfId="18610" xr:uid="{00000000-0005-0000-0000-00002D4C0000}"/>
    <cellStyle name="Note 3 5 5 4 8" xfId="20374" xr:uid="{00000000-0005-0000-0000-00002E4C0000}"/>
    <cellStyle name="Note 3 5 5 5" xfId="4277" xr:uid="{00000000-0005-0000-0000-00002F4C0000}"/>
    <cellStyle name="Note 3 5 5 5 2" xfId="13833" xr:uid="{00000000-0005-0000-0000-0000304C0000}"/>
    <cellStyle name="Note 3 5 5 5 2 2" xfId="31268" xr:uid="{00000000-0005-0000-0000-0000314C0000}"/>
    <cellStyle name="Note 3 5 5 5 2 3" xfId="45721" xr:uid="{00000000-0005-0000-0000-0000324C0000}"/>
    <cellStyle name="Note 3 5 5 5 3" xfId="16294" xr:uid="{00000000-0005-0000-0000-0000334C0000}"/>
    <cellStyle name="Note 3 5 5 5 3 2" xfId="33729" xr:uid="{00000000-0005-0000-0000-0000344C0000}"/>
    <cellStyle name="Note 3 5 5 5 3 3" xfId="48182" xr:uid="{00000000-0005-0000-0000-0000354C0000}"/>
    <cellStyle name="Note 3 5 5 5 4" xfId="21713" xr:uid="{00000000-0005-0000-0000-0000364C0000}"/>
    <cellStyle name="Note 3 5 5 5 5" xfId="36166" xr:uid="{00000000-0005-0000-0000-0000374C0000}"/>
    <cellStyle name="Note 3 5 5 6" xfId="6739" xr:uid="{00000000-0005-0000-0000-0000384C0000}"/>
    <cellStyle name="Note 3 5 5 6 2" xfId="24174" xr:uid="{00000000-0005-0000-0000-0000394C0000}"/>
    <cellStyle name="Note 3 5 5 6 3" xfId="38627" xr:uid="{00000000-0005-0000-0000-00003A4C0000}"/>
    <cellStyle name="Note 3 5 5 7" xfId="9180" xr:uid="{00000000-0005-0000-0000-00003B4C0000}"/>
    <cellStyle name="Note 3 5 5 7 2" xfId="26615" xr:uid="{00000000-0005-0000-0000-00003C4C0000}"/>
    <cellStyle name="Note 3 5 5 7 3" xfId="41068" xr:uid="{00000000-0005-0000-0000-00003D4C0000}"/>
    <cellStyle name="Note 3 5 5 8" xfId="11600" xr:uid="{00000000-0005-0000-0000-00003E4C0000}"/>
    <cellStyle name="Note 3 5 5 8 2" xfId="29035" xr:uid="{00000000-0005-0000-0000-00003F4C0000}"/>
    <cellStyle name="Note 3 5 5 8 3" xfId="43488" xr:uid="{00000000-0005-0000-0000-0000404C0000}"/>
    <cellStyle name="Note 3 5 5 9" xfId="18607" xr:uid="{00000000-0005-0000-0000-0000414C0000}"/>
    <cellStyle name="Note 3 5 6" xfId="1770" xr:uid="{00000000-0005-0000-0000-0000424C0000}"/>
    <cellStyle name="Note 3 5 6 2" xfId="4281" xr:uid="{00000000-0005-0000-0000-0000434C0000}"/>
    <cellStyle name="Note 3 5 6 2 2" xfId="13836" xr:uid="{00000000-0005-0000-0000-0000444C0000}"/>
    <cellStyle name="Note 3 5 6 2 2 2" xfId="31271" xr:uid="{00000000-0005-0000-0000-0000454C0000}"/>
    <cellStyle name="Note 3 5 6 2 2 3" xfId="45724" xr:uid="{00000000-0005-0000-0000-0000464C0000}"/>
    <cellStyle name="Note 3 5 6 2 3" xfId="16297" xr:uid="{00000000-0005-0000-0000-0000474C0000}"/>
    <cellStyle name="Note 3 5 6 2 3 2" xfId="33732" xr:uid="{00000000-0005-0000-0000-0000484C0000}"/>
    <cellStyle name="Note 3 5 6 2 3 3" xfId="48185" xr:uid="{00000000-0005-0000-0000-0000494C0000}"/>
    <cellStyle name="Note 3 5 6 2 4" xfId="21717" xr:uid="{00000000-0005-0000-0000-00004A4C0000}"/>
    <cellStyle name="Note 3 5 6 2 5" xfId="36170" xr:uid="{00000000-0005-0000-0000-00004B4C0000}"/>
    <cellStyle name="Note 3 5 6 3" xfId="6743" xr:uid="{00000000-0005-0000-0000-00004C4C0000}"/>
    <cellStyle name="Note 3 5 6 3 2" xfId="24178" xr:uid="{00000000-0005-0000-0000-00004D4C0000}"/>
    <cellStyle name="Note 3 5 6 3 3" xfId="38631" xr:uid="{00000000-0005-0000-0000-00004E4C0000}"/>
    <cellStyle name="Note 3 5 6 4" xfId="9184" xr:uid="{00000000-0005-0000-0000-00004F4C0000}"/>
    <cellStyle name="Note 3 5 6 4 2" xfId="26619" xr:uid="{00000000-0005-0000-0000-0000504C0000}"/>
    <cellStyle name="Note 3 5 6 4 3" xfId="41072" xr:uid="{00000000-0005-0000-0000-0000514C0000}"/>
    <cellStyle name="Note 3 5 6 5" xfId="11604" xr:uid="{00000000-0005-0000-0000-0000524C0000}"/>
    <cellStyle name="Note 3 5 6 5 2" xfId="29039" xr:uid="{00000000-0005-0000-0000-0000534C0000}"/>
    <cellStyle name="Note 3 5 6 5 3" xfId="43492" xr:uid="{00000000-0005-0000-0000-0000544C0000}"/>
    <cellStyle name="Note 3 5 6 6" xfId="18611" xr:uid="{00000000-0005-0000-0000-0000554C0000}"/>
    <cellStyle name="Note 3 5 7" xfId="1771" xr:uid="{00000000-0005-0000-0000-0000564C0000}"/>
    <cellStyle name="Note 3 5 7 2" xfId="4282" xr:uid="{00000000-0005-0000-0000-0000574C0000}"/>
    <cellStyle name="Note 3 5 7 2 2" xfId="13837" xr:uid="{00000000-0005-0000-0000-0000584C0000}"/>
    <cellStyle name="Note 3 5 7 2 2 2" xfId="31272" xr:uid="{00000000-0005-0000-0000-0000594C0000}"/>
    <cellStyle name="Note 3 5 7 2 2 3" xfId="45725" xr:uid="{00000000-0005-0000-0000-00005A4C0000}"/>
    <cellStyle name="Note 3 5 7 2 3" xfId="16298" xr:uid="{00000000-0005-0000-0000-00005B4C0000}"/>
    <cellStyle name="Note 3 5 7 2 3 2" xfId="33733" xr:uid="{00000000-0005-0000-0000-00005C4C0000}"/>
    <cellStyle name="Note 3 5 7 2 3 3" xfId="48186" xr:uid="{00000000-0005-0000-0000-00005D4C0000}"/>
    <cellStyle name="Note 3 5 7 2 4" xfId="21718" xr:uid="{00000000-0005-0000-0000-00005E4C0000}"/>
    <cellStyle name="Note 3 5 7 2 5" xfId="36171" xr:uid="{00000000-0005-0000-0000-00005F4C0000}"/>
    <cellStyle name="Note 3 5 7 3" xfId="6744" xr:uid="{00000000-0005-0000-0000-0000604C0000}"/>
    <cellStyle name="Note 3 5 7 3 2" xfId="24179" xr:uid="{00000000-0005-0000-0000-0000614C0000}"/>
    <cellStyle name="Note 3 5 7 3 3" xfId="38632" xr:uid="{00000000-0005-0000-0000-0000624C0000}"/>
    <cellStyle name="Note 3 5 7 4" xfId="9185" xr:uid="{00000000-0005-0000-0000-0000634C0000}"/>
    <cellStyle name="Note 3 5 7 4 2" xfId="26620" xr:uid="{00000000-0005-0000-0000-0000644C0000}"/>
    <cellStyle name="Note 3 5 7 4 3" xfId="41073" xr:uid="{00000000-0005-0000-0000-0000654C0000}"/>
    <cellStyle name="Note 3 5 7 5" xfId="11605" xr:uid="{00000000-0005-0000-0000-0000664C0000}"/>
    <cellStyle name="Note 3 5 7 5 2" xfId="29040" xr:uid="{00000000-0005-0000-0000-0000674C0000}"/>
    <cellStyle name="Note 3 5 7 5 3" xfId="43493" xr:uid="{00000000-0005-0000-0000-0000684C0000}"/>
    <cellStyle name="Note 3 5 7 6" xfId="18612" xr:uid="{00000000-0005-0000-0000-0000694C0000}"/>
    <cellStyle name="Note 3 5 8" xfId="1772" xr:uid="{00000000-0005-0000-0000-00006A4C0000}"/>
    <cellStyle name="Note 3 5 8 2" xfId="4283" xr:uid="{00000000-0005-0000-0000-00006B4C0000}"/>
    <cellStyle name="Note 3 5 8 2 2" xfId="21719" xr:uid="{00000000-0005-0000-0000-00006C4C0000}"/>
    <cellStyle name="Note 3 5 8 2 3" xfId="36172" xr:uid="{00000000-0005-0000-0000-00006D4C0000}"/>
    <cellStyle name="Note 3 5 8 3" xfId="6745" xr:uid="{00000000-0005-0000-0000-00006E4C0000}"/>
    <cellStyle name="Note 3 5 8 3 2" xfId="24180" xr:uid="{00000000-0005-0000-0000-00006F4C0000}"/>
    <cellStyle name="Note 3 5 8 3 3" xfId="38633" xr:uid="{00000000-0005-0000-0000-0000704C0000}"/>
    <cellStyle name="Note 3 5 8 4" xfId="9186" xr:uid="{00000000-0005-0000-0000-0000714C0000}"/>
    <cellStyle name="Note 3 5 8 4 2" xfId="26621" xr:uid="{00000000-0005-0000-0000-0000724C0000}"/>
    <cellStyle name="Note 3 5 8 4 3" xfId="41074" xr:uid="{00000000-0005-0000-0000-0000734C0000}"/>
    <cellStyle name="Note 3 5 8 5" xfId="11606" xr:uid="{00000000-0005-0000-0000-0000744C0000}"/>
    <cellStyle name="Note 3 5 8 5 2" xfId="29041" xr:uid="{00000000-0005-0000-0000-0000754C0000}"/>
    <cellStyle name="Note 3 5 8 5 3" xfId="43494" xr:uid="{00000000-0005-0000-0000-0000764C0000}"/>
    <cellStyle name="Note 3 5 8 6" xfId="15213" xr:uid="{00000000-0005-0000-0000-0000774C0000}"/>
    <cellStyle name="Note 3 5 8 6 2" xfId="32648" xr:uid="{00000000-0005-0000-0000-0000784C0000}"/>
    <cellStyle name="Note 3 5 8 6 3" xfId="47101" xr:uid="{00000000-0005-0000-0000-0000794C0000}"/>
    <cellStyle name="Note 3 5 8 7" xfId="18613" xr:uid="{00000000-0005-0000-0000-00007A4C0000}"/>
    <cellStyle name="Note 3 5 8 8" xfId="20375" xr:uid="{00000000-0005-0000-0000-00007B4C0000}"/>
    <cellStyle name="Note 3 5 9" xfId="4264" xr:uid="{00000000-0005-0000-0000-00007C4C0000}"/>
    <cellStyle name="Note 3 5 9 2" xfId="13823" xr:uid="{00000000-0005-0000-0000-00007D4C0000}"/>
    <cellStyle name="Note 3 5 9 2 2" xfId="31258" xr:uid="{00000000-0005-0000-0000-00007E4C0000}"/>
    <cellStyle name="Note 3 5 9 2 3" xfId="45711" xr:uid="{00000000-0005-0000-0000-00007F4C0000}"/>
    <cellStyle name="Note 3 5 9 3" xfId="16284" xr:uid="{00000000-0005-0000-0000-0000804C0000}"/>
    <cellStyle name="Note 3 5 9 3 2" xfId="33719" xr:uid="{00000000-0005-0000-0000-0000814C0000}"/>
    <cellStyle name="Note 3 5 9 3 3" xfId="48172" xr:uid="{00000000-0005-0000-0000-0000824C0000}"/>
    <cellStyle name="Note 3 5 9 4" xfId="21700" xr:uid="{00000000-0005-0000-0000-0000834C0000}"/>
    <cellStyle name="Note 3 5 9 5" xfId="36153" xr:uid="{00000000-0005-0000-0000-0000844C0000}"/>
    <cellStyle name="Note 3 6" xfId="1773" xr:uid="{00000000-0005-0000-0000-0000854C0000}"/>
    <cellStyle name="Note 3 6 10" xfId="6746" xr:uid="{00000000-0005-0000-0000-0000864C0000}"/>
    <cellStyle name="Note 3 6 10 2" xfId="24181" xr:uid="{00000000-0005-0000-0000-0000874C0000}"/>
    <cellStyle name="Note 3 6 10 3" xfId="38634" xr:uid="{00000000-0005-0000-0000-0000884C0000}"/>
    <cellStyle name="Note 3 6 11" xfId="9187" xr:uid="{00000000-0005-0000-0000-0000894C0000}"/>
    <cellStyle name="Note 3 6 11 2" xfId="26622" xr:uid="{00000000-0005-0000-0000-00008A4C0000}"/>
    <cellStyle name="Note 3 6 11 3" xfId="41075" xr:uid="{00000000-0005-0000-0000-00008B4C0000}"/>
    <cellStyle name="Note 3 6 12" xfId="11607" xr:uid="{00000000-0005-0000-0000-00008C4C0000}"/>
    <cellStyle name="Note 3 6 12 2" xfId="29042" xr:uid="{00000000-0005-0000-0000-00008D4C0000}"/>
    <cellStyle name="Note 3 6 12 3" xfId="43495" xr:uid="{00000000-0005-0000-0000-00008E4C0000}"/>
    <cellStyle name="Note 3 6 13" xfId="18614" xr:uid="{00000000-0005-0000-0000-00008F4C0000}"/>
    <cellStyle name="Note 3 6 2" xfId="1774" xr:uid="{00000000-0005-0000-0000-0000904C0000}"/>
    <cellStyle name="Note 3 6 2 2" xfId="1775" xr:uid="{00000000-0005-0000-0000-0000914C0000}"/>
    <cellStyle name="Note 3 6 2 2 2" xfId="4286" xr:uid="{00000000-0005-0000-0000-0000924C0000}"/>
    <cellStyle name="Note 3 6 2 2 2 2" xfId="13840" xr:uid="{00000000-0005-0000-0000-0000934C0000}"/>
    <cellStyle name="Note 3 6 2 2 2 2 2" xfId="31275" xr:uid="{00000000-0005-0000-0000-0000944C0000}"/>
    <cellStyle name="Note 3 6 2 2 2 2 3" xfId="45728" xr:uid="{00000000-0005-0000-0000-0000954C0000}"/>
    <cellStyle name="Note 3 6 2 2 2 3" xfId="16301" xr:uid="{00000000-0005-0000-0000-0000964C0000}"/>
    <cellStyle name="Note 3 6 2 2 2 3 2" xfId="33736" xr:uid="{00000000-0005-0000-0000-0000974C0000}"/>
    <cellStyle name="Note 3 6 2 2 2 3 3" xfId="48189" xr:uid="{00000000-0005-0000-0000-0000984C0000}"/>
    <cellStyle name="Note 3 6 2 2 2 4" xfId="21722" xr:uid="{00000000-0005-0000-0000-0000994C0000}"/>
    <cellStyle name="Note 3 6 2 2 2 5" xfId="36175" xr:uid="{00000000-0005-0000-0000-00009A4C0000}"/>
    <cellStyle name="Note 3 6 2 2 3" xfId="6748" xr:uid="{00000000-0005-0000-0000-00009B4C0000}"/>
    <cellStyle name="Note 3 6 2 2 3 2" xfId="24183" xr:uid="{00000000-0005-0000-0000-00009C4C0000}"/>
    <cellStyle name="Note 3 6 2 2 3 3" xfId="38636" xr:uid="{00000000-0005-0000-0000-00009D4C0000}"/>
    <cellStyle name="Note 3 6 2 2 4" xfId="9189" xr:uid="{00000000-0005-0000-0000-00009E4C0000}"/>
    <cellStyle name="Note 3 6 2 2 4 2" xfId="26624" xr:uid="{00000000-0005-0000-0000-00009F4C0000}"/>
    <cellStyle name="Note 3 6 2 2 4 3" xfId="41077" xr:uid="{00000000-0005-0000-0000-0000A04C0000}"/>
    <cellStyle name="Note 3 6 2 2 5" xfId="11609" xr:uid="{00000000-0005-0000-0000-0000A14C0000}"/>
    <cellStyle name="Note 3 6 2 2 5 2" xfId="29044" xr:uid="{00000000-0005-0000-0000-0000A24C0000}"/>
    <cellStyle name="Note 3 6 2 2 5 3" xfId="43497" xr:uid="{00000000-0005-0000-0000-0000A34C0000}"/>
    <cellStyle name="Note 3 6 2 2 6" xfId="18616" xr:uid="{00000000-0005-0000-0000-0000A44C0000}"/>
    <cellStyle name="Note 3 6 2 3" xfId="1776" xr:uid="{00000000-0005-0000-0000-0000A54C0000}"/>
    <cellStyle name="Note 3 6 2 3 2" xfId="4287" xr:uid="{00000000-0005-0000-0000-0000A64C0000}"/>
    <cellStyle name="Note 3 6 2 3 2 2" xfId="13841" xr:uid="{00000000-0005-0000-0000-0000A74C0000}"/>
    <cellStyle name="Note 3 6 2 3 2 2 2" xfId="31276" xr:uid="{00000000-0005-0000-0000-0000A84C0000}"/>
    <cellStyle name="Note 3 6 2 3 2 2 3" xfId="45729" xr:uid="{00000000-0005-0000-0000-0000A94C0000}"/>
    <cellStyle name="Note 3 6 2 3 2 3" xfId="16302" xr:uid="{00000000-0005-0000-0000-0000AA4C0000}"/>
    <cellStyle name="Note 3 6 2 3 2 3 2" xfId="33737" xr:uid="{00000000-0005-0000-0000-0000AB4C0000}"/>
    <cellStyle name="Note 3 6 2 3 2 3 3" xfId="48190" xr:uid="{00000000-0005-0000-0000-0000AC4C0000}"/>
    <cellStyle name="Note 3 6 2 3 2 4" xfId="21723" xr:uid="{00000000-0005-0000-0000-0000AD4C0000}"/>
    <cellStyle name="Note 3 6 2 3 2 5" xfId="36176" xr:uid="{00000000-0005-0000-0000-0000AE4C0000}"/>
    <cellStyle name="Note 3 6 2 3 3" xfId="6749" xr:uid="{00000000-0005-0000-0000-0000AF4C0000}"/>
    <cellStyle name="Note 3 6 2 3 3 2" xfId="24184" xr:uid="{00000000-0005-0000-0000-0000B04C0000}"/>
    <cellStyle name="Note 3 6 2 3 3 3" xfId="38637" xr:uid="{00000000-0005-0000-0000-0000B14C0000}"/>
    <cellStyle name="Note 3 6 2 3 4" xfId="9190" xr:uid="{00000000-0005-0000-0000-0000B24C0000}"/>
    <cellStyle name="Note 3 6 2 3 4 2" xfId="26625" xr:uid="{00000000-0005-0000-0000-0000B34C0000}"/>
    <cellStyle name="Note 3 6 2 3 4 3" xfId="41078" xr:uid="{00000000-0005-0000-0000-0000B44C0000}"/>
    <cellStyle name="Note 3 6 2 3 5" xfId="11610" xr:uid="{00000000-0005-0000-0000-0000B54C0000}"/>
    <cellStyle name="Note 3 6 2 3 5 2" xfId="29045" xr:uid="{00000000-0005-0000-0000-0000B64C0000}"/>
    <cellStyle name="Note 3 6 2 3 5 3" xfId="43498" xr:uid="{00000000-0005-0000-0000-0000B74C0000}"/>
    <cellStyle name="Note 3 6 2 3 6" xfId="18617" xr:uid="{00000000-0005-0000-0000-0000B84C0000}"/>
    <cellStyle name="Note 3 6 2 4" xfId="1777" xr:uid="{00000000-0005-0000-0000-0000B94C0000}"/>
    <cellStyle name="Note 3 6 2 4 2" xfId="4288" xr:uid="{00000000-0005-0000-0000-0000BA4C0000}"/>
    <cellStyle name="Note 3 6 2 4 2 2" xfId="21724" xr:uid="{00000000-0005-0000-0000-0000BB4C0000}"/>
    <cellStyle name="Note 3 6 2 4 2 3" xfId="36177" xr:uid="{00000000-0005-0000-0000-0000BC4C0000}"/>
    <cellStyle name="Note 3 6 2 4 3" xfId="6750" xr:uid="{00000000-0005-0000-0000-0000BD4C0000}"/>
    <cellStyle name="Note 3 6 2 4 3 2" xfId="24185" xr:uid="{00000000-0005-0000-0000-0000BE4C0000}"/>
    <cellStyle name="Note 3 6 2 4 3 3" xfId="38638" xr:uid="{00000000-0005-0000-0000-0000BF4C0000}"/>
    <cellStyle name="Note 3 6 2 4 4" xfId="9191" xr:uid="{00000000-0005-0000-0000-0000C04C0000}"/>
    <cellStyle name="Note 3 6 2 4 4 2" xfId="26626" xr:uid="{00000000-0005-0000-0000-0000C14C0000}"/>
    <cellStyle name="Note 3 6 2 4 4 3" xfId="41079" xr:uid="{00000000-0005-0000-0000-0000C24C0000}"/>
    <cellStyle name="Note 3 6 2 4 5" xfId="11611" xr:uid="{00000000-0005-0000-0000-0000C34C0000}"/>
    <cellStyle name="Note 3 6 2 4 5 2" xfId="29046" xr:uid="{00000000-0005-0000-0000-0000C44C0000}"/>
    <cellStyle name="Note 3 6 2 4 5 3" xfId="43499" xr:uid="{00000000-0005-0000-0000-0000C54C0000}"/>
    <cellStyle name="Note 3 6 2 4 6" xfId="15214" xr:uid="{00000000-0005-0000-0000-0000C64C0000}"/>
    <cellStyle name="Note 3 6 2 4 6 2" xfId="32649" xr:uid="{00000000-0005-0000-0000-0000C74C0000}"/>
    <cellStyle name="Note 3 6 2 4 6 3" xfId="47102" xr:uid="{00000000-0005-0000-0000-0000C84C0000}"/>
    <cellStyle name="Note 3 6 2 4 7" xfId="18618" xr:uid="{00000000-0005-0000-0000-0000C94C0000}"/>
    <cellStyle name="Note 3 6 2 4 8" xfId="20376" xr:uid="{00000000-0005-0000-0000-0000CA4C0000}"/>
    <cellStyle name="Note 3 6 2 5" xfId="4285" xr:uid="{00000000-0005-0000-0000-0000CB4C0000}"/>
    <cellStyle name="Note 3 6 2 5 2" xfId="13839" xr:uid="{00000000-0005-0000-0000-0000CC4C0000}"/>
    <cellStyle name="Note 3 6 2 5 2 2" xfId="31274" xr:uid="{00000000-0005-0000-0000-0000CD4C0000}"/>
    <cellStyle name="Note 3 6 2 5 2 3" xfId="45727" xr:uid="{00000000-0005-0000-0000-0000CE4C0000}"/>
    <cellStyle name="Note 3 6 2 5 3" xfId="16300" xr:uid="{00000000-0005-0000-0000-0000CF4C0000}"/>
    <cellStyle name="Note 3 6 2 5 3 2" xfId="33735" xr:uid="{00000000-0005-0000-0000-0000D04C0000}"/>
    <cellStyle name="Note 3 6 2 5 3 3" xfId="48188" xr:uid="{00000000-0005-0000-0000-0000D14C0000}"/>
    <cellStyle name="Note 3 6 2 5 4" xfId="21721" xr:uid="{00000000-0005-0000-0000-0000D24C0000}"/>
    <cellStyle name="Note 3 6 2 5 5" xfId="36174" xr:uid="{00000000-0005-0000-0000-0000D34C0000}"/>
    <cellStyle name="Note 3 6 2 6" xfId="6747" xr:uid="{00000000-0005-0000-0000-0000D44C0000}"/>
    <cellStyle name="Note 3 6 2 6 2" xfId="24182" xr:uid="{00000000-0005-0000-0000-0000D54C0000}"/>
    <cellStyle name="Note 3 6 2 6 3" xfId="38635" xr:uid="{00000000-0005-0000-0000-0000D64C0000}"/>
    <cellStyle name="Note 3 6 2 7" xfId="9188" xr:uid="{00000000-0005-0000-0000-0000D74C0000}"/>
    <cellStyle name="Note 3 6 2 7 2" xfId="26623" xr:uid="{00000000-0005-0000-0000-0000D84C0000}"/>
    <cellStyle name="Note 3 6 2 7 3" xfId="41076" xr:uid="{00000000-0005-0000-0000-0000D94C0000}"/>
    <cellStyle name="Note 3 6 2 8" xfId="11608" xr:uid="{00000000-0005-0000-0000-0000DA4C0000}"/>
    <cellStyle name="Note 3 6 2 8 2" xfId="29043" xr:uid="{00000000-0005-0000-0000-0000DB4C0000}"/>
    <cellStyle name="Note 3 6 2 8 3" xfId="43496" xr:uid="{00000000-0005-0000-0000-0000DC4C0000}"/>
    <cellStyle name="Note 3 6 2 9" xfId="18615" xr:uid="{00000000-0005-0000-0000-0000DD4C0000}"/>
    <cellStyle name="Note 3 6 3" xfId="1778" xr:uid="{00000000-0005-0000-0000-0000DE4C0000}"/>
    <cellStyle name="Note 3 6 3 2" xfId="1779" xr:uid="{00000000-0005-0000-0000-0000DF4C0000}"/>
    <cellStyle name="Note 3 6 3 2 2" xfId="4290" xr:uid="{00000000-0005-0000-0000-0000E04C0000}"/>
    <cellStyle name="Note 3 6 3 2 2 2" xfId="13843" xr:uid="{00000000-0005-0000-0000-0000E14C0000}"/>
    <cellStyle name="Note 3 6 3 2 2 2 2" xfId="31278" xr:uid="{00000000-0005-0000-0000-0000E24C0000}"/>
    <cellStyle name="Note 3 6 3 2 2 2 3" xfId="45731" xr:uid="{00000000-0005-0000-0000-0000E34C0000}"/>
    <cellStyle name="Note 3 6 3 2 2 3" xfId="16304" xr:uid="{00000000-0005-0000-0000-0000E44C0000}"/>
    <cellStyle name="Note 3 6 3 2 2 3 2" xfId="33739" xr:uid="{00000000-0005-0000-0000-0000E54C0000}"/>
    <cellStyle name="Note 3 6 3 2 2 3 3" xfId="48192" xr:uid="{00000000-0005-0000-0000-0000E64C0000}"/>
    <cellStyle name="Note 3 6 3 2 2 4" xfId="21726" xr:uid="{00000000-0005-0000-0000-0000E74C0000}"/>
    <cellStyle name="Note 3 6 3 2 2 5" xfId="36179" xr:uid="{00000000-0005-0000-0000-0000E84C0000}"/>
    <cellStyle name="Note 3 6 3 2 3" xfId="6752" xr:uid="{00000000-0005-0000-0000-0000E94C0000}"/>
    <cellStyle name="Note 3 6 3 2 3 2" xfId="24187" xr:uid="{00000000-0005-0000-0000-0000EA4C0000}"/>
    <cellStyle name="Note 3 6 3 2 3 3" xfId="38640" xr:uid="{00000000-0005-0000-0000-0000EB4C0000}"/>
    <cellStyle name="Note 3 6 3 2 4" xfId="9193" xr:uid="{00000000-0005-0000-0000-0000EC4C0000}"/>
    <cellStyle name="Note 3 6 3 2 4 2" xfId="26628" xr:uid="{00000000-0005-0000-0000-0000ED4C0000}"/>
    <cellStyle name="Note 3 6 3 2 4 3" xfId="41081" xr:uid="{00000000-0005-0000-0000-0000EE4C0000}"/>
    <cellStyle name="Note 3 6 3 2 5" xfId="11613" xr:uid="{00000000-0005-0000-0000-0000EF4C0000}"/>
    <cellStyle name="Note 3 6 3 2 5 2" xfId="29048" xr:uid="{00000000-0005-0000-0000-0000F04C0000}"/>
    <cellStyle name="Note 3 6 3 2 5 3" xfId="43501" xr:uid="{00000000-0005-0000-0000-0000F14C0000}"/>
    <cellStyle name="Note 3 6 3 2 6" xfId="18620" xr:uid="{00000000-0005-0000-0000-0000F24C0000}"/>
    <cellStyle name="Note 3 6 3 3" xfId="1780" xr:uid="{00000000-0005-0000-0000-0000F34C0000}"/>
    <cellStyle name="Note 3 6 3 3 2" xfId="4291" xr:uid="{00000000-0005-0000-0000-0000F44C0000}"/>
    <cellStyle name="Note 3 6 3 3 2 2" xfId="13844" xr:uid="{00000000-0005-0000-0000-0000F54C0000}"/>
    <cellStyle name="Note 3 6 3 3 2 2 2" xfId="31279" xr:uid="{00000000-0005-0000-0000-0000F64C0000}"/>
    <cellStyle name="Note 3 6 3 3 2 2 3" xfId="45732" xr:uid="{00000000-0005-0000-0000-0000F74C0000}"/>
    <cellStyle name="Note 3 6 3 3 2 3" xfId="16305" xr:uid="{00000000-0005-0000-0000-0000F84C0000}"/>
    <cellStyle name="Note 3 6 3 3 2 3 2" xfId="33740" xr:uid="{00000000-0005-0000-0000-0000F94C0000}"/>
    <cellStyle name="Note 3 6 3 3 2 3 3" xfId="48193" xr:uid="{00000000-0005-0000-0000-0000FA4C0000}"/>
    <cellStyle name="Note 3 6 3 3 2 4" xfId="21727" xr:uid="{00000000-0005-0000-0000-0000FB4C0000}"/>
    <cellStyle name="Note 3 6 3 3 2 5" xfId="36180" xr:uid="{00000000-0005-0000-0000-0000FC4C0000}"/>
    <cellStyle name="Note 3 6 3 3 3" xfId="6753" xr:uid="{00000000-0005-0000-0000-0000FD4C0000}"/>
    <cellStyle name="Note 3 6 3 3 3 2" xfId="24188" xr:uid="{00000000-0005-0000-0000-0000FE4C0000}"/>
    <cellStyle name="Note 3 6 3 3 3 3" xfId="38641" xr:uid="{00000000-0005-0000-0000-0000FF4C0000}"/>
    <cellStyle name="Note 3 6 3 3 4" xfId="9194" xr:uid="{00000000-0005-0000-0000-0000004D0000}"/>
    <cellStyle name="Note 3 6 3 3 4 2" xfId="26629" xr:uid="{00000000-0005-0000-0000-0000014D0000}"/>
    <cellStyle name="Note 3 6 3 3 4 3" xfId="41082" xr:uid="{00000000-0005-0000-0000-0000024D0000}"/>
    <cellStyle name="Note 3 6 3 3 5" xfId="11614" xr:uid="{00000000-0005-0000-0000-0000034D0000}"/>
    <cellStyle name="Note 3 6 3 3 5 2" xfId="29049" xr:uid="{00000000-0005-0000-0000-0000044D0000}"/>
    <cellStyle name="Note 3 6 3 3 5 3" xfId="43502" xr:uid="{00000000-0005-0000-0000-0000054D0000}"/>
    <cellStyle name="Note 3 6 3 3 6" xfId="18621" xr:uid="{00000000-0005-0000-0000-0000064D0000}"/>
    <cellStyle name="Note 3 6 3 4" xfId="1781" xr:uid="{00000000-0005-0000-0000-0000074D0000}"/>
    <cellStyle name="Note 3 6 3 4 2" xfId="4292" xr:uid="{00000000-0005-0000-0000-0000084D0000}"/>
    <cellStyle name="Note 3 6 3 4 2 2" xfId="21728" xr:uid="{00000000-0005-0000-0000-0000094D0000}"/>
    <cellStyle name="Note 3 6 3 4 2 3" xfId="36181" xr:uid="{00000000-0005-0000-0000-00000A4D0000}"/>
    <cellStyle name="Note 3 6 3 4 3" xfId="6754" xr:uid="{00000000-0005-0000-0000-00000B4D0000}"/>
    <cellStyle name="Note 3 6 3 4 3 2" xfId="24189" xr:uid="{00000000-0005-0000-0000-00000C4D0000}"/>
    <cellStyle name="Note 3 6 3 4 3 3" xfId="38642" xr:uid="{00000000-0005-0000-0000-00000D4D0000}"/>
    <cellStyle name="Note 3 6 3 4 4" xfId="9195" xr:uid="{00000000-0005-0000-0000-00000E4D0000}"/>
    <cellStyle name="Note 3 6 3 4 4 2" xfId="26630" xr:uid="{00000000-0005-0000-0000-00000F4D0000}"/>
    <cellStyle name="Note 3 6 3 4 4 3" xfId="41083" xr:uid="{00000000-0005-0000-0000-0000104D0000}"/>
    <cellStyle name="Note 3 6 3 4 5" xfId="11615" xr:uid="{00000000-0005-0000-0000-0000114D0000}"/>
    <cellStyle name="Note 3 6 3 4 5 2" xfId="29050" xr:uid="{00000000-0005-0000-0000-0000124D0000}"/>
    <cellStyle name="Note 3 6 3 4 5 3" xfId="43503" xr:uid="{00000000-0005-0000-0000-0000134D0000}"/>
    <cellStyle name="Note 3 6 3 4 6" xfId="15215" xr:uid="{00000000-0005-0000-0000-0000144D0000}"/>
    <cellStyle name="Note 3 6 3 4 6 2" xfId="32650" xr:uid="{00000000-0005-0000-0000-0000154D0000}"/>
    <cellStyle name="Note 3 6 3 4 6 3" xfId="47103" xr:uid="{00000000-0005-0000-0000-0000164D0000}"/>
    <cellStyle name="Note 3 6 3 4 7" xfId="18622" xr:uid="{00000000-0005-0000-0000-0000174D0000}"/>
    <cellStyle name="Note 3 6 3 4 8" xfId="20377" xr:uid="{00000000-0005-0000-0000-0000184D0000}"/>
    <cellStyle name="Note 3 6 3 5" xfId="4289" xr:uid="{00000000-0005-0000-0000-0000194D0000}"/>
    <cellStyle name="Note 3 6 3 5 2" xfId="13842" xr:uid="{00000000-0005-0000-0000-00001A4D0000}"/>
    <cellStyle name="Note 3 6 3 5 2 2" xfId="31277" xr:uid="{00000000-0005-0000-0000-00001B4D0000}"/>
    <cellStyle name="Note 3 6 3 5 2 3" xfId="45730" xr:uid="{00000000-0005-0000-0000-00001C4D0000}"/>
    <cellStyle name="Note 3 6 3 5 3" xfId="16303" xr:uid="{00000000-0005-0000-0000-00001D4D0000}"/>
    <cellStyle name="Note 3 6 3 5 3 2" xfId="33738" xr:uid="{00000000-0005-0000-0000-00001E4D0000}"/>
    <cellStyle name="Note 3 6 3 5 3 3" xfId="48191" xr:uid="{00000000-0005-0000-0000-00001F4D0000}"/>
    <cellStyle name="Note 3 6 3 5 4" xfId="21725" xr:uid="{00000000-0005-0000-0000-0000204D0000}"/>
    <cellStyle name="Note 3 6 3 5 5" xfId="36178" xr:uid="{00000000-0005-0000-0000-0000214D0000}"/>
    <cellStyle name="Note 3 6 3 6" xfId="6751" xr:uid="{00000000-0005-0000-0000-0000224D0000}"/>
    <cellStyle name="Note 3 6 3 6 2" xfId="24186" xr:uid="{00000000-0005-0000-0000-0000234D0000}"/>
    <cellStyle name="Note 3 6 3 6 3" xfId="38639" xr:uid="{00000000-0005-0000-0000-0000244D0000}"/>
    <cellStyle name="Note 3 6 3 7" xfId="9192" xr:uid="{00000000-0005-0000-0000-0000254D0000}"/>
    <cellStyle name="Note 3 6 3 7 2" xfId="26627" xr:uid="{00000000-0005-0000-0000-0000264D0000}"/>
    <cellStyle name="Note 3 6 3 7 3" xfId="41080" xr:uid="{00000000-0005-0000-0000-0000274D0000}"/>
    <cellStyle name="Note 3 6 3 8" xfId="11612" xr:uid="{00000000-0005-0000-0000-0000284D0000}"/>
    <cellStyle name="Note 3 6 3 8 2" xfId="29047" xr:uid="{00000000-0005-0000-0000-0000294D0000}"/>
    <cellStyle name="Note 3 6 3 8 3" xfId="43500" xr:uid="{00000000-0005-0000-0000-00002A4D0000}"/>
    <cellStyle name="Note 3 6 3 9" xfId="18619" xr:uid="{00000000-0005-0000-0000-00002B4D0000}"/>
    <cellStyle name="Note 3 6 4" xfId="1782" xr:uid="{00000000-0005-0000-0000-00002C4D0000}"/>
    <cellStyle name="Note 3 6 4 2" xfId="1783" xr:uid="{00000000-0005-0000-0000-00002D4D0000}"/>
    <cellStyle name="Note 3 6 4 2 2" xfId="4294" xr:uid="{00000000-0005-0000-0000-00002E4D0000}"/>
    <cellStyle name="Note 3 6 4 2 2 2" xfId="13846" xr:uid="{00000000-0005-0000-0000-00002F4D0000}"/>
    <cellStyle name="Note 3 6 4 2 2 2 2" xfId="31281" xr:uid="{00000000-0005-0000-0000-0000304D0000}"/>
    <cellStyle name="Note 3 6 4 2 2 2 3" xfId="45734" xr:uid="{00000000-0005-0000-0000-0000314D0000}"/>
    <cellStyle name="Note 3 6 4 2 2 3" xfId="16307" xr:uid="{00000000-0005-0000-0000-0000324D0000}"/>
    <cellStyle name="Note 3 6 4 2 2 3 2" xfId="33742" xr:uid="{00000000-0005-0000-0000-0000334D0000}"/>
    <cellStyle name="Note 3 6 4 2 2 3 3" xfId="48195" xr:uid="{00000000-0005-0000-0000-0000344D0000}"/>
    <cellStyle name="Note 3 6 4 2 2 4" xfId="21730" xr:uid="{00000000-0005-0000-0000-0000354D0000}"/>
    <cellStyle name="Note 3 6 4 2 2 5" xfId="36183" xr:uid="{00000000-0005-0000-0000-0000364D0000}"/>
    <cellStyle name="Note 3 6 4 2 3" xfId="6756" xr:uid="{00000000-0005-0000-0000-0000374D0000}"/>
    <cellStyle name="Note 3 6 4 2 3 2" xfId="24191" xr:uid="{00000000-0005-0000-0000-0000384D0000}"/>
    <cellStyle name="Note 3 6 4 2 3 3" xfId="38644" xr:uid="{00000000-0005-0000-0000-0000394D0000}"/>
    <cellStyle name="Note 3 6 4 2 4" xfId="9197" xr:uid="{00000000-0005-0000-0000-00003A4D0000}"/>
    <cellStyle name="Note 3 6 4 2 4 2" xfId="26632" xr:uid="{00000000-0005-0000-0000-00003B4D0000}"/>
    <cellStyle name="Note 3 6 4 2 4 3" xfId="41085" xr:uid="{00000000-0005-0000-0000-00003C4D0000}"/>
    <cellStyle name="Note 3 6 4 2 5" xfId="11617" xr:uid="{00000000-0005-0000-0000-00003D4D0000}"/>
    <cellStyle name="Note 3 6 4 2 5 2" xfId="29052" xr:uid="{00000000-0005-0000-0000-00003E4D0000}"/>
    <cellStyle name="Note 3 6 4 2 5 3" xfId="43505" xr:uid="{00000000-0005-0000-0000-00003F4D0000}"/>
    <cellStyle name="Note 3 6 4 2 6" xfId="18624" xr:uid="{00000000-0005-0000-0000-0000404D0000}"/>
    <cellStyle name="Note 3 6 4 3" xfId="1784" xr:uid="{00000000-0005-0000-0000-0000414D0000}"/>
    <cellStyle name="Note 3 6 4 3 2" xfId="4295" xr:uid="{00000000-0005-0000-0000-0000424D0000}"/>
    <cellStyle name="Note 3 6 4 3 2 2" xfId="13847" xr:uid="{00000000-0005-0000-0000-0000434D0000}"/>
    <cellStyle name="Note 3 6 4 3 2 2 2" xfId="31282" xr:uid="{00000000-0005-0000-0000-0000444D0000}"/>
    <cellStyle name="Note 3 6 4 3 2 2 3" xfId="45735" xr:uid="{00000000-0005-0000-0000-0000454D0000}"/>
    <cellStyle name="Note 3 6 4 3 2 3" xfId="16308" xr:uid="{00000000-0005-0000-0000-0000464D0000}"/>
    <cellStyle name="Note 3 6 4 3 2 3 2" xfId="33743" xr:uid="{00000000-0005-0000-0000-0000474D0000}"/>
    <cellStyle name="Note 3 6 4 3 2 3 3" xfId="48196" xr:uid="{00000000-0005-0000-0000-0000484D0000}"/>
    <cellStyle name="Note 3 6 4 3 2 4" xfId="21731" xr:uid="{00000000-0005-0000-0000-0000494D0000}"/>
    <cellStyle name="Note 3 6 4 3 2 5" xfId="36184" xr:uid="{00000000-0005-0000-0000-00004A4D0000}"/>
    <cellStyle name="Note 3 6 4 3 3" xfId="6757" xr:uid="{00000000-0005-0000-0000-00004B4D0000}"/>
    <cellStyle name="Note 3 6 4 3 3 2" xfId="24192" xr:uid="{00000000-0005-0000-0000-00004C4D0000}"/>
    <cellStyle name="Note 3 6 4 3 3 3" xfId="38645" xr:uid="{00000000-0005-0000-0000-00004D4D0000}"/>
    <cellStyle name="Note 3 6 4 3 4" xfId="9198" xr:uid="{00000000-0005-0000-0000-00004E4D0000}"/>
    <cellStyle name="Note 3 6 4 3 4 2" xfId="26633" xr:uid="{00000000-0005-0000-0000-00004F4D0000}"/>
    <cellStyle name="Note 3 6 4 3 4 3" xfId="41086" xr:uid="{00000000-0005-0000-0000-0000504D0000}"/>
    <cellStyle name="Note 3 6 4 3 5" xfId="11618" xr:uid="{00000000-0005-0000-0000-0000514D0000}"/>
    <cellStyle name="Note 3 6 4 3 5 2" xfId="29053" xr:uid="{00000000-0005-0000-0000-0000524D0000}"/>
    <cellStyle name="Note 3 6 4 3 5 3" xfId="43506" xr:uid="{00000000-0005-0000-0000-0000534D0000}"/>
    <cellStyle name="Note 3 6 4 3 6" xfId="18625" xr:uid="{00000000-0005-0000-0000-0000544D0000}"/>
    <cellStyle name="Note 3 6 4 4" xfId="1785" xr:uid="{00000000-0005-0000-0000-0000554D0000}"/>
    <cellStyle name="Note 3 6 4 4 2" xfId="4296" xr:uid="{00000000-0005-0000-0000-0000564D0000}"/>
    <cellStyle name="Note 3 6 4 4 2 2" xfId="21732" xr:uid="{00000000-0005-0000-0000-0000574D0000}"/>
    <cellStyle name="Note 3 6 4 4 2 3" xfId="36185" xr:uid="{00000000-0005-0000-0000-0000584D0000}"/>
    <cellStyle name="Note 3 6 4 4 3" xfId="6758" xr:uid="{00000000-0005-0000-0000-0000594D0000}"/>
    <cellStyle name="Note 3 6 4 4 3 2" xfId="24193" xr:uid="{00000000-0005-0000-0000-00005A4D0000}"/>
    <cellStyle name="Note 3 6 4 4 3 3" xfId="38646" xr:uid="{00000000-0005-0000-0000-00005B4D0000}"/>
    <cellStyle name="Note 3 6 4 4 4" xfId="9199" xr:uid="{00000000-0005-0000-0000-00005C4D0000}"/>
    <cellStyle name="Note 3 6 4 4 4 2" xfId="26634" xr:uid="{00000000-0005-0000-0000-00005D4D0000}"/>
    <cellStyle name="Note 3 6 4 4 4 3" xfId="41087" xr:uid="{00000000-0005-0000-0000-00005E4D0000}"/>
    <cellStyle name="Note 3 6 4 4 5" xfId="11619" xr:uid="{00000000-0005-0000-0000-00005F4D0000}"/>
    <cellStyle name="Note 3 6 4 4 5 2" xfId="29054" xr:uid="{00000000-0005-0000-0000-0000604D0000}"/>
    <cellStyle name="Note 3 6 4 4 5 3" xfId="43507" xr:uid="{00000000-0005-0000-0000-0000614D0000}"/>
    <cellStyle name="Note 3 6 4 4 6" xfId="15216" xr:uid="{00000000-0005-0000-0000-0000624D0000}"/>
    <cellStyle name="Note 3 6 4 4 6 2" xfId="32651" xr:uid="{00000000-0005-0000-0000-0000634D0000}"/>
    <cellStyle name="Note 3 6 4 4 6 3" xfId="47104" xr:uid="{00000000-0005-0000-0000-0000644D0000}"/>
    <cellStyle name="Note 3 6 4 4 7" xfId="18626" xr:uid="{00000000-0005-0000-0000-0000654D0000}"/>
    <cellStyle name="Note 3 6 4 4 8" xfId="20378" xr:uid="{00000000-0005-0000-0000-0000664D0000}"/>
    <cellStyle name="Note 3 6 4 5" xfId="4293" xr:uid="{00000000-0005-0000-0000-0000674D0000}"/>
    <cellStyle name="Note 3 6 4 5 2" xfId="13845" xr:uid="{00000000-0005-0000-0000-0000684D0000}"/>
    <cellStyle name="Note 3 6 4 5 2 2" xfId="31280" xr:uid="{00000000-0005-0000-0000-0000694D0000}"/>
    <cellStyle name="Note 3 6 4 5 2 3" xfId="45733" xr:uid="{00000000-0005-0000-0000-00006A4D0000}"/>
    <cellStyle name="Note 3 6 4 5 3" xfId="16306" xr:uid="{00000000-0005-0000-0000-00006B4D0000}"/>
    <cellStyle name="Note 3 6 4 5 3 2" xfId="33741" xr:uid="{00000000-0005-0000-0000-00006C4D0000}"/>
    <cellStyle name="Note 3 6 4 5 3 3" xfId="48194" xr:uid="{00000000-0005-0000-0000-00006D4D0000}"/>
    <cellStyle name="Note 3 6 4 5 4" xfId="21729" xr:uid="{00000000-0005-0000-0000-00006E4D0000}"/>
    <cellStyle name="Note 3 6 4 5 5" xfId="36182" xr:uid="{00000000-0005-0000-0000-00006F4D0000}"/>
    <cellStyle name="Note 3 6 4 6" xfId="6755" xr:uid="{00000000-0005-0000-0000-0000704D0000}"/>
    <cellStyle name="Note 3 6 4 6 2" xfId="24190" xr:uid="{00000000-0005-0000-0000-0000714D0000}"/>
    <cellStyle name="Note 3 6 4 6 3" xfId="38643" xr:uid="{00000000-0005-0000-0000-0000724D0000}"/>
    <cellStyle name="Note 3 6 4 7" xfId="9196" xr:uid="{00000000-0005-0000-0000-0000734D0000}"/>
    <cellStyle name="Note 3 6 4 7 2" xfId="26631" xr:uid="{00000000-0005-0000-0000-0000744D0000}"/>
    <cellStyle name="Note 3 6 4 7 3" xfId="41084" xr:uid="{00000000-0005-0000-0000-0000754D0000}"/>
    <cellStyle name="Note 3 6 4 8" xfId="11616" xr:uid="{00000000-0005-0000-0000-0000764D0000}"/>
    <cellStyle name="Note 3 6 4 8 2" xfId="29051" xr:uid="{00000000-0005-0000-0000-0000774D0000}"/>
    <cellStyle name="Note 3 6 4 8 3" xfId="43504" xr:uid="{00000000-0005-0000-0000-0000784D0000}"/>
    <cellStyle name="Note 3 6 4 9" xfId="18623" xr:uid="{00000000-0005-0000-0000-0000794D0000}"/>
    <cellStyle name="Note 3 6 5" xfId="1786" xr:uid="{00000000-0005-0000-0000-00007A4D0000}"/>
    <cellStyle name="Note 3 6 5 2" xfId="1787" xr:uid="{00000000-0005-0000-0000-00007B4D0000}"/>
    <cellStyle name="Note 3 6 5 2 2" xfId="4298" xr:uid="{00000000-0005-0000-0000-00007C4D0000}"/>
    <cellStyle name="Note 3 6 5 2 2 2" xfId="13849" xr:uid="{00000000-0005-0000-0000-00007D4D0000}"/>
    <cellStyle name="Note 3 6 5 2 2 2 2" xfId="31284" xr:uid="{00000000-0005-0000-0000-00007E4D0000}"/>
    <cellStyle name="Note 3 6 5 2 2 2 3" xfId="45737" xr:uid="{00000000-0005-0000-0000-00007F4D0000}"/>
    <cellStyle name="Note 3 6 5 2 2 3" xfId="16310" xr:uid="{00000000-0005-0000-0000-0000804D0000}"/>
    <cellStyle name="Note 3 6 5 2 2 3 2" xfId="33745" xr:uid="{00000000-0005-0000-0000-0000814D0000}"/>
    <cellStyle name="Note 3 6 5 2 2 3 3" xfId="48198" xr:uid="{00000000-0005-0000-0000-0000824D0000}"/>
    <cellStyle name="Note 3 6 5 2 2 4" xfId="21734" xr:uid="{00000000-0005-0000-0000-0000834D0000}"/>
    <cellStyle name="Note 3 6 5 2 2 5" xfId="36187" xr:uid="{00000000-0005-0000-0000-0000844D0000}"/>
    <cellStyle name="Note 3 6 5 2 3" xfId="6760" xr:uid="{00000000-0005-0000-0000-0000854D0000}"/>
    <cellStyle name="Note 3 6 5 2 3 2" xfId="24195" xr:uid="{00000000-0005-0000-0000-0000864D0000}"/>
    <cellStyle name="Note 3 6 5 2 3 3" xfId="38648" xr:uid="{00000000-0005-0000-0000-0000874D0000}"/>
    <cellStyle name="Note 3 6 5 2 4" xfId="9201" xr:uid="{00000000-0005-0000-0000-0000884D0000}"/>
    <cellStyle name="Note 3 6 5 2 4 2" xfId="26636" xr:uid="{00000000-0005-0000-0000-0000894D0000}"/>
    <cellStyle name="Note 3 6 5 2 4 3" xfId="41089" xr:uid="{00000000-0005-0000-0000-00008A4D0000}"/>
    <cellStyle name="Note 3 6 5 2 5" xfId="11621" xr:uid="{00000000-0005-0000-0000-00008B4D0000}"/>
    <cellStyle name="Note 3 6 5 2 5 2" xfId="29056" xr:uid="{00000000-0005-0000-0000-00008C4D0000}"/>
    <cellStyle name="Note 3 6 5 2 5 3" xfId="43509" xr:uid="{00000000-0005-0000-0000-00008D4D0000}"/>
    <cellStyle name="Note 3 6 5 2 6" xfId="18628" xr:uid="{00000000-0005-0000-0000-00008E4D0000}"/>
    <cellStyle name="Note 3 6 5 3" xfId="1788" xr:uid="{00000000-0005-0000-0000-00008F4D0000}"/>
    <cellStyle name="Note 3 6 5 3 2" xfId="4299" xr:uid="{00000000-0005-0000-0000-0000904D0000}"/>
    <cellStyle name="Note 3 6 5 3 2 2" xfId="13850" xr:uid="{00000000-0005-0000-0000-0000914D0000}"/>
    <cellStyle name="Note 3 6 5 3 2 2 2" xfId="31285" xr:uid="{00000000-0005-0000-0000-0000924D0000}"/>
    <cellStyle name="Note 3 6 5 3 2 2 3" xfId="45738" xr:uid="{00000000-0005-0000-0000-0000934D0000}"/>
    <cellStyle name="Note 3 6 5 3 2 3" xfId="16311" xr:uid="{00000000-0005-0000-0000-0000944D0000}"/>
    <cellStyle name="Note 3 6 5 3 2 3 2" xfId="33746" xr:uid="{00000000-0005-0000-0000-0000954D0000}"/>
    <cellStyle name="Note 3 6 5 3 2 3 3" xfId="48199" xr:uid="{00000000-0005-0000-0000-0000964D0000}"/>
    <cellStyle name="Note 3 6 5 3 2 4" xfId="21735" xr:uid="{00000000-0005-0000-0000-0000974D0000}"/>
    <cellStyle name="Note 3 6 5 3 2 5" xfId="36188" xr:uid="{00000000-0005-0000-0000-0000984D0000}"/>
    <cellStyle name="Note 3 6 5 3 3" xfId="6761" xr:uid="{00000000-0005-0000-0000-0000994D0000}"/>
    <cellStyle name="Note 3 6 5 3 3 2" xfId="24196" xr:uid="{00000000-0005-0000-0000-00009A4D0000}"/>
    <cellStyle name="Note 3 6 5 3 3 3" xfId="38649" xr:uid="{00000000-0005-0000-0000-00009B4D0000}"/>
    <cellStyle name="Note 3 6 5 3 4" xfId="9202" xr:uid="{00000000-0005-0000-0000-00009C4D0000}"/>
    <cellStyle name="Note 3 6 5 3 4 2" xfId="26637" xr:uid="{00000000-0005-0000-0000-00009D4D0000}"/>
    <cellStyle name="Note 3 6 5 3 4 3" xfId="41090" xr:uid="{00000000-0005-0000-0000-00009E4D0000}"/>
    <cellStyle name="Note 3 6 5 3 5" xfId="11622" xr:uid="{00000000-0005-0000-0000-00009F4D0000}"/>
    <cellStyle name="Note 3 6 5 3 5 2" xfId="29057" xr:uid="{00000000-0005-0000-0000-0000A04D0000}"/>
    <cellStyle name="Note 3 6 5 3 5 3" xfId="43510" xr:uid="{00000000-0005-0000-0000-0000A14D0000}"/>
    <cellStyle name="Note 3 6 5 3 6" xfId="18629" xr:uid="{00000000-0005-0000-0000-0000A24D0000}"/>
    <cellStyle name="Note 3 6 5 4" xfId="1789" xr:uid="{00000000-0005-0000-0000-0000A34D0000}"/>
    <cellStyle name="Note 3 6 5 4 2" xfId="4300" xr:uid="{00000000-0005-0000-0000-0000A44D0000}"/>
    <cellStyle name="Note 3 6 5 4 2 2" xfId="21736" xr:uid="{00000000-0005-0000-0000-0000A54D0000}"/>
    <cellStyle name="Note 3 6 5 4 2 3" xfId="36189" xr:uid="{00000000-0005-0000-0000-0000A64D0000}"/>
    <cellStyle name="Note 3 6 5 4 3" xfId="6762" xr:uid="{00000000-0005-0000-0000-0000A74D0000}"/>
    <cellStyle name="Note 3 6 5 4 3 2" xfId="24197" xr:uid="{00000000-0005-0000-0000-0000A84D0000}"/>
    <cellStyle name="Note 3 6 5 4 3 3" xfId="38650" xr:uid="{00000000-0005-0000-0000-0000A94D0000}"/>
    <cellStyle name="Note 3 6 5 4 4" xfId="9203" xr:uid="{00000000-0005-0000-0000-0000AA4D0000}"/>
    <cellStyle name="Note 3 6 5 4 4 2" xfId="26638" xr:uid="{00000000-0005-0000-0000-0000AB4D0000}"/>
    <cellStyle name="Note 3 6 5 4 4 3" xfId="41091" xr:uid="{00000000-0005-0000-0000-0000AC4D0000}"/>
    <cellStyle name="Note 3 6 5 4 5" xfId="11623" xr:uid="{00000000-0005-0000-0000-0000AD4D0000}"/>
    <cellStyle name="Note 3 6 5 4 5 2" xfId="29058" xr:uid="{00000000-0005-0000-0000-0000AE4D0000}"/>
    <cellStyle name="Note 3 6 5 4 5 3" xfId="43511" xr:uid="{00000000-0005-0000-0000-0000AF4D0000}"/>
    <cellStyle name="Note 3 6 5 4 6" xfId="15217" xr:uid="{00000000-0005-0000-0000-0000B04D0000}"/>
    <cellStyle name="Note 3 6 5 4 6 2" xfId="32652" xr:uid="{00000000-0005-0000-0000-0000B14D0000}"/>
    <cellStyle name="Note 3 6 5 4 6 3" xfId="47105" xr:uid="{00000000-0005-0000-0000-0000B24D0000}"/>
    <cellStyle name="Note 3 6 5 4 7" xfId="18630" xr:uid="{00000000-0005-0000-0000-0000B34D0000}"/>
    <cellStyle name="Note 3 6 5 4 8" xfId="20379" xr:uid="{00000000-0005-0000-0000-0000B44D0000}"/>
    <cellStyle name="Note 3 6 5 5" xfId="4297" xr:uid="{00000000-0005-0000-0000-0000B54D0000}"/>
    <cellStyle name="Note 3 6 5 5 2" xfId="13848" xr:uid="{00000000-0005-0000-0000-0000B64D0000}"/>
    <cellStyle name="Note 3 6 5 5 2 2" xfId="31283" xr:uid="{00000000-0005-0000-0000-0000B74D0000}"/>
    <cellStyle name="Note 3 6 5 5 2 3" xfId="45736" xr:uid="{00000000-0005-0000-0000-0000B84D0000}"/>
    <cellStyle name="Note 3 6 5 5 3" xfId="16309" xr:uid="{00000000-0005-0000-0000-0000B94D0000}"/>
    <cellStyle name="Note 3 6 5 5 3 2" xfId="33744" xr:uid="{00000000-0005-0000-0000-0000BA4D0000}"/>
    <cellStyle name="Note 3 6 5 5 3 3" xfId="48197" xr:uid="{00000000-0005-0000-0000-0000BB4D0000}"/>
    <cellStyle name="Note 3 6 5 5 4" xfId="21733" xr:uid="{00000000-0005-0000-0000-0000BC4D0000}"/>
    <cellStyle name="Note 3 6 5 5 5" xfId="36186" xr:uid="{00000000-0005-0000-0000-0000BD4D0000}"/>
    <cellStyle name="Note 3 6 5 6" xfId="6759" xr:uid="{00000000-0005-0000-0000-0000BE4D0000}"/>
    <cellStyle name="Note 3 6 5 6 2" xfId="24194" xr:uid="{00000000-0005-0000-0000-0000BF4D0000}"/>
    <cellStyle name="Note 3 6 5 6 3" xfId="38647" xr:uid="{00000000-0005-0000-0000-0000C04D0000}"/>
    <cellStyle name="Note 3 6 5 7" xfId="9200" xr:uid="{00000000-0005-0000-0000-0000C14D0000}"/>
    <cellStyle name="Note 3 6 5 7 2" xfId="26635" xr:uid="{00000000-0005-0000-0000-0000C24D0000}"/>
    <cellStyle name="Note 3 6 5 7 3" xfId="41088" xr:uid="{00000000-0005-0000-0000-0000C34D0000}"/>
    <cellStyle name="Note 3 6 5 8" xfId="11620" xr:uid="{00000000-0005-0000-0000-0000C44D0000}"/>
    <cellStyle name="Note 3 6 5 8 2" xfId="29055" xr:uid="{00000000-0005-0000-0000-0000C54D0000}"/>
    <cellStyle name="Note 3 6 5 8 3" xfId="43508" xr:uid="{00000000-0005-0000-0000-0000C64D0000}"/>
    <cellStyle name="Note 3 6 5 9" xfId="18627" xr:uid="{00000000-0005-0000-0000-0000C74D0000}"/>
    <cellStyle name="Note 3 6 6" xfId="1790" xr:uid="{00000000-0005-0000-0000-0000C84D0000}"/>
    <cellStyle name="Note 3 6 6 2" xfId="4301" xr:uid="{00000000-0005-0000-0000-0000C94D0000}"/>
    <cellStyle name="Note 3 6 6 2 2" xfId="13851" xr:uid="{00000000-0005-0000-0000-0000CA4D0000}"/>
    <cellStyle name="Note 3 6 6 2 2 2" xfId="31286" xr:uid="{00000000-0005-0000-0000-0000CB4D0000}"/>
    <cellStyle name="Note 3 6 6 2 2 3" xfId="45739" xr:uid="{00000000-0005-0000-0000-0000CC4D0000}"/>
    <cellStyle name="Note 3 6 6 2 3" xfId="16312" xr:uid="{00000000-0005-0000-0000-0000CD4D0000}"/>
    <cellStyle name="Note 3 6 6 2 3 2" xfId="33747" xr:uid="{00000000-0005-0000-0000-0000CE4D0000}"/>
    <cellStyle name="Note 3 6 6 2 3 3" xfId="48200" xr:uid="{00000000-0005-0000-0000-0000CF4D0000}"/>
    <cellStyle name="Note 3 6 6 2 4" xfId="21737" xr:uid="{00000000-0005-0000-0000-0000D04D0000}"/>
    <cellStyle name="Note 3 6 6 2 5" xfId="36190" xr:uid="{00000000-0005-0000-0000-0000D14D0000}"/>
    <cellStyle name="Note 3 6 6 3" xfId="6763" xr:uid="{00000000-0005-0000-0000-0000D24D0000}"/>
    <cellStyle name="Note 3 6 6 3 2" xfId="24198" xr:uid="{00000000-0005-0000-0000-0000D34D0000}"/>
    <cellStyle name="Note 3 6 6 3 3" xfId="38651" xr:uid="{00000000-0005-0000-0000-0000D44D0000}"/>
    <cellStyle name="Note 3 6 6 4" xfId="9204" xr:uid="{00000000-0005-0000-0000-0000D54D0000}"/>
    <cellStyle name="Note 3 6 6 4 2" xfId="26639" xr:uid="{00000000-0005-0000-0000-0000D64D0000}"/>
    <cellStyle name="Note 3 6 6 4 3" xfId="41092" xr:uid="{00000000-0005-0000-0000-0000D74D0000}"/>
    <cellStyle name="Note 3 6 6 5" xfId="11624" xr:uid="{00000000-0005-0000-0000-0000D84D0000}"/>
    <cellStyle name="Note 3 6 6 5 2" xfId="29059" xr:uid="{00000000-0005-0000-0000-0000D94D0000}"/>
    <cellStyle name="Note 3 6 6 5 3" xfId="43512" xr:uid="{00000000-0005-0000-0000-0000DA4D0000}"/>
    <cellStyle name="Note 3 6 6 6" xfId="18631" xr:uid="{00000000-0005-0000-0000-0000DB4D0000}"/>
    <cellStyle name="Note 3 6 7" xfId="1791" xr:uid="{00000000-0005-0000-0000-0000DC4D0000}"/>
    <cellStyle name="Note 3 6 7 2" xfId="4302" xr:uid="{00000000-0005-0000-0000-0000DD4D0000}"/>
    <cellStyle name="Note 3 6 7 2 2" xfId="13852" xr:uid="{00000000-0005-0000-0000-0000DE4D0000}"/>
    <cellStyle name="Note 3 6 7 2 2 2" xfId="31287" xr:uid="{00000000-0005-0000-0000-0000DF4D0000}"/>
    <cellStyle name="Note 3 6 7 2 2 3" xfId="45740" xr:uid="{00000000-0005-0000-0000-0000E04D0000}"/>
    <cellStyle name="Note 3 6 7 2 3" xfId="16313" xr:uid="{00000000-0005-0000-0000-0000E14D0000}"/>
    <cellStyle name="Note 3 6 7 2 3 2" xfId="33748" xr:uid="{00000000-0005-0000-0000-0000E24D0000}"/>
    <cellStyle name="Note 3 6 7 2 3 3" xfId="48201" xr:uid="{00000000-0005-0000-0000-0000E34D0000}"/>
    <cellStyle name="Note 3 6 7 2 4" xfId="21738" xr:uid="{00000000-0005-0000-0000-0000E44D0000}"/>
    <cellStyle name="Note 3 6 7 2 5" xfId="36191" xr:uid="{00000000-0005-0000-0000-0000E54D0000}"/>
    <cellStyle name="Note 3 6 7 3" xfId="6764" xr:uid="{00000000-0005-0000-0000-0000E64D0000}"/>
    <cellStyle name="Note 3 6 7 3 2" xfId="24199" xr:uid="{00000000-0005-0000-0000-0000E74D0000}"/>
    <cellStyle name="Note 3 6 7 3 3" xfId="38652" xr:uid="{00000000-0005-0000-0000-0000E84D0000}"/>
    <cellStyle name="Note 3 6 7 4" xfId="9205" xr:uid="{00000000-0005-0000-0000-0000E94D0000}"/>
    <cellStyle name="Note 3 6 7 4 2" xfId="26640" xr:uid="{00000000-0005-0000-0000-0000EA4D0000}"/>
    <cellStyle name="Note 3 6 7 4 3" xfId="41093" xr:uid="{00000000-0005-0000-0000-0000EB4D0000}"/>
    <cellStyle name="Note 3 6 7 5" xfId="11625" xr:uid="{00000000-0005-0000-0000-0000EC4D0000}"/>
    <cellStyle name="Note 3 6 7 5 2" xfId="29060" xr:uid="{00000000-0005-0000-0000-0000ED4D0000}"/>
    <cellStyle name="Note 3 6 7 5 3" xfId="43513" xr:uid="{00000000-0005-0000-0000-0000EE4D0000}"/>
    <cellStyle name="Note 3 6 7 6" xfId="18632" xr:uid="{00000000-0005-0000-0000-0000EF4D0000}"/>
    <cellStyle name="Note 3 6 8" xfId="1792" xr:uid="{00000000-0005-0000-0000-0000F04D0000}"/>
    <cellStyle name="Note 3 6 8 2" xfId="4303" xr:uid="{00000000-0005-0000-0000-0000F14D0000}"/>
    <cellStyle name="Note 3 6 8 2 2" xfId="21739" xr:uid="{00000000-0005-0000-0000-0000F24D0000}"/>
    <cellStyle name="Note 3 6 8 2 3" xfId="36192" xr:uid="{00000000-0005-0000-0000-0000F34D0000}"/>
    <cellStyle name="Note 3 6 8 3" xfId="6765" xr:uid="{00000000-0005-0000-0000-0000F44D0000}"/>
    <cellStyle name="Note 3 6 8 3 2" xfId="24200" xr:uid="{00000000-0005-0000-0000-0000F54D0000}"/>
    <cellStyle name="Note 3 6 8 3 3" xfId="38653" xr:uid="{00000000-0005-0000-0000-0000F64D0000}"/>
    <cellStyle name="Note 3 6 8 4" xfId="9206" xr:uid="{00000000-0005-0000-0000-0000F74D0000}"/>
    <cellStyle name="Note 3 6 8 4 2" xfId="26641" xr:uid="{00000000-0005-0000-0000-0000F84D0000}"/>
    <cellStyle name="Note 3 6 8 4 3" xfId="41094" xr:uid="{00000000-0005-0000-0000-0000F94D0000}"/>
    <cellStyle name="Note 3 6 8 5" xfId="11626" xr:uid="{00000000-0005-0000-0000-0000FA4D0000}"/>
    <cellStyle name="Note 3 6 8 5 2" xfId="29061" xr:uid="{00000000-0005-0000-0000-0000FB4D0000}"/>
    <cellStyle name="Note 3 6 8 5 3" xfId="43514" xr:uid="{00000000-0005-0000-0000-0000FC4D0000}"/>
    <cellStyle name="Note 3 6 8 6" xfId="15218" xr:uid="{00000000-0005-0000-0000-0000FD4D0000}"/>
    <cellStyle name="Note 3 6 8 6 2" xfId="32653" xr:uid="{00000000-0005-0000-0000-0000FE4D0000}"/>
    <cellStyle name="Note 3 6 8 6 3" xfId="47106" xr:uid="{00000000-0005-0000-0000-0000FF4D0000}"/>
    <cellStyle name="Note 3 6 8 7" xfId="18633" xr:uid="{00000000-0005-0000-0000-0000004E0000}"/>
    <cellStyle name="Note 3 6 8 8" xfId="20380" xr:uid="{00000000-0005-0000-0000-0000014E0000}"/>
    <cellStyle name="Note 3 6 9" xfId="4284" xr:uid="{00000000-0005-0000-0000-0000024E0000}"/>
    <cellStyle name="Note 3 6 9 2" xfId="13838" xr:uid="{00000000-0005-0000-0000-0000034E0000}"/>
    <cellStyle name="Note 3 6 9 2 2" xfId="31273" xr:uid="{00000000-0005-0000-0000-0000044E0000}"/>
    <cellStyle name="Note 3 6 9 2 3" xfId="45726" xr:uid="{00000000-0005-0000-0000-0000054E0000}"/>
    <cellStyle name="Note 3 6 9 3" xfId="16299" xr:uid="{00000000-0005-0000-0000-0000064E0000}"/>
    <cellStyle name="Note 3 6 9 3 2" xfId="33734" xr:uid="{00000000-0005-0000-0000-0000074E0000}"/>
    <cellStyle name="Note 3 6 9 3 3" xfId="48187" xr:uid="{00000000-0005-0000-0000-0000084E0000}"/>
    <cellStyle name="Note 3 6 9 4" xfId="21720" xr:uid="{00000000-0005-0000-0000-0000094E0000}"/>
    <cellStyle name="Note 3 6 9 5" xfId="36173" xr:uid="{00000000-0005-0000-0000-00000A4E0000}"/>
    <cellStyle name="Note 3 7" xfId="1793" xr:uid="{00000000-0005-0000-0000-00000B4E0000}"/>
    <cellStyle name="Note 3 7 10" xfId="6766" xr:uid="{00000000-0005-0000-0000-00000C4E0000}"/>
    <cellStyle name="Note 3 7 10 2" xfId="24201" xr:uid="{00000000-0005-0000-0000-00000D4E0000}"/>
    <cellStyle name="Note 3 7 10 3" xfId="38654" xr:uid="{00000000-0005-0000-0000-00000E4E0000}"/>
    <cellStyle name="Note 3 7 11" xfId="9207" xr:uid="{00000000-0005-0000-0000-00000F4E0000}"/>
    <cellStyle name="Note 3 7 11 2" xfId="26642" xr:uid="{00000000-0005-0000-0000-0000104E0000}"/>
    <cellStyle name="Note 3 7 11 3" xfId="41095" xr:uid="{00000000-0005-0000-0000-0000114E0000}"/>
    <cellStyle name="Note 3 7 12" xfId="11627" xr:uid="{00000000-0005-0000-0000-0000124E0000}"/>
    <cellStyle name="Note 3 7 12 2" xfId="29062" xr:uid="{00000000-0005-0000-0000-0000134E0000}"/>
    <cellStyle name="Note 3 7 12 3" xfId="43515" xr:uid="{00000000-0005-0000-0000-0000144E0000}"/>
    <cellStyle name="Note 3 7 13" xfId="18634" xr:uid="{00000000-0005-0000-0000-0000154E0000}"/>
    <cellStyle name="Note 3 7 2" xfId="1794" xr:uid="{00000000-0005-0000-0000-0000164E0000}"/>
    <cellStyle name="Note 3 7 2 2" xfId="1795" xr:uid="{00000000-0005-0000-0000-0000174E0000}"/>
    <cellStyle name="Note 3 7 2 2 2" xfId="4306" xr:uid="{00000000-0005-0000-0000-0000184E0000}"/>
    <cellStyle name="Note 3 7 2 2 2 2" xfId="13855" xr:uid="{00000000-0005-0000-0000-0000194E0000}"/>
    <cellStyle name="Note 3 7 2 2 2 2 2" xfId="31290" xr:uid="{00000000-0005-0000-0000-00001A4E0000}"/>
    <cellStyle name="Note 3 7 2 2 2 2 3" xfId="45743" xr:uid="{00000000-0005-0000-0000-00001B4E0000}"/>
    <cellStyle name="Note 3 7 2 2 2 3" xfId="16316" xr:uid="{00000000-0005-0000-0000-00001C4E0000}"/>
    <cellStyle name="Note 3 7 2 2 2 3 2" xfId="33751" xr:uid="{00000000-0005-0000-0000-00001D4E0000}"/>
    <cellStyle name="Note 3 7 2 2 2 3 3" xfId="48204" xr:uid="{00000000-0005-0000-0000-00001E4E0000}"/>
    <cellStyle name="Note 3 7 2 2 2 4" xfId="21742" xr:uid="{00000000-0005-0000-0000-00001F4E0000}"/>
    <cellStyle name="Note 3 7 2 2 2 5" xfId="36195" xr:uid="{00000000-0005-0000-0000-0000204E0000}"/>
    <cellStyle name="Note 3 7 2 2 3" xfId="6768" xr:uid="{00000000-0005-0000-0000-0000214E0000}"/>
    <cellStyle name="Note 3 7 2 2 3 2" xfId="24203" xr:uid="{00000000-0005-0000-0000-0000224E0000}"/>
    <cellStyle name="Note 3 7 2 2 3 3" xfId="38656" xr:uid="{00000000-0005-0000-0000-0000234E0000}"/>
    <cellStyle name="Note 3 7 2 2 4" xfId="9209" xr:uid="{00000000-0005-0000-0000-0000244E0000}"/>
    <cellStyle name="Note 3 7 2 2 4 2" xfId="26644" xr:uid="{00000000-0005-0000-0000-0000254E0000}"/>
    <cellStyle name="Note 3 7 2 2 4 3" xfId="41097" xr:uid="{00000000-0005-0000-0000-0000264E0000}"/>
    <cellStyle name="Note 3 7 2 2 5" xfId="11629" xr:uid="{00000000-0005-0000-0000-0000274E0000}"/>
    <cellStyle name="Note 3 7 2 2 5 2" xfId="29064" xr:uid="{00000000-0005-0000-0000-0000284E0000}"/>
    <cellStyle name="Note 3 7 2 2 5 3" xfId="43517" xr:uid="{00000000-0005-0000-0000-0000294E0000}"/>
    <cellStyle name="Note 3 7 2 2 6" xfId="18636" xr:uid="{00000000-0005-0000-0000-00002A4E0000}"/>
    <cellStyle name="Note 3 7 2 3" xfId="1796" xr:uid="{00000000-0005-0000-0000-00002B4E0000}"/>
    <cellStyle name="Note 3 7 2 3 2" xfId="4307" xr:uid="{00000000-0005-0000-0000-00002C4E0000}"/>
    <cellStyle name="Note 3 7 2 3 2 2" xfId="13856" xr:uid="{00000000-0005-0000-0000-00002D4E0000}"/>
    <cellStyle name="Note 3 7 2 3 2 2 2" xfId="31291" xr:uid="{00000000-0005-0000-0000-00002E4E0000}"/>
    <cellStyle name="Note 3 7 2 3 2 2 3" xfId="45744" xr:uid="{00000000-0005-0000-0000-00002F4E0000}"/>
    <cellStyle name="Note 3 7 2 3 2 3" xfId="16317" xr:uid="{00000000-0005-0000-0000-0000304E0000}"/>
    <cellStyle name="Note 3 7 2 3 2 3 2" xfId="33752" xr:uid="{00000000-0005-0000-0000-0000314E0000}"/>
    <cellStyle name="Note 3 7 2 3 2 3 3" xfId="48205" xr:uid="{00000000-0005-0000-0000-0000324E0000}"/>
    <cellStyle name="Note 3 7 2 3 2 4" xfId="21743" xr:uid="{00000000-0005-0000-0000-0000334E0000}"/>
    <cellStyle name="Note 3 7 2 3 2 5" xfId="36196" xr:uid="{00000000-0005-0000-0000-0000344E0000}"/>
    <cellStyle name="Note 3 7 2 3 3" xfId="6769" xr:uid="{00000000-0005-0000-0000-0000354E0000}"/>
    <cellStyle name="Note 3 7 2 3 3 2" xfId="24204" xr:uid="{00000000-0005-0000-0000-0000364E0000}"/>
    <cellStyle name="Note 3 7 2 3 3 3" xfId="38657" xr:uid="{00000000-0005-0000-0000-0000374E0000}"/>
    <cellStyle name="Note 3 7 2 3 4" xfId="9210" xr:uid="{00000000-0005-0000-0000-0000384E0000}"/>
    <cellStyle name="Note 3 7 2 3 4 2" xfId="26645" xr:uid="{00000000-0005-0000-0000-0000394E0000}"/>
    <cellStyle name="Note 3 7 2 3 4 3" xfId="41098" xr:uid="{00000000-0005-0000-0000-00003A4E0000}"/>
    <cellStyle name="Note 3 7 2 3 5" xfId="11630" xr:uid="{00000000-0005-0000-0000-00003B4E0000}"/>
    <cellStyle name="Note 3 7 2 3 5 2" xfId="29065" xr:uid="{00000000-0005-0000-0000-00003C4E0000}"/>
    <cellStyle name="Note 3 7 2 3 5 3" xfId="43518" xr:uid="{00000000-0005-0000-0000-00003D4E0000}"/>
    <cellStyle name="Note 3 7 2 3 6" xfId="18637" xr:uid="{00000000-0005-0000-0000-00003E4E0000}"/>
    <cellStyle name="Note 3 7 2 4" xfId="1797" xr:uid="{00000000-0005-0000-0000-00003F4E0000}"/>
    <cellStyle name="Note 3 7 2 4 2" xfId="4308" xr:uid="{00000000-0005-0000-0000-0000404E0000}"/>
    <cellStyle name="Note 3 7 2 4 2 2" xfId="21744" xr:uid="{00000000-0005-0000-0000-0000414E0000}"/>
    <cellStyle name="Note 3 7 2 4 2 3" xfId="36197" xr:uid="{00000000-0005-0000-0000-0000424E0000}"/>
    <cellStyle name="Note 3 7 2 4 3" xfId="6770" xr:uid="{00000000-0005-0000-0000-0000434E0000}"/>
    <cellStyle name="Note 3 7 2 4 3 2" xfId="24205" xr:uid="{00000000-0005-0000-0000-0000444E0000}"/>
    <cellStyle name="Note 3 7 2 4 3 3" xfId="38658" xr:uid="{00000000-0005-0000-0000-0000454E0000}"/>
    <cellStyle name="Note 3 7 2 4 4" xfId="9211" xr:uid="{00000000-0005-0000-0000-0000464E0000}"/>
    <cellStyle name="Note 3 7 2 4 4 2" xfId="26646" xr:uid="{00000000-0005-0000-0000-0000474E0000}"/>
    <cellStyle name="Note 3 7 2 4 4 3" xfId="41099" xr:uid="{00000000-0005-0000-0000-0000484E0000}"/>
    <cellStyle name="Note 3 7 2 4 5" xfId="11631" xr:uid="{00000000-0005-0000-0000-0000494E0000}"/>
    <cellStyle name="Note 3 7 2 4 5 2" xfId="29066" xr:uid="{00000000-0005-0000-0000-00004A4E0000}"/>
    <cellStyle name="Note 3 7 2 4 5 3" xfId="43519" xr:uid="{00000000-0005-0000-0000-00004B4E0000}"/>
    <cellStyle name="Note 3 7 2 4 6" xfId="15219" xr:uid="{00000000-0005-0000-0000-00004C4E0000}"/>
    <cellStyle name="Note 3 7 2 4 6 2" xfId="32654" xr:uid="{00000000-0005-0000-0000-00004D4E0000}"/>
    <cellStyle name="Note 3 7 2 4 6 3" xfId="47107" xr:uid="{00000000-0005-0000-0000-00004E4E0000}"/>
    <cellStyle name="Note 3 7 2 4 7" xfId="18638" xr:uid="{00000000-0005-0000-0000-00004F4E0000}"/>
    <cellStyle name="Note 3 7 2 4 8" xfId="20381" xr:uid="{00000000-0005-0000-0000-0000504E0000}"/>
    <cellStyle name="Note 3 7 2 5" xfId="4305" xr:uid="{00000000-0005-0000-0000-0000514E0000}"/>
    <cellStyle name="Note 3 7 2 5 2" xfId="13854" xr:uid="{00000000-0005-0000-0000-0000524E0000}"/>
    <cellStyle name="Note 3 7 2 5 2 2" xfId="31289" xr:uid="{00000000-0005-0000-0000-0000534E0000}"/>
    <cellStyle name="Note 3 7 2 5 2 3" xfId="45742" xr:uid="{00000000-0005-0000-0000-0000544E0000}"/>
    <cellStyle name="Note 3 7 2 5 3" xfId="16315" xr:uid="{00000000-0005-0000-0000-0000554E0000}"/>
    <cellStyle name="Note 3 7 2 5 3 2" xfId="33750" xr:uid="{00000000-0005-0000-0000-0000564E0000}"/>
    <cellStyle name="Note 3 7 2 5 3 3" xfId="48203" xr:uid="{00000000-0005-0000-0000-0000574E0000}"/>
    <cellStyle name="Note 3 7 2 5 4" xfId="21741" xr:uid="{00000000-0005-0000-0000-0000584E0000}"/>
    <cellStyle name="Note 3 7 2 5 5" xfId="36194" xr:uid="{00000000-0005-0000-0000-0000594E0000}"/>
    <cellStyle name="Note 3 7 2 6" xfId="6767" xr:uid="{00000000-0005-0000-0000-00005A4E0000}"/>
    <cellStyle name="Note 3 7 2 6 2" xfId="24202" xr:uid="{00000000-0005-0000-0000-00005B4E0000}"/>
    <cellStyle name="Note 3 7 2 6 3" xfId="38655" xr:uid="{00000000-0005-0000-0000-00005C4E0000}"/>
    <cellStyle name="Note 3 7 2 7" xfId="9208" xr:uid="{00000000-0005-0000-0000-00005D4E0000}"/>
    <cellStyle name="Note 3 7 2 7 2" xfId="26643" xr:uid="{00000000-0005-0000-0000-00005E4E0000}"/>
    <cellStyle name="Note 3 7 2 7 3" xfId="41096" xr:uid="{00000000-0005-0000-0000-00005F4E0000}"/>
    <cellStyle name="Note 3 7 2 8" xfId="11628" xr:uid="{00000000-0005-0000-0000-0000604E0000}"/>
    <cellStyle name="Note 3 7 2 8 2" xfId="29063" xr:uid="{00000000-0005-0000-0000-0000614E0000}"/>
    <cellStyle name="Note 3 7 2 8 3" xfId="43516" xr:uid="{00000000-0005-0000-0000-0000624E0000}"/>
    <cellStyle name="Note 3 7 2 9" xfId="18635" xr:uid="{00000000-0005-0000-0000-0000634E0000}"/>
    <cellStyle name="Note 3 7 3" xfId="1798" xr:uid="{00000000-0005-0000-0000-0000644E0000}"/>
    <cellStyle name="Note 3 7 3 2" xfId="1799" xr:uid="{00000000-0005-0000-0000-0000654E0000}"/>
    <cellStyle name="Note 3 7 3 2 2" xfId="4310" xr:uid="{00000000-0005-0000-0000-0000664E0000}"/>
    <cellStyle name="Note 3 7 3 2 2 2" xfId="13858" xr:uid="{00000000-0005-0000-0000-0000674E0000}"/>
    <cellStyle name="Note 3 7 3 2 2 2 2" xfId="31293" xr:uid="{00000000-0005-0000-0000-0000684E0000}"/>
    <cellStyle name="Note 3 7 3 2 2 2 3" xfId="45746" xr:uid="{00000000-0005-0000-0000-0000694E0000}"/>
    <cellStyle name="Note 3 7 3 2 2 3" xfId="16319" xr:uid="{00000000-0005-0000-0000-00006A4E0000}"/>
    <cellStyle name="Note 3 7 3 2 2 3 2" xfId="33754" xr:uid="{00000000-0005-0000-0000-00006B4E0000}"/>
    <cellStyle name="Note 3 7 3 2 2 3 3" xfId="48207" xr:uid="{00000000-0005-0000-0000-00006C4E0000}"/>
    <cellStyle name="Note 3 7 3 2 2 4" xfId="21746" xr:uid="{00000000-0005-0000-0000-00006D4E0000}"/>
    <cellStyle name="Note 3 7 3 2 2 5" xfId="36199" xr:uid="{00000000-0005-0000-0000-00006E4E0000}"/>
    <cellStyle name="Note 3 7 3 2 3" xfId="6772" xr:uid="{00000000-0005-0000-0000-00006F4E0000}"/>
    <cellStyle name="Note 3 7 3 2 3 2" xfId="24207" xr:uid="{00000000-0005-0000-0000-0000704E0000}"/>
    <cellStyle name="Note 3 7 3 2 3 3" xfId="38660" xr:uid="{00000000-0005-0000-0000-0000714E0000}"/>
    <cellStyle name="Note 3 7 3 2 4" xfId="9213" xr:uid="{00000000-0005-0000-0000-0000724E0000}"/>
    <cellStyle name="Note 3 7 3 2 4 2" xfId="26648" xr:uid="{00000000-0005-0000-0000-0000734E0000}"/>
    <cellStyle name="Note 3 7 3 2 4 3" xfId="41101" xr:uid="{00000000-0005-0000-0000-0000744E0000}"/>
    <cellStyle name="Note 3 7 3 2 5" xfId="11633" xr:uid="{00000000-0005-0000-0000-0000754E0000}"/>
    <cellStyle name="Note 3 7 3 2 5 2" xfId="29068" xr:uid="{00000000-0005-0000-0000-0000764E0000}"/>
    <cellStyle name="Note 3 7 3 2 5 3" xfId="43521" xr:uid="{00000000-0005-0000-0000-0000774E0000}"/>
    <cellStyle name="Note 3 7 3 2 6" xfId="18640" xr:uid="{00000000-0005-0000-0000-0000784E0000}"/>
    <cellStyle name="Note 3 7 3 3" xfId="1800" xr:uid="{00000000-0005-0000-0000-0000794E0000}"/>
    <cellStyle name="Note 3 7 3 3 2" xfId="4311" xr:uid="{00000000-0005-0000-0000-00007A4E0000}"/>
    <cellStyle name="Note 3 7 3 3 2 2" xfId="13859" xr:uid="{00000000-0005-0000-0000-00007B4E0000}"/>
    <cellStyle name="Note 3 7 3 3 2 2 2" xfId="31294" xr:uid="{00000000-0005-0000-0000-00007C4E0000}"/>
    <cellStyle name="Note 3 7 3 3 2 2 3" xfId="45747" xr:uid="{00000000-0005-0000-0000-00007D4E0000}"/>
    <cellStyle name="Note 3 7 3 3 2 3" xfId="16320" xr:uid="{00000000-0005-0000-0000-00007E4E0000}"/>
    <cellStyle name="Note 3 7 3 3 2 3 2" xfId="33755" xr:uid="{00000000-0005-0000-0000-00007F4E0000}"/>
    <cellStyle name="Note 3 7 3 3 2 3 3" xfId="48208" xr:uid="{00000000-0005-0000-0000-0000804E0000}"/>
    <cellStyle name="Note 3 7 3 3 2 4" xfId="21747" xr:uid="{00000000-0005-0000-0000-0000814E0000}"/>
    <cellStyle name="Note 3 7 3 3 2 5" xfId="36200" xr:uid="{00000000-0005-0000-0000-0000824E0000}"/>
    <cellStyle name="Note 3 7 3 3 3" xfId="6773" xr:uid="{00000000-0005-0000-0000-0000834E0000}"/>
    <cellStyle name="Note 3 7 3 3 3 2" xfId="24208" xr:uid="{00000000-0005-0000-0000-0000844E0000}"/>
    <cellStyle name="Note 3 7 3 3 3 3" xfId="38661" xr:uid="{00000000-0005-0000-0000-0000854E0000}"/>
    <cellStyle name="Note 3 7 3 3 4" xfId="9214" xr:uid="{00000000-0005-0000-0000-0000864E0000}"/>
    <cellStyle name="Note 3 7 3 3 4 2" xfId="26649" xr:uid="{00000000-0005-0000-0000-0000874E0000}"/>
    <cellStyle name="Note 3 7 3 3 4 3" xfId="41102" xr:uid="{00000000-0005-0000-0000-0000884E0000}"/>
    <cellStyle name="Note 3 7 3 3 5" xfId="11634" xr:uid="{00000000-0005-0000-0000-0000894E0000}"/>
    <cellStyle name="Note 3 7 3 3 5 2" xfId="29069" xr:uid="{00000000-0005-0000-0000-00008A4E0000}"/>
    <cellStyle name="Note 3 7 3 3 5 3" xfId="43522" xr:uid="{00000000-0005-0000-0000-00008B4E0000}"/>
    <cellStyle name="Note 3 7 3 3 6" xfId="18641" xr:uid="{00000000-0005-0000-0000-00008C4E0000}"/>
    <cellStyle name="Note 3 7 3 4" xfId="1801" xr:uid="{00000000-0005-0000-0000-00008D4E0000}"/>
    <cellStyle name="Note 3 7 3 4 2" xfId="4312" xr:uid="{00000000-0005-0000-0000-00008E4E0000}"/>
    <cellStyle name="Note 3 7 3 4 2 2" xfId="21748" xr:uid="{00000000-0005-0000-0000-00008F4E0000}"/>
    <cellStyle name="Note 3 7 3 4 2 3" xfId="36201" xr:uid="{00000000-0005-0000-0000-0000904E0000}"/>
    <cellStyle name="Note 3 7 3 4 3" xfId="6774" xr:uid="{00000000-0005-0000-0000-0000914E0000}"/>
    <cellStyle name="Note 3 7 3 4 3 2" xfId="24209" xr:uid="{00000000-0005-0000-0000-0000924E0000}"/>
    <cellStyle name="Note 3 7 3 4 3 3" xfId="38662" xr:uid="{00000000-0005-0000-0000-0000934E0000}"/>
    <cellStyle name="Note 3 7 3 4 4" xfId="9215" xr:uid="{00000000-0005-0000-0000-0000944E0000}"/>
    <cellStyle name="Note 3 7 3 4 4 2" xfId="26650" xr:uid="{00000000-0005-0000-0000-0000954E0000}"/>
    <cellStyle name="Note 3 7 3 4 4 3" xfId="41103" xr:uid="{00000000-0005-0000-0000-0000964E0000}"/>
    <cellStyle name="Note 3 7 3 4 5" xfId="11635" xr:uid="{00000000-0005-0000-0000-0000974E0000}"/>
    <cellStyle name="Note 3 7 3 4 5 2" xfId="29070" xr:uid="{00000000-0005-0000-0000-0000984E0000}"/>
    <cellStyle name="Note 3 7 3 4 5 3" xfId="43523" xr:uid="{00000000-0005-0000-0000-0000994E0000}"/>
    <cellStyle name="Note 3 7 3 4 6" xfId="15220" xr:uid="{00000000-0005-0000-0000-00009A4E0000}"/>
    <cellStyle name="Note 3 7 3 4 6 2" xfId="32655" xr:uid="{00000000-0005-0000-0000-00009B4E0000}"/>
    <cellStyle name="Note 3 7 3 4 6 3" xfId="47108" xr:uid="{00000000-0005-0000-0000-00009C4E0000}"/>
    <cellStyle name="Note 3 7 3 4 7" xfId="18642" xr:uid="{00000000-0005-0000-0000-00009D4E0000}"/>
    <cellStyle name="Note 3 7 3 4 8" xfId="20382" xr:uid="{00000000-0005-0000-0000-00009E4E0000}"/>
    <cellStyle name="Note 3 7 3 5" xfId="4309" xr:uid="{00000000-0005-0000-0000-00009F4E0000}"/>
    <cellStyle name="Note 3 7 3 5 2" xfId="13857" xr:uid="{00000000-0005-0000-0000-0000A04E0000}"/>
    <cellStyle name="Note 3 7 3 5 2 2" xfId="31292" xr:uid="{00000000-0005-0000-0000-0000A14E0000}"/>
    <cellStyle name="Note 3 7 3 5 2 3" xfId="45745" xr:uid="{00000000-0005-0000-0000-0000A24E0000}"/>
    <cellStyle name="Note 3 7 3 5 3" xfId="16318" xr:uid="{00000000-0005-0000-0000-0000A34E0000}"/>
    <cellStyle name="Note 3 7 3 5 3 2" xfId="33753" xr:uid="{00000000-0005-0000-0000-0000A44E0000}"/>
    <cellStyle name="Note 3 7 3 5 3 3" xfId="48206" xr:uid="{00000000-0005-0000-0000-0000A54E0000}"/>
    <cellStyle name="Note 3 7 3 5 4" xfId="21745" xr:uid="{00000000-0005-0000-0000-0000A64E0000}"/>
    <cellStyle name="Note 3 7 3 5 5" xfId="36198" xr:uid="{00000000-0005-0000-0000-0000A74E0000}"/>
    <cellStyle name="Note 3 7 3 6" xfId="6771" xr:uid="{00000000-0005-0000-0000-0000A84E0000}"/>
    <cellStyle name="Note 3 7 3 6 2" xfId="24206" xr:uid="{00000000-0005-0000-0000-0000A94E0000}"/>
    <cellStyle name="Note 3 7 3 6 3" xfId="38659" xr:uid="{00000000-0005-0000-0000-0000AA4E0000}"/>
    <cellStyle name="Note 3 7 3 7" xfId="9212" xr:uid="{00000000-0005-0000-0000-0000AB4E0000}"/>
    <cellStyle name="Note 3 7 3 7 2" xfId="26647" xr:uid="{00000000-0005-0000-0000-0000AC4E0000}"/>
    <cellStyle name="Note 3 7 3 7 3" xfId="41100" xr:uid="{00000000-0005-0000-0000-0000AD4E0000}"/>
    <cellStyle name="Note 3 7 3 8" xfId="11632" xr:uid="{00000000-0005-0000-0000-0000AE4E0000}"/>
    <cellStyle name="Note 3 7 3 8 2" xfId="29067" xr:uid="{00000000-0005-0000-0000-0000AF4E0000}"/>
    <cellStyle name="Note 3 7 3 8 3" xfId="43520" xr:uid="{00000000-0005-0000-0000-0000B04E0000}"/>
    <cellStyle name="Note 3 7 3 9" xfId="18639" xr:uid="{00000000-0005-0000-0000-0000B14E0000}"/>
    <cellStyle name="Note 3 7 4" xfId="1802" xr:uid="{00000000-0005-0000-0000-0000B24E0000}"/>
    <cellStyle name="Note 3 7 4 2" xfId="1803" xr:uid="{00000000-0005-0000-0000-0000B34E0000}"/>
    <cellStyle name="Note 3 7 4 2 2" xfId="4314" xr:uid="{00000000-0005-0000-0000-0000B44E0000}"/>
    <cellStyle name="Note 3 7 4 2 2 2" xfId="13861" xr:uid="{00000000-0005-0000-0000-0000B54E0000}"/>
    <cellStyle name="Note 3 7 4 2 2 2 2" xfId="31296" xr:uid="{00000000-0005-0000-0000-0000B64E0000}"/>
    <cellStyle name="Note 3 7 4 2 2 2 3" xfId="45749" xr:uid="{00000000-0005-0000-0000-0000B74E0000}"/>
    <cellStyle name="Note 3 7 4 2 2 3" xfId="16322" xr:uid="{00000000-0005-0000-0000-0000B84E0000}"/>
    <cellStyle name="Note 3 7 4 2 2 3 2" xfId="33757" xr:uid="{00000000-0005-0000-0000-0000B94E0000}"/>
    <cellStyle name="Note 3 7 4 2 2 3 3" xfId="48210" xr:uid="{00000000-0005-0000-0000-0000BA4E0000}"/>
    <cellStyle name="Note 3 7 4 2 2 4" xfId="21750" xr:uid="{00000000-0005-0000-0000-0000BB4E0000}"/>
    <cellStyle name="Note 3 7 4 2 2 5" xfId="36203" xr:uid="{00000000-0005-0000-0000-0000BC4E0000}"/>
    <cellStyle name="Note 3 7 4 2 3" xfId="6776" xr:uid="{00000000-0005-0000-0000-0000BD4E0000}"/>
    <cellStyle name="Note 3 7 4 2 3 2" xfId="24211" xr:uid="{00000000-0005-0000-0000-0000BE4E0000}"/>
    <cellStyle name="Note 3 7 4 2 3 3" xfId="38664" xr:uid="{00000000-0005-0000-0000-0000BF4E0000}"/>
    <cellStyle name="Note 3 7 4 2 4" xfId="9217" xr:uid="{00000000-0005-0000-0000-0000C04E0000}"/>
    <cellStyle name="Note 3 7 4 2 4 2" xfId="26652" xr:uid="{00000000-0005-0000-0000-0000C14E0000}"/>
    <cellStyle name="Note 3 7 4 2 4 3" xfId="41105" xr:uid="{00000000-0005-0000-0000-0000C24E0000}"/>
    <cellStyle name="Note 3 7 4 2 5" xfId="11637" xr:uid="{00000000-0005-0000-0000-0000C34E0000}"/>
    <cellStyle name="Note 3 7 4 2 5 2" xfId="29072" xr:uid="{00000000-0005-0000-0000-0000C44E0000}"/>
    <cellStyle name="Note 3 7 4 2 5 3" xfId="43525" xr:uid="{00000000-0005-0000-0000-0000C54E0000}"/>
    <cellStyle name="Note 3 7 4 2 6" xfId="18644" xr:uid="{00000000-0005-0000-0000-0000C64E0000}"/>
    <cellStyle name="Note 3 7 4 3" xfId="1804" xr:uid="{00000000-0005-0000-0000-0000C74E0000}"/>
    <cellStyle name="Note 3 7 4 3 2" xfId="4315" xr:uid="{00000000-0005-0000-0000-0000C84E0000}"/>
    <cellStyle name="Note 3 7 4 3 2 2" xfId="13862" xr:uid="{00000000-0005-0000-0000-0000C94E0000}"/>
    <cellStyle name="Note 3 7 4 3 2 2 2" xfId="31297" xr:uid="{00000000-0005-0000-0000-0000CA4E0000}"/>
    <cellStyle name="Note 3 7 4 3 2 2 3" xfId="45750" xr:uid="{00000000-0005-0000-0000-0000CB4E0000}"/>
    <cellStyle name="Note 3 7 4 3 2 3" xfId="16323" xr:uid="{00000000-0005-0000-0000-0000CC4E0000}"/>
    <cellStyle name="Note 3 7 4 3 2 3 2" xfId="33758" xr:uid="{00000000-0005-0000-0000-0000CD4E0000}"/>
    <cellStyle name="Note 3 7 4 3 2 3 3" xfId="48211" xr:uid="{00000000-0005-0000-0000-0000CE4E0000}"/>
    <cellStyle name="Note 3 7 4 3 2 4" xfId="21751" xr:uid="{00000000-0005-0000-0000-0000CF4E0000}"/>
    <cellStyle name="Note 3 7 4 3 2 5" xfId="36204" xr:uid="{00000000-0005-0000-0000-0000D04E0000}"/>
    <cellStyle name="Note 3 7 4 3 3" xfId="6777" xr:uid="{00000000-0005-0000-0000-0000D14E0000}"/>
    <cellStyle name="Note 3 7 4 3 3 2" xfId="24212" xr:uid="{00000000-0005-0000-0000-0000D24E0000}"/>
    <cellStyle name="Note 3 7 4 3 3 3" xfId="38665" xr:uid="{00000000-0005-0000-0000-0000D34E0000}"/>
    <cellStyle name="Note 3 7 4 3 4" xfId="9218" xr:uid="{00000000-0005-0000-0000-0000D44E0000}"/>
    <cellStyle name="Note 3 7 4 3 4 2" xfId="26653" xr:uid="{00000000-0005-0000-0000-0000D54E0000}"/>
    <cellStyle name="Note 3 7 4 3 4 3" xfId="41106" xr:uid="{00000000-0005-0000-0000-0000D64E0000}"/>
    <cellStyle name="Note 3 7 4 3 5" xfId="11638" xr:uid="{00000000-0005-0000-0000-0000D74E0000}"/>
    <cellStyle name="Note 3 7 4 3 5 2" xfId="29073" xr:uid="{00000000-0005-0000-0000-0000D84E0000}"/>
    <cellStyle name="Note 3 7 4 3 5 3" xfId="43526" xr:uid="{00000000-0005-0000-0000-0000D94E0000}"/>
    <cellStyle name="Note 3 7 4 3 6" xfId="18645" xr:uid="{00000000-0005-0000-0000-0000DA4E0000}"/>
    <cellStyle name="Note 3 7 4 4" xfId="1805" xr:uid="{00000000-0005-0000-0000-0000DB4E0000}"/>
    <cellStyle name="Note 3 7 4 4 2" xfId="4316" xr:uid="{00000000-0005-0000-0000-0000DC4E0000}"/>
    <cellStyle name="Note 3 7 4 4 2 2" xfId="21752" xr:uid="{00000000-0005-0000-0000-0000DD4E0000}"/>
    <cellStyle name="Note 3 7 4 4 2 3" xfId="36205" xr:uid="{00000000-0005-0000-0000-0000DE4E0000}"/>
    <cellStyle name="Note 3 7 4 4 3" xfId="6778" xr:uid="{00000000-0005-0000-0000-0000DF4E0000}"/>
    <cellStyle name="Note 3 7 4 4 3 2" xfId="24213" xr:uid="{00000000-0005-0000-0000-0000E04E0000}"/>
    <cellStyle name="Note 3 7 4 4 3 3" xfId="38666" xr:uid="{00000000-0005-0000-0000-0000E14E0000}"/>
    <cellStyle name="Note 3 7 4 4 4" xfId="9219" xr:uid="{00000000-0005-0000-0000-0000E24E0000}"/>
    <cellStyle name="Note 3 7 4 4 4 2" xfId="26654" xr:uid="{00000000-0005-0000-0000-0000E34E0000}"/>
    <cellStyle name="Note 3 7 4 4 4 3" xfId="41107" xr:uid="{00000000-0005-0000-0000-0000E44E0000}"/>
    <cellStyle name="Note 3 7 4 4 5" xfId="11639" xr:uid="{00000000-0005-0000-0000-0000E54E0000}"/>
    <cellStyle name="Note 3 7 4 4 5 2" xfId="29074" xr:uid="{00000000-0005-0000-0000-0000E64E0000}"/>
    <cellStyle name="Note 3 7 4 4 5 3" xfId="43527" xr:uid="{00000000-0005-0000-0000-0000E74E0000}"/>
    <cellStyle name="Note 3 7 4 4 6" xfId="15221" xr:uid="{00000000-0005-0000-0000-0000E84E0000}"/>
    <cellStyle name="Note 3 7 4 4 6 2" xfId="32656" xr:uid="{00000000-0005-0000-0000-0000E94E0000}"/>
    <cellStyle name="Note 3 7 4 4 6 3" xfId="47109" xr:uid="{00000000-0005-0000-0000-0000EA4E0000}"/>
    <cellStyle name="Note 3 7 4 4 7" xfId="18646" xr:uid="{00000000-0005-0000-0000-0000EB4E0000}"/>
    <cellStyle name="Note 3 7 4 4 8" xfId="20383" xr:uid="{00000000-0005-0000-0000-0000EC4E0000}"/>
    <cellStyle name="Note 3 7 4 5" xfId="4313" xr:uid="{00000000-0005-0000-0000-0000ED4E0000}"/>
    <cellStyle name="Note 3 7 4 5 2" xfId="13860" xr:uid="{00000000-0005-0000-0000-0000EE4E0000}"/>
    <cellStyle name="Note 3 7 4 5 2 2" xfId="31295" xr:uid="{00000000-0005-0000-0000-0000EF4E0000}"/>
    <cellStyle name="Note 3 7 4 5 2 3" xfId="45748" xr:uid="{00000000-0005-0000-0000-0000F04E0000}"/>
    <cellStyle name="Note 3 7 4 5 3" xfId="16321" xr:uid="{00000000-0005-0000-0000-0000F14E0000}"/>
    <cellStyle name="Note 3 7 4 5 3 2" xfId="33756" xr:uid="{00000000-0005-0000-0000-0000F24E0000}"/>
    <cellStyle name="Note 3 7 4 5 3 3" xfId="48209" xr:uid="{00000000-0005-0000-0000-0000F34E0000}"/>
    <cellStyle name="Note 3 7 4 5 4" xfId="21749" xr:uid="{00000000-0005-0000-0000-0000F44E0000}"/>
    <cellStyle name="Note 3 7 4 5 5" xfId="36202" xr:uid="{00000000-0005-0000-0000-0000F54E0000}"/>
    <cellStyle name="Note 3 7 4 6" xfId="6775" xr:uid="{00000000-0005-0000-0000-0000F64E0000}"/>
    <cellStyle name="Note 3 7 4 6 2" xfId="24210" xr:uid="{00000000-0005-0000-0000-0000F74E0000}"/>
    <cellStyle name="Note 3 7 4 6 3" xfId="38663" xr:uid="{00000000-0005-0000-0000-0000F84E0000}"/>
    <cellStyle name="Note 3 7 4 7" xfId="9216" xr:uid="{00000000-0005-0000-0000-0000F94E0000}"/>
    <cellStyle name="Note 3 7 4 7 2" xfId="26651" xr:uid="{00000000-0005-0000-0000-0000FA4E0000}"/>
    <cellStyle name="Note 3 7 4 7 3" xfId="41104" xr:uid="{00000000-0005-0000-0000-0000FB4E0000}"/>
    <cellStyle name="Note 3 7 4 8" xfId="11636" xr:uid="{00000000-0005-0000-0000-0000FC4E0000}"/>
    <cellStyle name="Note 3 7 4 8 2" xfId="29071" xr:uid="{00000000-0005-0000-0000-0000FD4E0000}"/>
    <cellStyle name="Note 3 7 4 8 3" xfId="43524" xr:uid="{00000000-0005-0000-0000-0000FE4E0000}"/>
    <cellStyle name="Note 3 7 4 9" xfId="18643" xr:uid="{00000000-0005-0000-0000-0000FF4E0000}"/>
    <cellStyle name="Note 3 7 5" xfId="1806" xr:uid="{00000000-0005-0000-0000-0000004F0000}"/>
    <cellStyle name="Note 3 7 5 2" xfId="1807" xr:uid="{00000000-0005-0000-0000-0000014F0000}"/>
    <cellStyle name="Note 3 7 5 2 2" xfId="4318" xr:uid="{00000000-0005-0000-0000-0000024F0000}"/>
    <cellStyle name="Note 3 7 5 2 2 2" xfId="13864" xr:uid="{00000000-0005-0000-0000-0000034F0000}"/>
    <cellStyle name="Note 3 7 5 2 2 2 2" xfId="31299" xr:uid="{00000000-0005-0000-0000-0000044F0000}"/>
    <cellStyle name="Note 3 7 5 2 2 2 3" xfId="45752" xr:uid="{00000000-0005-0000-0000-0000054F0000}"/>
    <cellStyle name="Note 3 7 5 2 2 3" xfId="16325" xr:uid="{00000000-0005-0000-0000-0000064F0000}"/>
    <cellStyle name="Note 3 7 5 2 2 3 2" xfId="33760" xr:uid="{00000000-0005-0000-0000-0000074F0000}"/>
    <cellStyle name="Note 3 7 5 2 2 3 3" xfId="48213" xr:uid="{00000000-0005-0000-0000-0000084F0000}"/>
    <cellStyle name="Note 3 7 5 2 2 4" xfId="21754" xr:uid="{00000000-0005-0000-0000-0000094F0000}"/>
    <cellStyle name="Note 3 7 5 2 2 5" xfId="36207" xr:uid="{00000000-0005-0000-0000-00000A4F0000}"/>
    <cellStyle name="Note 3 7 5 2 3" xfId="6780" xr:uid="{00000000-0005-0000-0000-00000B4F0000}"/>
    <cellStyle name="Note 3 7 5 2 3 2" xfId="24215" xr:uid="{00000000-0005-0000-0000-00000C4F0000}"/>
    <cellStyle name="Note 3 7 5 2 3 3" xfId="38668" xr:uid="{00000000-0005-0000-0000-00000D4F0000}"/>
    <cellStyle name="Note 3 7 5 2 4" xfId="9221" xr:uid="{00000000-0005-0000-0000-00000E4F0000}"/>
    <cellStyle name="Note 3 7 5 2 4 2" xfId="26656" xr:uid="{00000000-0005-0000-0000-00000F4F0000}"/>
    <cellStyle name="Note 3 7 5 2 4 3" xfId="41109" xr:uid="{00000000-0005-0000-0000-0000104F0000}"/>
    <cellStyle name="Note 3 7 5 2 5" xfId="11641" xr:uid="{00000000-0005-0000-0000-0000114F0000}"/>
    <cellStyle name="Note 3 7 5 2 5 2" xfId="29076" xr:uid="{00000000-0005-0000-0000-0000124F0000}"/>
    <cellStyle name="Note 3 7 5 2 5 3" xfId="43529" xr:uid="{00000000-0005-0000-0000-0000134F0000}"/>
    <cellStyle name="Note 3 7 5 2 6" xfId="18648" xr:uid="{00000000-0005-0000-0000-0000144F0000}"/>
    <cellStyle name="Note 3 7 5 3" xfId="1808" xr:uid="{00000000-0005-0000-0000-0000154F0000}"/>
    <cellStyle name="Note 3 7 5 3 2" xfId="4319" xr:uid="{00000000-0005-0000-0000-0000164F0000}"/>
    <cellStyle name="Note 3 7 5 3 2 2" xfId="13865" xr:uid="{00000000-0005-0000-0000-0000174F0000}"/>
    <cellStyle name="Note 3 7 5 3 2 2 2" xfId="31300" xr:uid="{00000000-0005-0000-0000-0000184F0000}"/>
    <cellStyle name="Note 3 7 5 3 2 2 3" xfId="45753" xr:uid="{00000000-0005-0000-0000-0000194F0000}"/>
    <cellStyle name="Note 3 7 5 3 2 3" xfId="16326" xr:uid="{00000000-0005-0000-0000-00001A4F0000}"/>
    <cellStyle name="Note 3 7 5 3 2 3 2" xfId="33761" xr:uid="{00000000-0005-0000-0000-00001B4F0000}"/>
    <cellStyle name="Note 3 7 5 3 2 3 3" xfId="48214" xr:uid="{00000000-0005-0000-0000-00001C4F0000}"/>
    <cellStyle name="Note 3 7 5 3 2 4" xfId="21755" xr:uid="{00000000-0005-0000-0000-00001D4F0000}"/>
    <cellStyle name="Note 3 7 5 3 2 5" xfId="36208" xr:uid="{00000000-0005-0000-0000-00001E4F0000}"/>
    <cellStyle name="Note 3 7 5 3 3" xfId="6781" xr:uid="{00000000-0005-0000-0000-00001F4F0000}"/>
    <cellStyle name="Note 3 7 5 3 3 2" xfId="24216" xr:uid="{00000000-0005-0000-0000-0000204F0000}"/>
    <cellStyle name="Note 3 7 5 3 3 3" xfId="38669" xr:uid="{00000000-0005-0000-0000-0000214F0000}"/>
    <cellStyle name="Note 3 7 5 3 4" xfId="9222" xr:uid="{00000000-0005-0000-0000-0000224F0000}"/>
    <cellStyle name="Note 3 7 5 3 4 2" xfId="26657" xr:uid="{00000000-0005-0000-0000-0000234F0000}"/>
    <cellStyle name="Note 3 7 5 3 4 3" xfId="41110" xr:uid="{00000000-0005-0000-0000-0000244F0000}"/>
    <cellStyle name="Note 3 7 5 3 5" xfId="11642" xr:uid="{00000000-0005-0000-0000-0000254F0000}"/>
    <cellStyle name="Note 3 7 5 3 5 2" xfId="29077" xr:uid="{00000000-0005-0000-0000-0000264F0000}"/>
    <cellStyle name="Note 3 7 5 3 5 3" xfId="43530" xr:uid="{00000000-0005-0000-0000-0000274F0000}"/>
    <cellStyle name="Note 3 7 5 3 6" xfId="18649" xr:uid="{00000000-0005-0000-0000-0000284F0000}"/>
    <cellStyle name="Note 3 7 5 4" xfId="1809" xr:uid="{00000000-0005-0000-0000-0000294F0000}"/>
    <cellStyle name="Note 3 7 5 4 2" xfId="4320" xr:uid="{00000000-0005-0000-0000-00002A4F0000}"/>
    <cellStyle name="Note 3 7 5 4 2 2" xfId="21756" xr:uid="{00000000-0005-0000-0000-00002B4F0000}"/>
    <cellStyle name="Note 3 7 5 4 2 3" xfId="36209" xr:uid="{00000000-0005-0000-0000-00002C4F0000}"/>
    <cellStyle name="Note 3 7 5 4 3" xfId="6782" xr:uid="{00000000-0005-0000-0000-00002D4F0000}"/>
    <cellStyle name="Note 3 7 5 4 3 2" xfId="24217" xr:uid="{00000000-0005-0000-0000-00002E4F0000}"/>
    <cellStyle name="Note 3 7 5 4 3 3" xfId="38670" xr:uid="{00000000-0005-0000-0000-00002F4F0000}"/>
    <cellStyle name="Note 3 7 5 4 4" xfId="9223" xr:uid="{00000000-0005-0000-0000-0000304F0000}"/>
    <cellStyle name="Note 3 7 5 4 4 2" xfId="26658" xr:uid="{00000000-0005-0000-0000-0000314F0000}"/>
    <cellStyle name="Note 3 7 5 4 4 3" xfId="41111" xr:uid="{00000000-0005-0000-0000-0000324F0000}"/>
    <cellStyle name="Note 3 7 5 4 5" xfId="11643" xr:uid="{00000000-0005-0000-0000-0000334F0000}"/>
    <cellStyle name="Note 3 7 5 4 5 2" xfId="29078" xr:uid="{00000000-0005-0000-0000-0000344F0000}"/>
    <cellStyle name="Note 3 7 5 4 5 3" xfId="43531" xr:uid="{00000000-0005-0000-0000-0000354F0000}"/>
    <cellStyle name="Note 3 7 5 4 6" xfId="15222" xr:uid="{00000000-0005-0000-0000-0000364F0000}"/>
    <cellStyle name="Note 3 7 5 4 6 2" xfId="32657" xr:uid="{00000000-0005-0000-0000-0000374F0000}"/>
    <cellStyle name="Note 3 7 5 4 6 3" xfId="47110" xr:uid="{00000000-0005-0000-0000-0000384F0000}"/>
    <cellStyle name="Note 3 7 5 4 7" xfId="18650" xr:uid="{00000000-0005-0000-0000-0000394F0000}"/>
    <cellStyle name="Note 3 7 5 4 8" xfId="20384" xr:uid="{00000000-0005-0000-0000-00003A4F0000}"/>
    <cellStyle name="Note 3 7 5 5" xfId="4317" xr:uid="{00000000-0005-0000-0000-00003B4F0000}"/>
    <cellStyle name="Note 3 7 5 5 2" xfId="13863" xr:uid="{00000000-0005-0000-0000-00003C4F0000}"/>
    <cellStyle name="Note 3 7 5 5 2 2" xfId="31298" xr:uid="{00000000-0005-0000-0000-00003D4F0000}"/>
    <cellStyle name="Note 3 7 5 5 2 3" xfId="45751" xr:uid="{00000000-0005-0000-0000-00003E4F0000}"/>
    <cellStyle name="Note 3 7 5 5 3" xfId="16324" xr:uid="{00000000-0005-0000-0000-00003F4F0000}"/>
    <cellStyle name="Note 3 7 5 5 3 2" xfId="33759" xr:uid="{00000000-0005-0000-0000-0000404F0000}"/>
    <cellStyle name="Note 3 7 5 5 3 3" xfId="48212" xr:uid="{00000000-0005-0000-0000-0000414F0000}"/>
    <cellStyle name="Note 3 7 5 5 4" xfId="21753" xr:uid="{00000000-0005-0000-0000-0000424F0000}"/>
    <cellStyle name="Note 3 7 5 5 5" xfId="36206" xr:uid="{00000000-0005-0000-0000-0000434F0000}"/>
    <cellStyle name="Note 3 7 5 6" xfId="6779" xr:uid="{00000000-0005-0000-0000-0000444F0000}"/>
    <cellStyle name="Note 3 7 5 6 2" xfId="24214" xr:uid="{00000000-0005-0000-0000-0000454F0000}"/>
    <cellStyle name="Note 3 7 5 6 3" xfId="38667" xr:uid="{00000000-0005-0000-0000-0000464F0000}"/>
    <cellStyle name="Note 3 7 5 7" xfId="9220" xr:uid="{00000000-0005-0000-0000-0000474F0000}"/>
    <cellStyle name="Note 3 7 5 7 2" xfId="26655" xr:uid="{00000000-0005-0000-0000-0000484F0000}"/>
    <cellStyle name="Note 3 7 5 7 3" xfId="41108" xr:uid="{00000000-0005-0000-0000-0000494F0000}"/>
    <cellStyle name="Note 3 7 5 8" xfId="11640" xr:uid="{00000000-0005-0000-0000-00004A4F0000}"/>
    <cellStyle name="Note 3 7 5 8 2" xfId="29075" xr:uid="{00000000-0005-0000-0000-00004B4F0000}"/>
    <cellStyle name="Note 3 7 5 8 3" xfId="43528" xr:uid="{00000000-0005-0000-0000-00004C4F0000}"/>
    <cellStyle name="Note 3 7 5 9" xfId="18647" xr:uid="{00000000-0005-0000-0000-00004D4F0000}"/>
    <cellStyle name="Note 3 7 6" xfId="1810" xr:uid="{00000000-0005-0000-0000-00004E4F0000}"/>
    <cellStyle name="Note 3 7 6 2" xfId="4321" xr:uid="{00000000-0005-0000-0000-00004F4F0000}"/>
    <cellStyle name="Note 3 7 6 2 2" xfId="13866" xr:uid="{00000000-0005-0000-0000-0000504F0000}"/>
    <cellStyle name="Note 3 7 6 2 2 2" xfId="31301" xr:uid="{00000000-0005-0000-0000-0000514F0000}"/>
    <cellStyle name="Note 3 7 6 2 2 3" xfId="45754" xr:uid="{00000000-0005-0000-0000-0000524F0000}"/>
    <cellStyle name="Note 3 7 6 2 3" xfId="16327" xr:uid="{00000000-0005-0000-0000-0000534F0000}"/>
    <cellStyle name="Note 3 7 6 2 3 2" xfId="33762" xr:uid="{00000000-0005-0000-0000-0000544F0000}"/>
    <cellStyle name="Note 3 7 6 2 3 3" xfId="48215" xr:uid="{00000000-0005-0000-0000-0000554F0000}"/>
    <cellStyle name="Note 3 7 6 2 4" xfId="21757" xr:uid="{00000000-0005-0000-0000-0000564F0000}"/>
    <cellStyle name="Note 3 7 6 2 5" xfId="36210" xr:uid="{00000000-0005-0000-0000-0000574F0000}"/>
    <cellStyle name="Note 3 7 6 3" xfId="6783" xr:uid="{00000000-0005-0000-0000-0000584F0000}"/>
    <cellStyle name="Note 3 7 6 3 2" xfId="24218" xr:uid="{00000000-0005-0000-0000-0000594F0000}"/>
    <cellStyle name="Note 3 7 6 3 3" xfId="38671" xr:uid="{00000000-0005-0000-0000-00005A4F0000}"/>
    <cellStyle name="Note 3 7 6 4" xfId="9224" xr:uid="{00000000-0005-0000-0000-00005B4F0000}"/>
    <cellStyle name="Note 3 7 6 4 2" xfId="26659" xr:uid="{00000000-0005-0000-0000-00005C4F0000}"/>
    <cellStyle name="Note 3 7 6 4 3" xfId="41112" xr:uid="{00000000-0005-0000-0000-00005D4F0000}"/>
    <cellStyle name="Note 3 7 6 5" xfId="11644" xr:uid="{00000000-0005-0000-0000-00005E4F0000}"/>
    <cellStyle name="Note 3 7 6 5 2" xfId="29079" xr:uid="{00000000-0005-0000-0000-00005F4F0000}"/>
    <cellStyle name="Note 3 7 6 5 3" xfId="43532" xr:uid="{00000000-0005-0000-0000-0000604F0000}"/>
    <cellStyle name="Note 3 7 6 6" xfId="18651" xr:uid="{00000000-0005-0000-0000-0000614F0000}"/>
    <cellStyle name="Note 3 7 7" xfId="1811" xr:uid="{00000000-0005-0000-0000-0000624F0000}"/>
    <cellStyle name="Note 3 7 7 2" xfId="4322" xr:uid="{00000000-0005-0000-0000-0000634F0000}"/>
    <cellStyle name="Note 3 7 7 2 2" xfId="13867" xr:uid="{00000000-0005-0000-0000-0000644F0000}"/>
    <cellStyle name="Note 3 7 7 2 2 2" xfId="31302" xr:uid="{00000000-0005-0000-0000-0000654F0000}"/>
    <cellStyle name="Note 3 7 7 2 2 3" xfId="45755" xr:uid="{00000000-0005-0000-0000-0000664F0000}"/>
    <cellStyle name="Note 3 7 7 2 3" xfId="16328" xr:uid="{00000000-0005-0000-0000-0000674F0000}"/>
    <cellStyle name="Note 3 7 7 2 3 2" xfId="33763" xr:uid="{00000000-0005-0000-0000-0000684F0000}"/>
    <cellStyle name="Note 3 7 7 2 3 3" xfId="48216" xr:uid="{00000000-0005-0000-0000-0000694F0000}"/>
    <cellStyle name="Note 3 7 7 2 4" xfId="21758" xr:uid="{00000000-0005-0000-0000-00006A4F0000}"/>
    <cellStyle name="Note 3 7 7 2 5" xfId="36211" xr:uid="{00000000-0005-0000-0000-00006B4F0000}"/>
    <cellStyle name="Note 3 7 7 3" xfId="6784" xr:uid="{00000000-0005-0000-0000-00006C4F0000}"/>
    <cellStyle name="Note 3 7 7 3 2" xfId="24219" xr:uid="{00000000-0005-0000-0000-00006D4F0000}"/>
    <cellStyle name="Note 3 7 7 3 3" xfId="38672" xr:uid="{00000000-0005-0000-0000-00006E4F0000}"/>
    <cellStyle name="Note 3 7 7 4" xfId="9225" xr:uid="{00000000-0005-0000-0000-00006F4F0000}"/>
    <cellStyle name="Note 3 7 7 4 2" xfId="26660" xr:uid="{00000000-0005-0000-0000-0000704F0000}"/>
    <cellStyle name="Note 3 7 7 4 3" xfId="41113" xr:uid="{00000000-0005-0000-0000-0000714F0000}"/>
    <cellStyle name="Note 3 7 7 5" xfId="11645" xr:uid="{00000000-0005-0000-0000-0000724F0000}"/>
    <cellStyle name="Note 3 7 7 5 2" xfId="29080" xr:uid="{00000000-0005-0000-0000-0000734F0000}"/>
    <cellStyle name="Note 3 7 7 5 3" xfId="43533" xr:uid="{00000000-0005-0000-0000-0000744F0000}"/>
    <cellStyle name="Note 3 7 7 6" xfId="18652" xr:uid="{00000000-0005-0000-0000-0000754F0000}"/>
    <cellStyle name="Note 3 7 8" xfId="1812" xr:uid="{00000000-0005-0000-0000-0000764F0000}"/>
    <cellStyle name="Note 3 7 8 2" xfId="4323" xr:uid="{00000000-0005-0000-0000-0000774F0000}"/>
    <cellStyle name="Note 3 7 8 2 2" xfId="21759" xr:uid="{00000000-0005-0000-0000-0000784F0000}"/>
    <cellStyle name="Note 3 7 8 2 3" xfId="36212" xr:uid="{00000000-0005-0000-0000-0000794F0000}"/>
    <cellStyle name="Note 3 7 8 3" xfId="6785" xr:uid="{00000000-0005-0000-0000-00007A4F0000}"/>
    <cellStyle name="Note 3 7 8 3 2" xfId="24220" xr:uid="{00000000-0005-0000-0000-00007B4F0000}"/>
    <cellStyle name="Note 3 7 8 3 3" xfId="38673" xr:uid="{00000000-0005-0000-0000-00007C4F0000}"/>
    <cellStyle name="Note 3 7 8 4" xfId="9226" xr:uid="{00000000-0005-0000-0000-00007D4F0000}"/>
    <cellStyle name="Note 3 7 8 4 2" xfId="26661" xr:uid="{00000000-0005-0000-0000-00007E4F0000}"/>
    <cellStyle name="Note 3 7 8 4 3" xfId="41114" xr:uid="{00000000-0005-0000-0000-00007F4F0000}"/>
    <cellStyle name="Note 3 7 8 5" xfId="11646" xr:uid="{00000000-0005-0000-0000-0000804F0000}"/>
    <cellStyle name="Note 3 7 8 5 2" xfId="29081" xr:uid="{00000000-0005-0000-0000-0000814F0000}"/>
    <cellStyle name="Note 3 7 8 5 3" xfId="43534" xr:uid="{00000000-0005-0000-0000-0000824F0000}"/>
    <cellStyle name="Note 3 7 8 6" xfId="15223" xr:uid="{00000000-0005-0000-0000-0000834F0000}"/>
    <cellStyle name="Note 3 7 8 6 2" xfId="32658" xr:uid="{00000000-0005-0000-0000-0000844F0000}"/>
    <cellStyle name="Note 3 7 8 6 3" xfId="47111" xr:uid="{00000000-0005-0000-0000-0000854F0000}"/>
    <cellStyle name="Note 3 7 8 7" xfId="18653" xr:uid="{00000000-0005-0000-0000-0000864F0000}"/>
    <cellStyle name="Note 3 7 8 8" xfId="20385" xr:uid="{00000000-0005-0000-0000-0000874F0000}"/>
    <cellStyle name="Note 3 7 9" xfId="4304" xr:uid="{00000000-0005-0000-0000-0000884F0000}"/>
    <cellStyle name="Note 3 7 9 2" xfId="13853" xr:uid="{00000000-0005-0000-0000-0000894F0000}"/>
    <cellStyle name="Note 3 7 9 2 2" xfId="31288" xr:uid="{00000000-0005-0000-0000-00008A4F0000}"/>
    <cellStyle name="Note 3 7 9 2 3" xfId="45741" xr:uid="{00000000-0005-0000-0000-00008B4F0000}"/>
    <cellStyle name="Note 3 7 9 3" xfId="16314" xr:uid="{00000000-0005-0000-0000-00008C4F0000}"/>
    <cellStyle name="Note 3 7 9 3 2" xfId="33749" xr:uid="{00000000-0005-0000-0000-00008D4F0000}"/>
    <cellStyle name="Note 3 7 9 3 3" xfId="48202" xr:uid="{00000000-0005-0000-0000-00008E4F0000}"/>
    <cellStyle name="Note 3 7 9 4" xfId="21740" xr:uid="{00000000-0005-0000-0000-00008F4F0000}"/>
    <cellStyle name="Note 3 7 9 5" xfId="36193" xr:uid="{00000000-0005-0000-0000-0000904F0000}"/>
    <cellStyle name="Note 3 8" xfId="1813" xr:uid="{00000000-0005-0000-0000-0000914F0000}"/>
    <cellStyle name="Note 3 8 10" xfId="6786" xr:uid="{00000000-0005-0000-0000-0000924F0000}"/>
    <cellStyle name="Note 3 8 10 2" xfId="24221" xr:uid="{00000000-0005-0000-0000-0000934F0000}"/>
    <cellStyle name="Note 3 8 10 3" xfId="38674" xr:uid="{00000000-0005-0000-0000-0000944F0000}"/>
    <cellStyle name="Note 3 8 11" xfId="9227" xr:uid="{00000000-0005-0000-0000-0000954F0000}"/>
    <cellStyle name="Note 3 8 11 2" xfId="26662" xr:uid="{00000000-0005-0000-0000-0000964F0000}"/>
    <cellStyle name="Note 3 8 11 3" xfId="41115" xr:uid="{00000000-0005-0000-0000-0000974F0000}"/>
    <cellStyle name="Note 3 8 12" xfId="11647" xr:uid="{00000000-0005-0000-0000-0000984F0000}"/>
    <cellStyle name="Note 3 8 12 2" xfId="29082" xr:uid="{00000000-0005-0000-0000-0000994F0000}"/>
    <cellStyle name="Note 3 8 12 3" xfId="43535" xr:uid="{00000000-0005-0000-0000-00009A4F0000}"/>
    <cellStyle name="Note 3 8 13" xfId="18654" xr:uid="{00000000-0005-0000-0000-00009B4F0000}"/>
    <cellStyle name="Note 3 8 2" xfId="1814" xr:uid="{00000000-0005-0000-0000-00009C4F0000}"/>
    <cellStyle name="Note 3 8 2 2" xfId="1815" xr:uid="{00000000-0005-0000-0000-00009D4F0000}"/>
    <cellStyle name="Note 3 8 2 2 2" xfId="4326" xr:uid="{00000000-0005-0000-0000-00009E4F0000}"/>
    <cellStyle name="Note 3 8 2 2 2 2" xfId="13870" xr:uid="{00000000-0005-0000-0000-00009F4F0000}"/>
    <cellStyle name="Note 3 8 2 2 2 2 2" xfId="31305" xr:uid="{00000000-0005-0000-0000-0000A04F0000}"/>
    <cellStyle name="Note 3 8 2 2 2 2 3" xfId="45758" xr:uid="{00000000-0005-0000-0000-0000A14F0000}"/>
    <cellStyle name="Note 3 8 2 2 2 3" xfId="16331" xr:uid="{00000000-0005-0000-0000-0000A24F0000}"/>
    <cellStyle name="Note 3 8 2 2 2 3 2" xfId="33766" xr:uid="{00000000-0005-0000-0000-0000A34F0000}"/>
    <cellStyle name="Note 3 8 2 2 2 3 3" xfId="48219" xr:uid="{00000000-0005-0000-0000-0000A44F0000}"/>
    <cellStyle name="Note 3 8 2 2 2 4" xfId="21762" xr:uid="{00000000-0005-0000-0000-0000A54F0000}"/>
    <cellStyle name="Note 3 8 2 2 2 5" xfId="36215" xr:uid="{00000000-0005-0000-0000-0000A64F0000}"/>
    <cellStyle name="Note 3 8 2 2 3" xfId="6788" xr:uid="{00000000-0005-0000-0000-0000A74F0000}"/>
    <cellStyle name="Note 3 8 2 2 3 2" xfId="24223" xr:uid="{00000000-0005-0000-0000-0000A84F0000}"/>
    <cellStyle name="Note 3 8 2 2 3 3" xfId="38676" xr:uid="{00000000-0005-0000-0000-0000A94F0000}"/>
    <cellStyle name="Note 3 8 2 2 4" xfId="9229" xr:uid="{00000000-0005-0000-0000-0000AA4F0000}"/>
    <cellStyle name="Note 3 8 2 2 4 2" xfId="26664" xr:uid="{00000000-0005-0000-0000-0000AB4F0000}"/>
    <cellStyle name="Note 3 8 2 2 4 3" xfId="41117" xr:uid="{00000000-0005-0000-0000-0000AC4F0000}"/>
    <cellStyle name="Note 3 8 2 2 5" xfId="11649" xr:uid="{00000000-0005-0000-0000-0000AD4F0000}"/>
    <cellStyle name="Note 3 8 2 2 5 2" xfId="29084" xr:uid="{00000000-0005-0000-0000-0000AE4F0000}"/>
    <cellStyle name="Note 3 8 2 2 5 3" xfId="43537" xr:uid="{00000000-0005-0000-0000-0000AF4F0000}"/>
    <cellStyle name="Note 3 8 2 2 6" xfId="18656" xr:uid="{00000000-0005-0000-0000-0000B04F0000}"/>
    <cellStyle name="Note 3 8 2 3" xfId="1816" xr:uid="{00000000-0005-0000-0000-0000B14F0000}"/>
    <cellStyle name="Note 3 8 2 3 2" xfId="4327" xr:uid="{00000000-0005-0000-0000-0000B24F0000}"/>
    <cellStyle name="Note 3 8 2 3 2 2" xfId="13871" xr:uid="{00000000-0005-0000-0000-0000B34F0000}"/>
    <cellStyle name="Note 3 8 2 3 2 2 2" xfId="31306" xr:uid="{00000000-0005-0000-0000-0000B44F0000}"/>
    <cellStyle name="Note 3 8 2 3 2 2 3" xfId="45759" xr:uid="{00000000-0005-0000-0000-0000B54F0000}"/>
    <cellStyle name="Note 3 8 2 3 2 3" xfId="16332" xr:uid="{00000000-0005-0000-0000-0000B64F0000}"/>
    <cellStyle name="Note 3 8 2 3 2 3 2" xfId="33767" xr:uid="{00000000-0005-0000-0000-0000B74F0000}"/>
    <cellStyle name="Note 3 8 2 3 2 3 3" xfId="48220" xr:uid="{00000000-0005-0000-0000-0000B84F0000}"/>
    <cellStyle name="Note 3 8 2 3 2 4" xfId="21763" xr:uid="{00000000-0005-0000-0000-0000B94F0000}"/>
    <cellStyle name="Note 3 8 2 3 2 5" xfId="36216" xr:uid="{00000000-0005-0000-0000-0000BA4F0000}"/>
    <cellStyle name="Note 3 8 2 3 3" xfId="6789" xr:uid="{00000000-0005-0000-0000-0000BB4F0000}"/>
    <cellStyle name="Note 3 8 2 3 3 2" xfId="24224" xr:uid="{00000000-0005-0000-0000-0000BC4F0000}"/>
    <cellStyle name="Note 3 8 2 3 3 3" xfId="38677" xr:uid="{00000000-0005-0000-0000-0000BD4F0000}"/>
    <cellStyle name="Note 3 8 2 3 4" xfId="9230" xr:uid="{00000000-0005-0000-0000-0000BE4F0000}"/>
    <cellStyle name="Note 3 8 2 3 4 2" xfId="26665" xr:uid="{00000000-0005-0000-0000-0000BF4F0000}"/>
    <cellStyle name="Note 3 8 2 3 4 3" xfId="41118" xr:uid="{00000000-0005-0000-0000-0000C04F0000}"/>
    <cellStyle name="Note 3 8 2 3 5" xfId="11650" xr:uid="{00000000-0005-0000-0000-0000C14F0000}"/>
    <cellStyle name="Note 3 8 2 3 5 2" xfId="29085" xr:uid="{00000000-0005-0000-0000-0000C24F0000}"/>
    <cellStyle name="Note 3 8 2 3 5 3" xfId="43538" xr:uid="{00000000-0005-0000-0000-0000C34F0000}"/>
    <cellStyle name="Note 3 8 2 3 6" xfId="18657" xr:uid="{00000000-0005-0000-0000-0000C44F0000}"/>
    <cellStyle name="Note 3 8 2 4" xfId="1817" xr:uid="{00000000-0005-0000-0000-0000C54F0000}"/>
    <cellStyle name="Note 3 8 2 4 2" xfId="4328" xr:uid="{00000000-0005-0000-0000-0000C64F0000}"/>
    <cellStyle name="Note 3 8 2 4 2 2" xfId="21764" xr:uid="{00000000-0005-0000-0000-0000C74F0000}"/>
    <cellStyle name="Note 3 8 2 4 2 3" xfId="36217" xr:uid="{00000000-0005-0000-0000-0000C84F0000}"/>
    <cellStyle name="Note 3 8 2 4 3" xfId="6790" xr:uid="{00000000-0005-0000-0000-0000C94F0000}"/>
    <cellStyle name="Note 3 8 2 4 3 2" xfId="24225" xr:uid="{00000000-0005-0000-0000-0000CA4F0000}"/>
    <cellStyle name="Note 3 8 2 4 3 3" xfId="38678" xr:uid="{00000000-0005-0000-0000-0000CB4F0000}"/>
    <cellStyle name="Note 3 8 2 4 4" xfId="9231" xr:uid="{00000000-0005-0000-0000-0000CC4F0000}"/>
    <cellStyle name="Note 3 8 2 4 4 2" xfId="26666" xr:uid="{00000000-0005-0000-0000-0000CD4F0000}"/>
    <cellStyle name="Note 3 8 2 4 4 3" xfId="41119" xr:uid="{00000000-0005-0000-0000-0000CE4F0000}"/>
    <cellStyle name="Note 3 8 2 4 5" xfId="11651" xr:uid="{00000000-0005-0000-0000-0000CF4F0000}"/>
    <cellStyle name="Note 3 8 2 4 5 2" xfId="29086" xr:uid="{00000000-0005-0000-0000-0000D04F0000}"/>
    <cellStyle name="Note 3 8 2 4 5 3" xfId="43539" xr:uid="{00000000-0005-0000-0000-0000D14F0000}"/>
    <cellStyle name="Note 3 8 2 4 6" xfId="15224" xr:uid="{00000000-0005-0000-0000-0000D24F0000}"/>
    <cellStyle name="Note 3 8 2 4 6 2" xfId="32659" xr:uid="{00000000-0005-0000-0000-0000D34F0000}"/>
    <cellStyle name="Note 3 8 2 4 6 3" xfId="47112" xr:uid="{00000000-0005-0000-0000-0000D44F0000}"/>
    <cellStyle name="Note 3 8 2 4 7" xfId="18658" xr:uid="{00000000-0005-0000-0000-0000D54F0000}"/>
    <cellStyle name="Note 3 8 2 4 8" xfId="20386" xr:uid="{00000000-0005-0000-0000-0000D64F0000}"/>
    <cellStyle name="Note 3 8 2 5" xfId="4325" xr:uid="{00000000-0005-0000-0000-0000D74F0000}"/>
    <cellStyle name="Note 3 8 2 5 2" xfId="13869" xr:uid="{00000000-0005-0000-0000-0000D84F0000}"/>
    <cellStyle name="Note 3 8 2 5 2 2" xfId="31304" xr:uid="{00000000-0005-0000-0000-0000D94F0000}"/>
    <cellStyle name="Note 3 8 2 5 2 3" xfId="45757" xr:uid="{00000000-0005-0000-0000-0000DA4F0000}"/>
    <cellStyle name="Note 3 8 2 5 3" xfId="16330" xr:uid="{00000000-0005-0000-0000-0000DB4F0000}"/>
    <cellStyle name="Note 3 8 2 5 3 2" xfId="33765" xr:uid="{00000000-0005-0000-0000-0000DC4F0000}"/>
    <cellStyle name="Note 3 8 2 5 3 3" xfId="48218" xr:uid="{00000000-0005-0000-0000-0000DD4F0000}"/>
    <cellStyle name="Note 3 8 2 5 4" xfId="21761" xr:uid="{00000000-0005-0000-0000-0000DE4F0000}"/>
    <cellStyle name="Note 3 8 2 5 5" xfId="36214" xr:uid="{00000000-0005-0000-0000-0000DF4F0000}"/>
    <cellStyle name="Note 3 8 2 6" xfId="6787" xr:uid="{00000000-0005-0000-0000-0000E04F0000}"/>
    <cellStyle name="Note 3 8 2 6 2" xfId="24222" xr:uid="{00000000-0005-0000-0000-0000E14F0000}"/>
    <cellStyle name="Note 3 8 2 6 3" xfId="38675" xr:uid="{00000000-0005-0000-0000-0000E24F0000}"/>
    <cellStyle name="Note 3 8 2 7" xfId="9228" xr:uid="{00000000-0005-0000-0000-0000E34F0000}"/>
    <cellStyle name="Note 3 8 2 7 2" xfId="26663" xr:uid="{00000000-0005-0000-0000-0000E44F0000}"/>
    <cellStyle name="Note 3 8 2 7 3" xfId="41116" xr:uid="{00000000-0005-0000-0000-0000E54F0000}"/>
    <cellStyle name="Note 3 8 2 8" xfId="11648" xr:uid="{00000000-0005-0000-0000-0000E64F0000}"/>
    <cellStyle name="Note 3 8 2 8 2" xfId="29083" xr:uid="{00000000-0005-0000-0000-0000E74F0000}"/>
    <cellStyle name="Note 3 8 2 8 3" xfId="43536" xr:uid="{00000000-0005-0000-0000-0000E84F0000}"/>
    <cellStyle name="Note 3 8 2 9" xfId="18655" xr:uid="{00000000-0005-0000-0000-0000E94F0000}"/>
    <cellStyle name="Note 3 8 3" xfId="1818" xr:uid="{00000000-0005-0000-0000-0000EA4F0000}"/>
    <cellStyle name="Note 3 8 3 2" xfId="1819" xr:uid="{00000000-0005-0000-0000-0000EB4F0000}"/>
    <cellStyle name="Note 3 8 3 2 2" xfId="4330" xr:uid="{00000000-0005-0000-0000-0000EC4F0000}"/>
    <cellStyle name="Note 3 8 3 2 2 2" xfId="13873" xr:uid="{00000000-0005-0000-0000-0000ED4F0000}"/>
    <cellStyle name="Note 3 8 3 2 2 2 2" xfId="31308" xr:uid="{00000000-0005-0000-0000-0000EE4F0000}"/>
    <cellStyle name="Note 3 8 3 2 2 2 3" xfId="45761" xr:uid="{00000000-0005-0000-0000-0000EF4F0000}"/>
    <cellStyle name="Note 3 8 3 2 2 3" xfId="16334" xr:uid="{00000000-0005-0000-0000-0000F04F0000}"/>
    <cellStyle name="Note 3 8 3 2 2 3 2" xfId="33769" xr:uid="{00000000-0005-0000-0000-0000F14F0000}"/>
    <cellStyle name="Note 3 8 3 2 2 3 3" xfId="48222" xr:uid="{00000000-0005-0000-0000-0000F24F0000}"/>
    <cellStyle name="Note 3 8 3 2 2 4" xfId="21766" xr:uid="{00000000-0005-0000-0000-0000F34F0000}"/>
    <cellStyle name="Note 3 8 3 2 2 5" xfId="36219" xr:uid="{00000000-0005-0000-0000-0000F44F0000}"/>
    <cellStyle name="Note 3 8 3 2 3" xfId="6792" xr:uid="{00000000-0005-0000-0000-0000F54F0000}"/>
    <cellStyle name="Note 3 8 3 2 3 2" xfId="24227" xr:uid="{00000000-0005-0000-0000-0000F64F0000}"/>
    <cellStyle name="Note 3 8 3 2 3 3" xfId="38680" xr:uid="{00000000-0005-0000-0000-0000F74F0000}"/>
    <cellStyle name="Note 3 8 3 2 4" xfId="9233" xr:uid="{00000000-0005-0000-0000-0000F84F0000}"/>
    <cellStyle name="Note 3 8 3 2 4 2" xfId="26668" xr:uid="{00000000-0005-0000-0000-0000F94F0000}"/>
    <cellStyle name="Note 3 8 3 2 4 3" xfId="41121" xr:uid="{00000000-0005-0000-0000-0000FA4F0000}"/>
    <cellStyle name="Note 3 8 3 2 5" xfId="11653" xr:uid="{00000000-0005-0000-0000-0000FB4F0000}"/>
    <cellStyle name="Note 3 8 3 2 5 2" xfId="29088" xr:uid="{00000000-0005-0000-0000-0000FC4F0000}"/>
    <cellStyle name="Note 3 8 3 2 5 3" xfId="43541" xr:uid="{00000000-0005-0000-0000-0000FD4F0000}"/>
    <cellStyle name="Note 3 8 3 2 6" xfId="18660" xr:uid="{00000000-0005-0000-0000-0000FE4F0000}"/>
    <cellStyle name="Note 3 8 3 3" xfId="1820" xr:uid="{00000000-0005-0000-0000-0000FF4F0000}"/>
    <cellStyle name="Note 3 8 3 3 2" xfId="4331" xr:uid="{00000000-0005-0000-0000-000000500000}"/>
    <cellStyle name="Note 3 8 3 3 2 2" xfId="13874" xr:uid="{00000000-0005-0000-0000-000001500000}"/>
    <cellStyle name="Note 3 8 3 3 2 2 2" xfId="31309" xr:uid="{00000000-0005-0000-0000-000002500000}"/>
    <cellStyle name="Note 3 8 3 3 2 2 3" xfId="45762" xr:uid="{00000000-0005-0000-0000-000003500000}"/>
    <cellStyle name="Note 3 8 3 3 2 3" xfId="16335" xr:uid="{00000000-0005-0000-0000-000004500000}"/>
    <cellStyle name="Note 3 8 3 3 2 3 2" xfId="33770" xr:uid="{00000000-0005-0000-0000-000005500000}"/>
    <cellStyle name="Note 3 8 3 3 2 3 3" xfId="48223" xr:uid="{00000000-0005-0000-0000-000006500000}"/>
    <cellStyle name="Note 3 8 3 3 2 4" xfId="21767" xr:uid="{00000000-0005-0000-0000-000007500000}"/>
    <cellStyle name="Note 3 8 3 3 2 5" xfId="36220" xr:uid="{00000000-0005-0000-0000-000008500000}"/>
    <cellStyle name="Note 3 8 3 3 3" xfId="6793" xr:uid="{00000000-0005-0000-0000-000009500000}"/>
    <cellStyle name="Note 3 8 3 3 3 2" xfId="24228" xr:uid="{00000000-0005-0000-0000-00000A500000}"/>
    <cellStyle name="Note 3 8 3 3 3 3" xfId="38681" xr:uid="{00000000-0005-0000-0000-00000B500000}"/>
    <cellStyle name="Note 3 8 3 3 4" xfId="9234" xr:uid="{00000000-0005-0000-0000-00000C500000}"/>
    <cellStyle name="Note 3 8 3 3 4 2" xfId="26669" xr:uid="{00000000-0005-0000-0000-00000D500000}"/>
    <cellStyle name="Note 3 8 3 3 4 3" xfId="41122" xr:uid="{00000000-0005-0000-0000-00000E500000}"/>
    <cellStyle name="Note 3 8 3 3 5" xfId="11654" xr:uid="{00000000-0005-0000-0000-00000F500000}"/>
    <cellStyle name="Note 3 8 3 3 5 2" xfId="29089" xr:uid="{00000000-0005-0000-0000-000010500000}"/>
    <cellStyle name="Note 3 8 3 3 5 3" xfId="43542" xr:uid="{00000000-0005-0000-0000-000011500000}"/>
    <cellStyle name="Note 3 8 3 3 6" xfId="18661" xr:uid="{00000000-0005-0000-0000-000012500000}"/>
    <cellStyle name="Note 3 8 3 4" xfId="1821" xr:uid="{00000000-0005-0000-0000-000013500000}"/>
    <cellStyle name="Note 3 8 3 4 2" xfId="4332" xr:uid="{00000000-0005-0000-0000-000014500000}"/>
    <cellStyle name="Note 3 8 3 4 2 2" xfId="21768" xr:uid="{00000000-0005-0000-0000-000015500000}"/>
    <cellStyle name="Note 3 8 3 4 2 3" xfId="36221" xr:uid="{00000000-0005-0000-0000-000016500000}"/>
    <cellStyle name="Note 3 8 3 4 3" xfId="6794" xr:uid="{00000000-0005-0000-0000-000017500000}"/>
    <cellStyle name="Note 3 8 3 4 3 2" xfId="24229" xr:uid="{00000000-0005-0000-0000-000018500000}"/>
    <cellStyle name="Note 3 8 3 4 3 3" xfId="38682" xr:uid="{00000000-0005-0000-0000-000019500000}"/>
    <cellStyle name="Note 3 8 3 4 4" xfId="9235" xr:uid="{00000000-0005-0000-0000-00001A500000}"/>
    <cellStyle name="Note 3 8 3 4 4 2" xfId="26670" xr:uid="{00000000-0005-0000-0000-00001B500000}"/>
    <cellStyle name="Note 3 8 3 4 4 3" xfId="41123" xr:uid="{00000000-0005-0000-0000-00001C500000}"/>
    <cellStyle name="Note 3 8 3 4 5" xfId="11655" xr:uid="{00000000-0005-0000-0000-00001D500000}"/>
    <cellStyle name="Note 3 8 3 4 5 2" xfId="29090" xr:uid="{00000000-0005-0000-0000-00001E500000}"/>
    <cellStyle name="Note 3 8 3 4 5 3" xfId="43543" xr:uid="{00000000-0005-0000-0000-00001F500000}"/>
    <cellStyle name="Note 3 8 3 4 6" xfId="15225" xr:uid="{00000000-0005-0000-0000-000020500000}"/>
    <cellStyle name="Note 3 8 3 4 6 2" xfId="32660" xr:uid="{00000000-0005-0000-0000-000021500000}"/>
    <cellStyle name="Note 3 8 3 4 6 3" xfId="47113" xr:uid="{00000000-0005-0000-0000-000022500000}"/>
    <cellStyle name="Note 3 8 3 4 7" xfId="18662" xr:uid="{00000000-0005-0000-0000-000023500000}"/>
    <cellStyle name="Note 3 8 3 4 8" xfId="20387" xr:uid="{00000000-0005-0000-0000-000024500000}"/>
    <cellStyle name="Note 3 8 3 5" xfId="4329" xr:uid="{00000000-0005-0000-0000-000025500000}"/>
    <cellStyle name="Note 3 8 3 5 2" xfId="13872" xr:uid="{00000000-0005-0000-0000-000026500000}"/>
    <cellStyle name="Note 3 8 3 5 2 2" xfId="31307" xr:uid="{00000000-0005-0000-0000-000027500000}"/>
    <cellStyle name="Note 3 8 3 5 2 3" xfId="45760" xr:uid="{00000000-0005-0000-0000-000028500000}"/>
    <cellStyle name="Note 3 8 3 5 3" xfId="16333" xr:uid="{00000000-0005-0000-0000-000029500000}"/>
    <cellStyle name="Note 3 8 3 5 3 2" xfId="33768" xr:uid="{00000000-0005-0000-0000-00002A500000}"/>
    <cellStyle name="Note 3 8 3 5 3 3" xfId="48221" xr:uid="{00000000-0005-0000-0000-00002B500000}"/>
    <cellStyle name="Note 3 8 3 5 4" xfId="21765" xr:uid="{00000000-0005-0000-0000-00002C500000}"/>
    <cellStyle name="Note 3 8 3 5 5" xfId="36218" xr:uid="{00000000-0005-0000-0000-00002D500000}"/>
    <cellStyle name="Note 3 8 3 6" xfId="6791" xr:uid="{00000000-0005-0000-0000-00002E500000}"/>
    <cellStyle name="Note 3 8 3 6 2" xfId="24226" xr:uid="{00000000-0005-0000-0000-00002F500000}"/>
    <cellStyle name="Note 3 8 3 6 3" xfId="38679" xr:uid="{00000000-0005-0000-0000-000030500000}"/>
    <cellStyle name="Note 3 8 3 7" xfId="9232" xr:uid="{00000000-0005-0000-0000-000031500000}"/>
    <cellStyle name="Note 3 8 3 7 2" xfId="26667" xr:uid="{00000000-0005-0000-0000-000032500000}"/>
    <cellStyle name="Note 3 8 3 7 3" xfId="41120" xr:uid="{00000000-0005-0000-0000-000033500000}"/>
    <cellStyle name="Note 3 8 3 8" xfId="11652" xr:uid="{00000000-0005-0000-0000-000034500000}"/>
    <cellStyle name="Note 3 8 3 8 2" xfId="29087" xr:uid="{00000000-0005-0000-0000-000035500000}"/>
    <cellStyle name="Note 3 8 3 8 3" xfId="43540" xr:uid="{00000000-0005-0000-0000-000036500000}"/>
    <cellStyle name="Note 3 8 3 9" xfId="18659" xr:uid="{00000000-0005-0000-0000-000037500000}"/>
    <cellStyle name="Note 3 8 4" xfId="1822" xr:uid="{00000000-0005-0000-0000-000038500000}"/>
    <cellStyle name="Note 3 8 4 2" xfId="1823" xr:uid="{00000000-0005-0000-0000-000039500000}"/>
    <cellStyle name="Note 3 8 4 2 2" xfId="4334" xr:uid="{00000000-0005-0000-0000-00003A500000}"/>
    <cellStyle name="Note 3 8 4 2 2 2" xfId="13876" xr:uid="{00000000-0005-0000-0000-00003B500000}"/>
    <cellStyle name="Note 3 8 4 2 2 2 2" xfId="31311" xr:uid="{00000000-0005-0000-0000-00003C500000}"/>
    <cellStyle name="Note 3 8 4 2 2 2 3" xfId="45764" xr:uid="{00000000-0005-0000-0000-00003D500000}"/>
    <cellStyle name="Note 3 8 4 2 2 3" xfId="16337" xr:uid="{00000000-0005-0000-0000-00003E500000}"/>
    <cellStyle name="Note 3 8 4 2 2 3 2" xfId="33772" xr:uid="{00000000-0005-0000-0000-00003F500000}"/>
    <cellStyle name="Note 3 8 4 2 2 3 3" xfId="48225" xr:uid="{00000000-0005-0000-0000-000040500000}"/>
    <cellStyle name="Note 3 8 4 2 2 4" xfId="21770" xr:uid="{00000000-0005-0000-0000-000041500000}"/>
    <cellStyle name="Note 3 8 4 2 2 5" xfId="36223" xr:uid="{00000000-0005-0000-0000-000042500000}"/>
    <cellStyle name="Note 3 8 4 2 3" xfId="6796" xr:uid="{00000000-0005-0000-0000-000043500000}"/>
    <cellStyle name="Note 3 8 4 2 3 2" xfId="24231" xr:uid="{00000000-0005-0000-0000-000044500000}"/>
    <cellStyle name="Note 3 8 4 2 3 3" xfId="38684" xr:uid="{00000000-0005-0000-0000-000045500000}"/>
    <cellStyle name="Note 3 8 4 2 4" xfId="9237" xr:uid="{00000000-0005-0000-0000-000046500000}"/>
    <cellStyle name="Note 3 8 4 2 4 2" xfId="26672" xr:uid="{00000000-0005-0000-0000-000047500000}"/>
    <cellStyle name="Note 3 8 4 2 4 3" xfId="41125" xr:uid="{00000000-0005-0000-0000-000048500000}"/>
    <cellStyle name="Note 3 8 4 2 5" xfId="11657" xr:uid="{00000000-0005-0000-0000-000049500000}"/>
    <cellStyle name="Note 3 8 4 2 5 2" xfId="29092" xr:uid="{00000000-0005-0000-0000-00004A500000}"/>
    <cellStyle name="Note 3 8 4 2 5 3" xfId="43545" xr:uid="{00000000-0005-0000-0000-00004B500000}"/>
    <cellStyle name="Note 3 8 4 2 6" xfId="18664" xr:uid="{00000000-0005-0000-0000-00004C500000}"/>
    <cellStyle name="Note 3 8 4 3" xfId="1824" xr:uid="{00000000-0005-0000-0000-00004D500000}"/>
    <cellStyle name="Note 3 8 4 3 2" xfId="4335" xr:uid="{00000000-0005-0000-0000-00004E500000}"/>
    <cellStyle name="Note 3 8 4 3 2 2" xfId="13877" xr:uid="{00000000-0005-0000-0000-00004F500000}"/>
    <cellStyle name="Note 3 8 4 3 2 2 2" xfId="31312" xr:uid="{00000000-0005-0000-0000-000050500000}"/>
    <cellStyle name="Note 3 8 4 3 2 2 3" xfId="45765" xr:uid="{00000000-0005-0000-0000-000051500000}"/>
    <cellStyle name="Note 3 8 4 3 2 3" xfId="16338" xr:uid="{00000000-0005-0000-0000-000052500000}"/>
    <cellStyle name="Note 3 8 4 3 2 3 2" xfId="33773" xr:uid="{00000000-0005-0000-0000-000053500000}"/>
    <cellStyle name="Note 3 8 4 3 2 3 3" xfId="48226" xr:uid="{00000000-0005-0000-0000-000054500000}"/>
    <cellStyle name="Note 3 8 4 3 2 4" xfId="21771" xr:uid="{00000000-0005-0000-0000-000055500000}"/>
    <cellStyle name="Note 3 8 4 3 2 5" xfId="36224" xr:uid="{00000000-0005-0000-0000-000056500000}"/>
    <cellStyle name="Note 3 8 4 3 3" xfId="6797" xr:uid="{00000000-0005-0000-0000-000057500000}"/>
    <cellStyle name="Note 3 8 4 3 3 2" xfId="24232" xr:uid="{00000000-0005-0000-0000-000058500000}"/>
    <cellStyle name="Note 3 8 4 3 3 3" xfId="38685" xr:uid="{00000000-0005-0000-0000-000059500000}"/>
    <cellStyle name="Note 3 8 4 3 4" xfId="9238" xr:uid="{00000000-0005-0000-0000-00005A500000}"/>
    <cellStyle name="Note 3 8 4 3 4 2" xfId="26673" xr:uid="{00000000-0005-0000-0000-00005B500000}"/>
    <cellStyle name="Note 3 8 4 3 4 3" xfId="41126" xr:uid="{00000000-0005-0000-0000-00005C500000}"/>
    <cellStyle name="Note 3 8 4 3 5" xfId="11658" xr:uid="{00000000-0005-0000-0000-00005D500000}"/>
    <cellStyle name="Note 3 8 4 3 5 2" xfId="29093" xr:uid="{00000000-0005-0000-0000-00005E500000}"/>
    <cellStyle name="Note 3 8 4 3 5 3" xfId="43546" xr:uid="{00000000-0005-0000-0000-00005F500000}"/>
    <cellStyle name="Note 3 8 4 3 6" xfId="18665" xr:uid="{00000000-0005-0000-0000-000060500000}"/>
    <cellStyle name="Note 3 8 4 4" xfId="1825" xr:uid="{00000000-0005-0000-0000-000061500000}"/>
    <cellStyle name="Note 3 8 4 4 2" xfId="4336" xr:uid="{00000000-0005-0000-0000-000062500000}"/>
    <cellStyle name="Note 3 8 4 4 2 2" xfId="21772" xr:uid="{00000000-0005-0000-0000-000063500000}"/>
    <cellStyle name="Note 3 8 4 4 2 3" xfId="36225" xr:uid="{00000000-0005-0000-0000-000064500000}"/>
    <cellStyle name="Note 3 8 4 4 3" xfId="6798" xr:uid="{00000000-0005-0000-0000-000065500000}"/>
    <cellStyle name="Note 3 8 4 4 3 2" xfId="24233" xr:uid="{00000000-0005-0000-0000-000066500000}"/>
    <cellStyle name="Note 3 8 4 4 3 3" xfId="38686" xr:uid="{00000000-0005-0000-0000-000067500000}"/>
    <cellStyle name="Note 3 8 4 4 4" xfId="9239" xr:uid="{00000000-0005-0000-0000-000068500000}"/>
    <cellStyle name="Note 3 8 4 4 4 2" xfId="26674" xr:uid="{00000000-0005-0000-0000-000069500000}"/>
    <cellStyle name="Note 3 8 4 4 4 3" xfId="41127" xr:uid="{00000000-0005-0000-0000-00006A500000}"/>
    <cellStyle name="Note 3 8 4 4 5" xfId="11659" xr:uid="{00000000-0005-0000-0000-00006B500000}"/>
    <cellStyle name="Note 3 8 4 4 5 2" xfId="29094" xr:uid="{00000000-0005-0000-0000-00006C500000}"/>
    <cellStyle name="Note 3 8 4 4 5 3" xfId="43547" xr:uid="{00000000-0005-0000-0000-00006D500000}"/>
    <cellStyle name="Note 3 8 4 4 6" xfId="15226" xr:uid="{00000000-0005-0000-0000-00006E500000}"/>
    <cellStyle name="Note 3 8 4 4 6 2" xfId="32661" xr:uid="{00000000-0005-0000-0000-00006F500000}"/>
    <cellStyle name="Note 3 8 4 4 6 3" xfId="47114" xr:uid="{00000000-0005-0000-0000-000070500000}"/>
    <cellStyle name="Note 3 8 4 4 7" xfId="18666" xr:uid="{00000000-0005-0000-0000-000071500000}"/>
    <cellStyle name="Note 3 8 4 4 8" xfId="20388" xr:uid="{00000000-0005-0000-0000-000072500000}"/>
    <cellStyle name="Note 3 8 4 5" xfId="4333" xr:uid="{00000000-0005-0000-0000-000073500000}"/>
    <cellStyle name="Note 3 8 4 5 2" xfId="13875" xr:uid="{00000000-0005-0000-0000-000074500000}"/>
    <cellStyle name="Note 3 8 4 5 2 2" xfId="31310" xr:uid="{00000000-0005-0000-0000-000075500000}"/>
    <cellStyle name="Note 3 8 4 5 2 3" xfId="45763" xr:uid="{00000000-0005-0000-0000-000076500000}"/>
    <cellStyle name="Note 3 8 4 5 3" xfId="16336" xr:uid="{00000000-0005-0000-0000-000077500000}"/>
    <cellStyle name="Note 3 8 4 5 3 2" xfId="33771" xr:uid="{00000000-0005-0000-0000-000078500000}"/>
    <cellStyle name="Note 3 8 4 5 3 3" xfId="48224" xr:uid="{00000000-0005-0000-0000-000079500000}"/>
    <cellStyle name="Note 3 8 4 5 4" xfId="21769" xr:uid="{00000000-0005-0000-0000-00007A500000}"/>
    <cellStyle name="Note 3 8 4 5 5" xfId="36222" xr:uid="{00000000-0005-0000-0000-00007B500000}"/>
    <cellStyle name="Note 3 8 4 6" xfId="6795" xr:uid="{00000000-0005-0000-0000-00007C500000}"/>
    <cellStyle name="Note 3 8 4 6 2" xfId="24230" xr:uid="{00000000-0005-0000-0000-00007D500000}"/>
    <cellStyle name="Note 3 8 4 6 3" xfId="38683" xr:uid="{00000000-0005-0000-0000-00007E500000}"/>
    <cellStyle name="Note 3 8 4 7" xfId="9236" xr:uid="{00000000-0005-0000-0000-00007F500000}"/>
    <cellStyle name="Note 3 8 4 7 2" xfId="26671" xr:uid="{00000000-0005-0000-0000-000080500000}"/>
    <cellStyle name="Note 3 8 4 7 3" xfId="41124" xr:uid="{00000000-0005-0000-0000-000081500000}"/>
    <cellStyle name="Note 3 8 4 8" xfId="11656" xr:uid="{00000000-0005-0000-0000-000082500000}"/>
    <cellStyle name="Note 3 8 4 8 2" xfId="29091" xr:uid="{00000000-0005-0000-0000-000083500000}"/>
    <cellStyle name="Note 3 8 4 8 3" xfId="43544" xr:uid="{00000000-0005-0000-0000-000084500000}"/>
    <cellStyle name="Note 3 8 4 9" xfId="18663" xr:uid="{00000000-0005-0000-0000-000085500000}"/>
    <cellStyle name="Note 3 8 5" xfId="1826" xr:uid="{00000000-0005-0000-0000-000086500000}"/>
    <cellStyle name="Note 3 8 5 2" xfId="1827" xr:uid="{00000000-0005-0000-0000-000087500000}"/>
    <cellStyle name="Note 3 8 5 2 2" xfId="4338" xr:uid="{00000000-0005-0000-0000-000088500000}"/>
    <cellStyle name="Note 3 8 5 2 2 2" xfId="13879" xr:uid="{00000000-0005-0000-0000-000089500000}"/>
    <cellStyle name="Note 3 8 5 2 2 2 2" xfId="31314" xr:uid="{00000000-0005-0000-0000-00008A500000}"/>
    <cellStyle name="Note 3 8 5 2 2 2 3" xfId="45767" xr:uid="{00000000-0005-0000-0000-00008B500000}"/>
    <cellStyle name="Note 3 8 5 2 2 3" xfId="16340" xr:uid="{00000000-0005-0000-0000-00008C500000}"/>
    <cellStyle name="Note 3 8 5 2 2 3 2" xfId="33775" xr:uid="{00000000-0005-0000-0000-00008D500000}"/>
    <cellStyle name="Note 3 8 5 2 2 3 3" xfId="48228" xr:uid="{00000000-0005-0000-0000-00008E500000}"/>
    <cellStyle name="Note 3 8 5 2 2 4" xfId="21774" xr:uid="{00000000-0005-0000-0000-00008F500000}"/>
    <cellStyle name="Note 3 8 5 2 2 5" xfId="36227" xr:uid="{00000000-0005-0000-0000-000090500000}"/>
    <cellStyle name="Note 3 8 5 2 3" xfId="6800" xr:uid="{00000000-0005-0000-0000-000091500000}"/>
    <cellStyle name="Note 3 8 5 2 3 2" xfId="24235" xr:uid="{00000000-0005-0000-0000-000092500000}"/>
    <cellStyle name="Note 3 8 5 2 3 3" xfId="38688" xr:uid="{00000000-0005-0000-0000-000093500000}"/>
    <cellStyle name="Note 3 8 5 2 4" xfId="9241" xr:uid="{00000000-0005-0000-0000-000094500000}"/>
    <cellStyle name="Note 3 8 5 2 4 2" xfId="26676" xr:uid="{00000000-0005-0000-0000-000095500000}"/>
    <cellStyle name="Note 3 8 5 2 4 3" xfId="41129" xr:uid="{00000000-0005-0000-0000-000096500000}"/>
    <cellStyle name="Note 3 8 5 2 5" xfId="11661" xr:uid="{00000000-0005-0000-0000-000097500000}"/>
    <cellStyle name="Note 3 8 5 2 5 2" xfId="29096" xr:uid="{00000000-0005-0000-0000-000098500000}"/>
    <cellStyle name="Note 3 8 5 2 5 3" xfId="43549" xr:uid="{00000000-0005-0000-0000-000099500000}"/>
    <cellStyle name="Note 3 8 5 2 6" xfId="18668" xr:uid="{00000000-0005-0000-0000-00009A500000}"/>
    <cellStyle name="Note 3 8 5 3" xfId="1828" xr:uid="{00000000-0005-0000-0000-00009B500000}"/>
    <cellStyle name="Note 3 8 5 3 2" xfId="4339" xr:uid="{00000000-0005-0000-0000-00009C500000}"/>
    <cellStyle name="Note 3 8 5 3 2 2" xfId="13880" xr:uid="{00000000-0005-0000-0000-00009D500000}"/>
    <cellStyle name="Note 3 8 5 3 2 2 2" xfId="31315" xr:uid="{00000000-0005-0000-0000-00009E500000}"/>
    <cellStyle name="Note 3 8 5 3 2 2 3" xfId="45768" xr:uid="{00000000-0005-0000-0000-00009F500000}"/>
    <cellStyle name="Note 3 8 5 3 2 3" xfId="16341" xr:uid="{00000000-0005-0000-0000-0000A0500000}"/>
    <cellStyle name="Note 3 8 5 3 2 3 2" xfId="33776" xr:uid="{00000000-0005-0000-0000-0000A1500000}"/>
    <cellStyle name="Note 3 8 5 3 2 3 3" xfId="48229" xr:uid="{00000000-0005-0000-0000-0000A2500000}"/>
    <cellStyle name="Note 3 8 5 3 2 4" xfId="21775" xr:uid="{00000000-0005-0000-0000-0000A3500000}"/>
    <cellStyle name="Note 3 8 5 3 2 5" xfId="36228" xr:uid="{00000000-0005-0000-0000-0000A4500000}"/>
    <cellStyle name="Note 3 8 5 3 3" xfId="6801" xr:uid="{00000000-0005-0000-0000-0000A5500000}"/>
    <cellStyle name="Note 3 8 5 3 3 2" xfId="24236" xr:uid="{00000000-0005-0000-0000-0000A6500000}"/>
    <cellStyle name="Note 3 8 5 3 3 3" xfId="38689" xr:uid="{00000000-0005-0000-0000-0000A7500000}"/>
    <cellStyle name="Note 3 8 5 3 4" xfId="9242" xr:uid="{00000000-0005-0000-0000-0000A8500000}"/>
    <cellStyle name="Note 3 8 5 3 4 2" xfId="26677" xr:uid="{00000000-0005-0000-0000-0000A9500000}"/>
    <cellStyle name="Note 3 8 5 3 4 3" xfId="41130" xr:uid="{00000000-0005-0000-0000-0000AA500000}"/>
    <cellStyle name="Note 3 8 5 3 5" xfId="11662" xr:uid="{00000000-0005-0000-0000-0000AB500000}"/>
    <cellStyle name="Note 3 8 5 3 5 2" xfId="29097" xr:uid="{00000000-0005-0000-0000-0000AC500000}"/>
    <cellStyle name="Note 3 8 5 3 5 3" xfId="43550" xr:uid="{00000000-0005-0000-0000-0000AD500000}"/>
    <cellStyle name="Note 3 8 5 3 6" xfId="18669" xr:uid="{00000000-0005-0000-0000-0000AE500000}"/>
    <cellStyle name="Note 3 8 5 4" xfId="1829" xr:uid="{00000000-0005-0000-0000-0000AF500000}"/>
    <cellStyle name="Note 3 8 5 4 2" xfId="4340" xr:uid="{00000000-0005-0000-0000-0000B0500000}"/>
    <cellStyle name="Note 3 8 5 4 2 2" xfId="21776" xr:uid="{00000000-0005-0000-0000-0000B1500000}"/>
    <cellStyle name="Note 3 8 5 4 2 3" xfId="36229" xr:uid="{00000000-0005-0000-0000-0000B2500000}"/>
    <cellStyle name="Note 3 8 5 4 3" xfId="6802" xr:uid="{00000000-0005-0000-0000-0000B3500000}"/>
    <cellStyle name="Note 3 8 5 4 3 2" xfId="24237" xr:uid="{00000000-0005-0000-0000-0000B4500000}"/>
    <cellStyle name="Note 3 8 5 4 3 3" xfId="38690" xr:uid="{00000000-0005-0000-0000-0000B5500000}"/>
    <cellStyle name="Note 3 8 5 4 4" xfId="9243" xr:uid="{00000000-0005-0000-0000-0000B6500000}"/>
    <cellStyle name="Note 3 8 5 4 4 2" xfId="26678" xr:uid="{00000000-0005-0000-0000-0000B7500000}"/>
    <cellStyle name="Note 3 8 5 4 4 3" xfId="41131" xr:uid="{00000000-0005-0000-0000-0000B8500000}"/>
    <cellStyle name="Note 3 8 5 4 5" xfId="11663" xr:uid="{00000000-0005-0000-0000-0000B9500000}"/>
    <cellStyle name="Note 3 8 5 4 5 2" xfId="29098" xr:uid="{00000000-0005-0000-0000-0000BA500000}"/>
    <cellStyle name="Note 3 8 5 4 5 3" xfId="43551" xr:uid="{00000000-0005-0000-0000-0000BB500000}"/>
    <cellStyle name="Note 3 8 5 4 6" xfId="15227" xr:uid="{00000000-0005-0000-0000-0000BC500000}"/>
    <cellStyle name="Note 3 8 5 4 6 2" xfId="32662" xr:uid="{00000000-0005-0000-0000-0000BD500000}"/>
    <cellStyle name="Note 3 8 5 4 6 3" xfId="47115" xr:uid="{00000000-0005-0000-0000-0000BE500000}"/>
    <cellStyle name="Note 3 8 5 4 7" xfId="18670" xr:uid="{00000000-0005-0000-0000-0000BF500000}"/>
    <cellStyle name="Note 3 8 5 4 8" xfId="20389" xr:uid="{00000000-0005-0000-0000-0000C0500000}"/>
    <cellStyle name="Note 3 8 5 5" xfId="4337" xr:uid="{00000000-0005-0000-0000-0000C1500000}"/>
    <cellStyle name="Note 3 8 5 5 2" xfId="13878" xr:uid="{00000000-0005-0000-0000-0000C2500000}"/>
    <cellStyle name="Note 3 8 5 5 2 2" xfId="31313" xr:uid="{00000000-0005-0000-0000-0000C3500000}"/>
    <cellStyle name="Note 3 8 5 5 2 3" xfId="45766" xr:uid="{00000000-0005-0000-0000-0000C4500000}"/>
    <cellStyle name="Note 3 8 5 5 3" xfId="16339" xr:uid="{00000000-0005-0000-0000-0000C5500000}"/>
    <cellStyle name="Note 3 8 5 5 3 2" xfId="33774" xr:uid="{00000000-0005-0000-0000-0000C6500000}"/>
    <cellStyle name="Note 3 8 5 5 3 3" xfId="48227" xr:uid="{00000000-0005-0000-0000-0000C7500000}"/>
    <cellStyle name="Note 3 8 5 5 4" xfId="21773" xr:uid="{00000000-0005-0000-0000-0000C8500000}"/>
    <cellStyle name="Note 3 8 5 5 5" xfId="36226" xr:uid="{00000000-0005-0000-0000-0000C9500000}"/>
    <cellStyle name="Note 3 8 5 6" xfId="6799" xr:uid="{00000000-0005-0000-0000-0000CA500000}"/>
    <cellStyle name="Note 3 8 5 6 2" xfId="24234" xr:uid="{00000000-0005-0000-0000-0000CB500000}"/>
    <cellStyle name="Note 3 8 5 6 3" xfId="38687" xr:uid="{00000000-0005-0000-0000-0000CC500000}"/>
    <cellStyle name="Note 3 8 5 7" xfId="9240" xr:uid="{00000000-0005-0000-0000-0000CD500000}"/>
    <cellStyle name="Note 3 8 5 7 2" xfId="26675" xr:uid="{00000000-0005-0000-0000-0000CE500000}"/>
    <cellStyle name="Note 3 8 5 7 3" xfId="41128" xr:uid="{00000000-0005-0000-0000-0000CF500000}"/>
    <cellStyle name="Note 3 8 5 8" xfId="11660" xr:uid="{00000000-0005-0000-0000-0000D0500000}"/>
    <cellStyle name="Note 3 8 5 8 2" xfId="29095" xr:uid="{00000000-0005-0000-0000-0000D1500000}"/>
    <cellStyle name="Note 3 8 5 8 3" xfId="43548" xr:uid="{00000000-0005-0000-0000-0000D2500000}"/>
    <cellStyle name="Note 3 8 5 9" xfId="18667" xr:uid="{00000000-0005-0000-0000-0000D3500000}"/>
    <cellStyle name="Note 3 8 6" xfId="1830" xr:uid="{00000000-0005-0000-0000-0000D4500000}"/>
    <cellStyle name="Note 3 8 6 2" xfId="4341" xr:uid="{00000000-0005-0000-0000-0000D5500000}"/>
    <cellStyle name="Note 3 8 6 2 2" xfId="13881" xr:uid="{00000000-0005-0000-0000-0000D6500000}"/>
    <cellStyle name="Note 3 8 6 2 2 2" xfId="31316" xr:uid="{00000000-0005-0000-0000-0000D7500000}"/>
    <cellStyle name="Note 3 8 6 2 2 3" xfId="45769" xr:uid="{00000000-0005-0000-0000-0000D8500000}"/>
    <cellStyle name="Note 3 8 6 2 3" xfId="16342" xr:uid="{00000000-0005-0000-0000-0000D9500000}"/>
    <cellStyle name="Note 3 8 6 2 3 2" xfId="33777" xr:uid="{00000000-0005-0000-0000-0000DA500000}"/>
    <cellStyle name="Note 3 8 6 2 3 3" xfId="48230" xr:uid="{00000000-0005-0000-0000-0000DB500000}"/>
    <cellStyle name="Note 3 8 6 2 4" xfId="21777" xr:uid="{00000000-0005-0000-0000-0000DC500000}"/>
    <cellStyle name="Note 3 8 6 2 5" xfId="36230" xr:uid="{00000000-0005-0000-0000-0000DD500000}"/>
    <cellStyle name="Note 3 8 6 3" xfId="6803" xr:uid="{00000000-0005-0000-0000-0000DE500000}"/>
    <cellStyle name="Note 3 8 6 3 2" xfId="24238" xr:uid="{00000000-0005-0000-0000-0000DF500000}"/>
    <cellStyle name="Note 3 8 6 3 3" xfId="38691" xr:uid="{00000000-0005-0000-0000-0000E0500000}"/>
    <cellStyle name="Note 3 8 6 4" xfId="9244" xr:uid="{00000000-0005-0000-0000-0000E1500000}"/>
    <cellStyle name="Note 3 8 6 4 2" xfId="26679" xr:uid="{00000000-0005-0000-0000-0000E2500000}"/>
    <cellStyle name="Note 3 8 6 4 3" xfId="41132" xr:uid="{00000000-0005-0000-0000-0000E3500000}"/>
    <cellStyle name="Note 3 8 6 5" xfId="11664" xr:uid="{00000000-0005-0000-0000-0000E4500000}"/>
    <cellStyle name="Note 3 8 6 5 2" xfId="29099" xr:uid="{00000000-0005-0000-0000-0000E5500000}"/>
    <cellStyle name="Note 3 8 6 5 3" xfId="43552" xr:uid="{00000000-0005-0000-0000-0000E6500000}"/>
    <cellStyle name="Note 3 8 6 6" xfId="18671" xr:uid="{00000000-0005-0000-0000-0000E7500000}"/>
    <cellStyle name="Note 3 8 7" xfId="1831" xr:uid="{00000000-0005-0000-0000-0000E8500000}"/>
    <cellStyle name="Note 3 8 7 2" xfId="4342" xr:uid="{00000000-0005-0000-0000-0000E9500000}"/>
    <cellStyle name="Note 3 8 7 2 2" xfId="13882" xr:uid="{00000000-0005-0000-0000-0000EA500000}"/>
    <cellStyle name="Note 3 8 7 2 2 2" xfId="31317" xr:uid="{00000000-0005-0000-0000-0000EB500000}"/>
    <cellStyle name="Note 3 8 7 2 2 3" xfId="45770" xr:uid="{00000000-0005-0000-0000-0000EC500000}"/>
    <cellStyle name="Note 3 8 7 2 3" xfId="16343" xr:uid="{00000000-0005-0000-0000-0000ED500000}"/>
    <cellStyle name="Note 3 8 7 2 3 2" xfId="33778" xr:uid="{00000000-0005-0000-0000-0000EE500000}"/>
    <cellStyle name="Note 3 8 7 2 3 3" xfId="48231" xr:uid="{00000000-0005-0000-0000-0000EF500000}"/>
    <cellStyle name="Note 3 8 7 2 4" xfId="21778" xr:uid="{00000000-0005-0000-0000-0000F0500000}"/>
    <cellStyle name="Note 3 8 7 2 5" xfId="36231" xr:uid="{00000000-0005-0000-0000-0000F1500000}"/>
    <cellStyle name="Note 3 8 7 3" xfId="6804" xr:uid="{00000000-0005-0000-0000-0000F2500000}"/>
    <cellStyle name="Note 3 8 7 3 2" xfId="24239" xr:uid="{00000000-0005-0000-0000-0000F3500000}"/>
    <cellStyle name="Note 3 8 7 3 3" xfId="38692" xr:uid="{00000000-0005-0000-0000-0000F4500000}"/>
    <cellStyle name="Note 3 8 7 4" xfId="9245" xr:uid="{00000000-0005-0000-0000-0000F5500000}"/>
    <cellStyle name="Note 3 8 7 4 2" xfId="26680" xr:uid="{00000000-0005-0000-0000-0000F6500000}"/>
    <cellStyle name="Note 3 8 7 4 3" xfId="41133" xr:uid="{00000000-0005-0000-0000-0000F7500000}"/>
    <cellStyle name="Note 3 8 7 5" xfId="11665" xr:uid="{00000000-0005-0000-0000-0000F8500000}"/>
    <cellStyle name="Note 3 8 7 5 2" xfId="29100" xr:uid="{00000000-0005-0000-0000-0000F9500000}"/>
    <cellStyle name="Note 3 8 7 5 3" xfId="43553" xr:uid="{00000000-0005-0000-0000-0000FA500000}"/>
    <cellStyle name="Note 3 8 7 6" xfId="18672" xr:uid="{00000000-0005-0000-0000-0000FB500000}"/>
    <cellStyle name="Note 3 8 8" xfId="1832" xr:uid="{00000000-0005-0000-0000-0000FC500000}"/>
    <cellStyle name="Note 3 8 8 2" xfId="4343" xr:uid="{00000000-0005-0000-0000-0000FD500000}"/>
    <cellStyle name="Note 3 8 8 2 2" xfId="21779" xr:uid="{00000000-0005-0000-0000-0000FE500000}"/>
    <cellStyle name="Note 3 8 8 2 3" xfId="36232" xr:uid="{00000000-0005-0000-0000-0000FF500000}"/>
    <cellStyle name="Note 3 8 8 3" xfId="6805" xr:uid="{00000000-0005-0000-0000-000000510000}"/>
    <cellStyle name="Note 3 8 8 3 2" xfId="24240" xr:uid="{00000000-0005-0000-0000-000001510000}"/>
    <cellStyle name="Note 3 8 8 3 3" xfId="38693" xr:uid="{00000000-0005-0000-0000-000002510000}"/>
    <cellStyle name="Note 3 8 8 4" xfId="9246" xr:uid="{00000000-0005-0000-0000-000003510000}"/>
    <cellStyle name="Note 3 8 8 4 2" xfId="26681" xr:uid="{00000000-0005-0000-0000-000004510000}"/>
    <cellStyle name="Note 3 8 8 4 3" xfId="41134" xr:uid="{00000000-0005-0000-0000-000005510000}"/>
    <cellStyle name="Note 3 8 8 5" xfId="11666" xr:uid="{00000000-0005-0000-0000-000006510000}"/>
    <cellStyle name="Note 3 8 8 5 2" xfId="29101" xr:uid="{00000000-0005-0000-0000-000007510000}"/>
    <cellStyle name="Note 3 8 8 5 3" xfId="43554" xr:uid="{00000000-0005-0000-0000-000008510000}"/>
    <cellStyle name="Note 3 8 8 6" xfId="15228" xr:uid="{00000000-0005-0000-0000-000009510000}"/>
    <cellStyle name="Note 3 8 8 6 2" xfId="32663" xr:uid="{00000000-0005-0000-0000-00000A510000}"/>
    <cellStyle name="Note 3 8 8 6 3" xfId="47116" xr:uid="{00000000-0005-0000-0000-00000B510000}"/>
    <cellStyle name="Note 3 8 8 7" xfId="18673" xr:uid="{00000000-0005-0000-0000-00000C510000}"/>
    <cellStyle name="Note 3 8 8 8" xfId="20390" xr:uid="{00000000-0005-0000-0000-00000D510000}"/>
    <cellStyle name="Note 3 8 9" xfId="4324" xr:uid="{00000000-0005-0000-0000-00000E510000}"/>
    <cellStyle name="Note 3 8 9 2" xfId="13868" xr:uid="{00000000-0005-0000-0000-00000F510000}"/>
    <cellStyle name="Note 3 8 9 2 2" xfId="31303" xr:uid="{00000000-0005-0000-0000-000010510000}"/>
    <cellStyle name="Note 3 8 9 2 3" xfId="45756" xr:uid="{00000000-0005-0000-0000-000011510000}"/>
    <cellStyle name="Note 3 8 9 3" xfId="16329" xr:uid="{00000000-0005-0000-0000-000012510000}"/>
    <cellStyle name="Note 3 8 9 3 2" xfId="33764" xr:uid="{00000000-0005-0000-0000-000013510000}"/>
    <cellStyle name="Note 3 8 9 3 3" xfId="48217" xr:uid="{00000000-0005-0000-0000-000014510000}"/>
    <cellStyle name="Note 3 8 9 4" xfId="21760" xr:uid="{00000000-0005-0000-0000-000015510000}"/>
    <cellStyle name="Note 3 8 9 5" xfId="36213" xr:uid="{00000000-0005-0000-0000-000016510000}"/>
    <cellStyle name="Note 3 9" xfId="1833" xr:uid="{00000000-0005-0000-0000-000017510000}"/>
    <cellStyle name="Note 3 9 10" xfId="6806" xr:uid="{00000000-0005-0000-0000-000018510000}"/>
    <cellStyle name="Note 3 9 10 2" xfId="24241" xr:uid="{00000000-0005-0000-0000-000019510000}"/>
    <cellStyle name="Note 3 9 10 3" xfId="38694" xr:uid="{00000000-0005-0000-0000-00001A510000}"/>
    <cellStyle name="Note 3 9 11" xfId="9247" xr:uid="{00000000-0005-0000-0000-00001B510000}"/>
    <cellStyle name="Note 3 9 11 2" xfId="26682" xr:uid="{00000000-0005-0000-0000-00001C510000}"/>
    <cellStyle name="Note 3 9 11 3" xfId="41135" xr:uid="{00000000-0005-0000-0000-00001D510000}"/>
    <cellStyle name="Note 3 9 12" xfId="11667" xr:uid="{00000000-0005-0000-0000-00001E510000}"/>
    <cellStyle name="Note 3 9 12 2" xfId="29102" xr:uid="{00000000-0005-0000-0000-00001F510000}"/>
    <cellStyle name="Note 3 9 12 3" xfId="43555" xr:uid="{00000000-0005-0000-0000-000020510000}"/>
    <cellStyle name="Note 3 9 13" xfId="18674" xr:uid="{00000000-0005-0000-0000-000021510000}"/>
    <cellStyle name="Note 3 9 2" xfId="1834" xr:uid="{00000000-0005-0000-0000-000022510000}"/>
    <cellStyle name="Note 3 9 2 2" xfId="1835" xr:uid="{00000000-0005-0000-0000-000023510000}"/>
    <cellStyle name="Note 3 9 2 2 2" xfId="4346" xr:uid="{00000000-0005-0000-0000-000024510000}"/>
    <cellStyle name="Note 3 9 2 2 2 2" xfId="13885" xr:uid="{00000000-0005-0000-0000-000025510000}"/>
    <cellStyle name="Note 3 9 2 2 2 2 2" xfId="31320" xr:uid="{00000000-0005-0000-0000-000026510000}"/>
    <cellStyle name="Note 3 9 2 2 2 2 3" xfId="45773" xr:uid="{00000000-0005-0000-0000-000027510000}"/>
    <cellStyle name="Note 3 9 2 2 2 3" xfId="16346" xr:uid="{00000000-0005-0000-0000-000028510000}"/>
    <cellStyle name="Note 3 9 2 2 2 3 2" xfId="33781" xr:uid="{00000000-0005-0000-0000-000029510000}"/>
    <cellStyle name="Note 3 9 2 2 2 3 3" xfId="48234" xr:uid="{00000000-0005-0000-0000-00002A510000}"/>
    <cellStyle name="Note 3 9 2 2 2 4" xfId="21782" xr:uid="{00000000-0005-0000-0000-00002B510000}"/>
    <cellStyle name="Note 3 9 2 2 2 5" xfId="36235" xr:uid="{00000000-0005-0000-0000-00002C510000}"/>
    <cellStyle name="Note 3 9 2 2 3" xfId="6808" xr:uid="{00000000-0005-0000-0000-00002D510000}"/>
    <cellStyle name="Note 3 9 2 2 3 2" xfId="24243" xr:uid="{00000000-0005-0000-0000-00002E510000}"/>
    <cellStyle name="Note 3 9 2 2 3 3" xfId="38696" xr:uid="{00000000-0005-0000-0000-00002F510000}"/>
    <cellStyle name="Note 3 9 2 2 4" xfId="9249" xr:uid="{00000000-0005-0000-0000-000030510000}"/>
    <cellStyle name="Note 3 9 2 2 4 2" xfId="26684" xr:uid="{00000000-0005-0000-0000-000031510000}"/>
    <cellStyle name="Note 3 9 2 2 4 3" xfId="41137" xr:uid="{00000000-0005-0000-0000-000032510000}"/>
    <cellStyle name="Note 3 9 2 2 5" xfId="11669" xr:uid="{00000000-0005-0000-0000-000033510000}"/>
    <cellStyle name="Note 3 9 2 2 5 2" xfId="29104" xr:uid="{00000000-0005-0000-0000-000034510000}"/>
    <cellStyle name="Note 3 9 2 2 5 3" xfId="43557" xr:uid="{00000000-0005-0000-0000-000035510000}"/>
    <cellStyle name="Note 3 9 2 2 6" xfId="18676" xr:uid="{00000000-0005-0000-0000-000036510000}"/>
    <cellStyle name="Note 3 9 2 3" xfId="1836" xr:uid="{00000000-0005-0000-0000-000037510000}"/>
    <cellStyle name="Note 3 9 2 3 2" xfId="4347" xr:uid="{00000000-0005-0000-0000-000038510000}"/>
    <cellStyle name="Note 3 9 2 3 2 2" xfId="13886" xr:uid="{00000000-0005-0000-0000-000039510000}"/>
    <cellStyle name="Note 3 9 2 3 2 2 2" xfId="31321" xr:uid="{00000000-0005-0000-0000-00003A510000}"/>
    <cellStyle name="Note 3 9 2 3 2 2 3" xfId="45774" xr:uid="{00000000-0005-0000-0000-00003B510000}"/>
    <cellStyle name="Note 3 9 2 3 2 3" xfId="16347" xr:uid="{00000000-0005-0000-0000-00003C510000}"/>
    <cellStyle name="Note 3 9 2 3 2 3 2" xfId="33782" xr:uid="{00000000-0005-0000-0000-00003D510000}"/>
    <cellStyle name="Note 3 9 2 3 2 3 3" xfId="48235" xr:uid="{00000000-0005-0000-0000-00003E510000}"/>
    <cellStyle name="Note 3 9 2 3 2 4" xfId="21783" xr:uid="{00000000-0005-0000-0000-00003F510000}"/>
    <cellStyle name="Note 3 9 2 3 2 5" xfId="36236" xr:uid="{00000000-0005-0000-0000-000040510000}"/>
    <cellStyle name="Note 3 9 2 3 3" xfId="6809" xr:uid="{00000000-0005-0000-0000-000041510000}"/>
    <cellStyle name="Note 3 9 2 3 3 2" xfId="24244" xr:uid="{00000000-0005-0000-0000-000042510000}"/>
    <cellStyle name="Note 3 9 2 3 3 3" xfId="38697" xr:uid="{00000000-0005-0000-0000-000043510000}"/>
    <cellStyle name="Note 3 9 2 3 4" xfId="9250" xr:uid="{00000000-0005-0000-0000-000044510000}"/>
    <cellStyle name="Note 3 9 2 3 4 2" xfId="26685" xr:uid="{00000000-0005-0000-0000-000045510000}"/>
    <cellStyle name="Note 3 9 2 3 4 3" xfId="41138" xr:uid="{00000000-0005-0000-0000-000046510000}"/>
    <cellStyle name="Note 3 9 2 3 5" xfId="11670" xr:uid="{00000000-0005-0000-0000-000047510000}"/>
    <cellStyle name="Note 3 9 2 3 5 2" xfId="29105" xr:uid="{00000000-0005-0000-0000-000048510000}"/>
    <cellStyle name="Note 3 9 2 3 5 3" xfId="43558" xr:uid="{00000000-0005-0000-0000-000049510000}"/>
    <cellStyle name="Note 3 9 2 3 6" xfId="18677" xr:uid="{00000000-0005-0000-0000-00004A510000}"/>
    <cellStyle name="Note 3 9 2 4" xfId="1837" xr:uid="{00000000-0005-0000-0000-00004B510000}"/>
    <cellStyle name="Note 3 9 2 4 2" xfId="4348" xr:uid="{00000000-0005-0000-0000-00004C510000}"/>
    <cellStyle name="Note 3 9 2 4 2 2" xfId="21784" xr:uid="{00000000-0005-0000-0000-00004D510000}"/>
    <cellStyle name="Note 3 9 2 4 2 3" xfId="36237" xr:uid="{00000000-0005-0000-0000-00004E510000}"/>
    <cellStyle name="Note 3 9 2 4 3" xfId="6810" xr:uid="{00000000-0005-0000-0000-00004F510000}"/>
    <cellStyle name="Note 3 9 2 4 3 2" xfId="24245" xr:uid="{00000000-0005-0000-0000-000050510000}"/>
    <cellStyle name="Note 3 9 2 4 3 3" xfId="38698" xr:uid="{00000000-0005-0000-0000-000051510000}"/>
    <cellStyle name="Note 3 9 2 4 4" xfId="9251" xr:uid="{00000000-0005-0000-0000-000052510000}"/>
    <cellStyle name="Note 3 9 2 4 4 2" xfId="26686" xr:uid="{00000000-0005-0000-0000-000053510000}"/>
    <cellStyle name="Note 3 9 2 4 4 3" xfId="41139" xr:uid="{00000000-0005-0000-0000-000054510000}"/>
    <cellStyle name="Note 3 9 2 4 5" xfId="11671" xr:uid="{00000000-0005-0000-0000-000055510000}"/>
    <cellStyle name="Note 3 9 2 4 5 2" xfId="29106" xr:uid="{00000000-0005-0000-0000-000056510000}"/>
    <cellStyle name="Note 3 9 2 4 5 3" xfId="43559" xr:uid="{00000000-0005-0000-0000-000057510000}"/>
    <cellStyle name="Note 3 9 2 4 6" xfId="15229" xr:uid="{00000000-0005-0000-0000-000058510000}"/>
    <cellStyle name="Note 3 9 2 4 6 2" xfId="32664" xr:uid="{00000000-0005-0000-0000-000059510000}"/>
    <cellStyle name="Note 3 9 2 4 6 3" xfId="47117" xr:uid="{00000000-0005-0000-0000-00005A510000}"/>
    <cellStyle name="Note 3 9 2 4 7" xfId="18678" xr:uid="{00000000-0005-0000-0000-00005B510000}"/>
    <cellStyle name="Note 3 9 2 4 8" xfId="20391" xr:uid="{00000000-0005-0000-0000-00005C510000}"/>
    <cellStyle name="Note 3 9 2 5" xfId="4345" xr:uid="{00000000-0005-0000-0000-00005D510000}"/>
    <cellStyle name="Note 3 9 2 5 2" xfId="13884" xr:uid="{00000000-0005-0000-0000-00005E510000}"/>
    <cellStyle name="Note 3 9 2 5 2 2" xfId="31319" xr:uid="{00000000-0005-0000-0000-00005F510000}"/>
    <cellStyle name="Note 3 9 2 5 2 3" xfId="45772" xr:uid="{00000000-0005-0000-0000-000060510000}"/>
    <cellStyle name="Note 3 9 2 5 3" xfId="16345" xr:uid="{00000000-0005-0000-0000-000061510000}"/>
    <cellStyle name="Note 3 9 2 5 3 2" xfId="33780" xr:uid="{00000000-0005-0000-0000-000062510000}"/>
    <cellStyle name="Note 3 9 2 5 3 3" xfId="48233" xr:uid="{00000000-0005-0000-0000-000063510000}"/>
    <cellStyle name="Note 3 9 2 5 4" xfId="21781" xr:uid="{00000000-0005-0000-0000-000064510000}"/>
    <cellStyle name="Note 3 9 2 5 5" xfId="36234" xr:uid="{00000000-0005-0000-0000-000065510000}"/>
    <cellStyle name="Note 3 9 2 6" xfId="6807" xr:uid="{00000000-0005-0000-0000-000066510000}"/>
    <cellStyle name="Note 3 9 2 6 2" xfId="24242" xr:uid="{00000000-0005-0000-0000-000067510000}"/>
    <cellStyle name="Note 3 9 2 6 3" xfId="38695" xr:uid="{00000000-0005-0000-0000-000068510000}"/>
    <cellStyle name="Note 3 9 2 7" xfId="9248" xr:uid="{00000000-0005-0000-0000-000069510000}"/>
    <cellStyle name="Note 3 9 2 7 2" xfId="26683" xr:uid="{00000000-0005-0000-0000-00006A510000}"/>
    <cellStyle name="Note 3 9 2 7 3" xfId="41136" xr:uid="{00000000-0005-0000-0000-00006B510000}"/>
    <cellStyle name="Note 3 9 2 8" xfId="11668" xr:uid="{00000000-0005-0000-0000-00006C510000}"/>
    <cellStyle name="Note 3 9 2 8 2" xfId="29103" xr:uid="{00000000-0005-0000-0000-00006D510000}"/>
    <cellStyle name="Note 3 9 2 8 3" xfId="43556" xr:uid="{00000000-0005-0000-0000-00006E510000}"/>
    <cellStyle name="Note 3 9 2 9" xfId="18675" xr:uid="{00000000-0005-0000-0000-00006F510000}"/>
    <cellStyle name="Note 3 9 3" xfId="1838" xr:uid="{00000000-0005-0000-0000-000070510000}"/>
    <cellStyle name="Note 3 9 3 2" xfId="1839" xr:uid="{00000000-0005-0000-0000-000071510000}"/>
    <cellStyle name="Note 3 9 3 2 2" xfId="4350" xr:uid="{00000000-0005-0000-0000-000072510000}"/>
    <cellStyle name="Note 3 9 3 2 2 2" xfId="13888" xr:uid="{00000000-0005-0000-0000-000073510000}"/>
    <cellStyle name="Note 3 9 3 2 2 2 2" xfId="31323" xr:uid="{00000000-0005-0000-0000-000074510000}"/>
    <cellStyle name="Note 3 9 3 2 2 2 3" xfId="45776" xr:uid="{00000000-0005-0000-0000-000075510000}"/>
    <cellStyle name="Note 3 9 3 2 2 3" xfId="16349" xr:uid="{00000000-0005-0000-0000-000076510000}"/>
    <cellStyle name="Note 3 9 3 2 2 3 2" xfId="33784" xr:uid="{00000000-0005-0000-0000-000077510000}"/>
    <cellStyle name="Note 3 9 3 2 2 3 3" xfId="48237" xr:uid="{00000000-0005-0000-0000-000078510000}"/>
    <cellStyle name="Note 3 9 3 2 2 4" xfId="21786" xr:uid="{00000000-0005-0000-0000-000079510000}"/>
    <cellStyle name="Note 3 9 3 2 2 5" xfId="36239" xr:uid="{00000000-0005-0000-0000-00007A510000}"/>
    <cellStyle name="Note 3 9 3 2 3" xfId="6812" xr:uid="{00000000-0005-0000-0000-00007B510000}"/>
    <cellStyle name="Note 3 9 3 2 3 2" xfId="24247" xr:uid="{00000000-0005-0000-0000-00007C510000}"/>
    <cellStyle name="Note 3 9 3 2 3 3" xfId="38700" xr:uid="{00000000-0005-0000-0000-00007D510000}"/>
    <cellStyle name="Note 3 9 3 2 4" xfId="9253" xr:uid="{00000000-0005-0000-0000-00007E510000}"/>
    <cellStyle name="Note 3 9 3 2 4 2" xfId="26688" xr:uid="{00000000-0005-0000-0000-00007F510000}"/>
    <cellStyle name="Note 3 9 3 2 4 3" xfId="41141" xr:uid="{00000000-0005-0000-0000-000080510000}"/>
    <cellStyle name="Note 3 9 3 2 5" xfId="11673" xr:uid="{00000000-0005-0000-0000-000081510000}"/>
    <cellStyle name="Note 3 9 3 2 5 2" xfId="29108" xr:uid="{00000000-0005-0000-0000-000082510000}"/>
    <cellStyle name="Note 3 9 3 2 5 3" xfId="43561" xr:uid="{00000000-0005-0000-0000-000083510000}"/>
    <cellStyle name="Note 3 9 3 2 6" xfId="18680" xr:uid="{00000000-0005-0000-0000-000084510000}"/>
    <cellStyle name="Note 3 9 3 3" xfId="1840" xr:uid="{00000000-0005-0000-0000-000085510000}"/>
    <cellStyle name="Note 3 9 3 3 2" xfId="4351" xr:uid="{00000000-0005-0000-0000-000086510000}"/>
    <cellStyle name="Note 3 9 3 3 2 2" xfId="13889" xr:uid="{00000000-0005-0000-0000-000087510000}"/>
    <cellStyle name="Note 3 9 3 3 2 2 2" xfId="31324" xr:uid="{00000000-0005-0000-0000-000088510000}"/>
    <cellStyle name="Note 3 9 3 3 2 2 3" xfId="45777" xr:uid="{00000000-0005-0000-0000-000089510000}"/>
    <cellStyle name="Note 3 9 3 3 2 3" xfId="16350" xr:uid="{00000000-0005-0000-0000-00008A510000}"/>
    <cellStyle name="Note 3 9 3 3 2 3 2" xfId="33785" xr:uid="{00000000-0005-0000-0000-00008B510000}"/>
    <cellStyle name="Note 3 9 3 3 2 3 3" xfId="48238" xr:uid="{00000000-0005-0000-0000-00008C510000}"/>
    <cellStyle name="Note 3 9 3 3 2 4" xfId="21787" xr:uid="{00000000-0005-0000-0000-00008D510000}"/>
    <cellStyle name="Note 3 9 3 3 2 5" xfId="36240" xr:uid="{00000000-0005-0000-0000-00008E510000}"/>
    <cellStyle name="Note 3 9 3 3 3" xfId="6813" xr:uid="{00000000-0005-0000-0000-00008F510000}"/>
    <cellStyle name="Note 3 9 3 3 3 2" xfId="24248" xr:uid="{00000000-0005-0000-0000-000090510000}"/>
    <cellStyle name="Note 3 9 3 3 3 3" xfId="38701" xr:uid="{00000000-0005-0000-0000-000091510000}"/>
    <cellStyle name="Note 3 9 3 3 4" xfId="9254" xr:uid="{00000000-0005-0000-0000-000092510000}"/>
    <cellStyle name="Note 3 9 3 3 4 2" xfId="26689" xr:uid="{00000000-0005-0000-0000-000093510000}"/>
    <cellStyle name="Note 3 9 3 3 4 3" xfId="41142" xr:uid="{00000000-0005-0000-0000-000094510000}"/>
    <cellStyle name="Note 3 9 3 3 5" xfId="11674" xr:uid="{00000000-0005-0000-0000-000095510000}"/>
    <cellStyle name="Note 3 9 3 3 5 2" xfId="29109" xr:uid="{00000000-0005-0000-0000-000096510000}"/>
    <cellStyle name="Note 3 9 3 3 5 3" xfId="43562" xr:uid="{00000000-0005-0000-0000-000097510000}"/>
    <cellStyle name="Note 3 9 3 3 6" xfId="18681" xr:uid="{00000000-0005-0000-0000-000098510000}"/>
    <cellStyle name="Note 3 9 3 4" xfId="1841" xr:uid="{00000000-0005-0000-0000-000099510000}"/>
    <cellStyle name="Note 3 9 3 4 2" xfId="4352" xr:uid="{00000000-0005-0000-0000-00009A510000}"/>
    <cellStyle name="Note 3 9 3 4 2 2" xfId="21788" xr:uid="{00000000-0005-0000-0000-00009B510000}"/>
    <cellStyle name="Note 3 9 3 4 2 3" xfId="36241" xr:uid="{00000000-0005-0000-0000-00009C510000}"/>
    <cellStyle name="Note 3 9 3 4 3" xfId="6814" xr:uid="{00000000-0005-0000-0000-00009D510000}"/>
    <cellStyle name="Note 3 9 3 4 3 2" xfId="24249" xr:uid="{00000000-0005-0000-0000-00009E510000}"/>
    <cellStyle name="Note 3 9 3 4 3 3" xfId="38702" xr:uid="{00000000-0005-0000-0000-00009F510000}"/>
    <cellStyle name="Note 3 9 3 4 4" xfId="9255" xr:uid="{00000000-0005-0000-0000-0000A0510000}"/>
    <cellStyle name="Note 3 9 3 4 4 2" xfId="26690" xr:uid="{00000000-0005-0000-0000-0000A1510000}"/>
    <cellStyle name="Note 3 9 3 4 4 3" xfId="41143" xr:uid="{00000000-0005-0000-0000-0000A2510000}"/>
    <cellStyle name="Note 3 9 3 4 5" xfId="11675" xr:uid="{00000000-0005-0000-0000-0000A3510000}"/>
    <cellStyle name="Note 3 9 3 4 5 2" xfId="29110" xr:uid="{00000000-0005-0000-0000-0000A4510000}"/>
    <cellStyle name="Note 3 9 3 4 5 3" xfId="43563" xr:uid="{00000000-0005-0000-0000-0000A5510000}"/>
    <cellStyle name="Note 3 9 3 4 6" xfId="15230" xr:uid="{00000000-0005-0000-0000-0000A6510000}"/>
    <cellStyle name="Note 3 9 3 4 6 2" xfId="32665" xr:uid="{00000000-0005-0000-0000-0000A7510000}"/>
    <cellStyle name="Note 3 9 3 4 6 3" xfId="47118" xr:uid="{00000000-0005-0000-0000-0000A8510000}"/>
    <cellStyle name="Note 3 9 3 4 7" xfId="18682" xr:uid="{00000000-0005-0000-0000-0000A9510000}"/>
    <cellStyle name="Note 3 9 3 4 8" xfId="20392" xr:uid="{00000000-0005-0000-0000-0000AA510000}"/>
    <cellStyle name="Note 3 9 3 5" xfId="4349" xr:uid="{00000000-0005-0000-0000-0000AB510000}"/>
    <cellStyle name="Note 3 9 3 5 2" xfId="13887" xr:uid="{00000000-0005-0000-0000-0000AC510000}"/>
    <cellStyle name="Note 3 9 3 5 2 2" xfId="31322" xr:uid="{00000000-0005-0000-0000-0000AD510000}"/>
    <cellStyle name="Note 3 9 3 5 2 3" xfId="45775" xr:uid="{00000000-0005-0000-0000-0000AE510000}"/>
    <cellStyle name="Note 3 9 3 5 3" xfId="16348" xr:uid="{00000000-0005-0000-0000-0000AF510000}"/>
    <cellStyle name="Note 3 9 3 5 3 2" xfId="33783" xr:uid="{00000000-0005-0000-0000-0000B0510000}"/>
    <cellStyle name="Note 3 9 3 5 3 3" xfId="48236" xr:uid="{00000000-0005-0000-0000-0000B1510000}"/>
    <cellStyle name="Note 3 9 3 5 4" xfId="21785" xr:uid="{00000000-0005-0000-0000-0000B2510000}"/>
    <cellStyle name="Note 3 9 3 5 5" xfId="36238" xr:uid="{00000000-0005-0000-0000-0000B3510000}"/>
    <cellStyle name="Note 3 9 3 6" xfId="6811" xr:uid="{00000000-0005-0000-0000-0000B4510000}"/>
    <cellStyle name="Note 3 9 3 6 2" xfId="24246" xr:uid="{00000000-0005-0000-0000-0000B5510000}"/>
    <cellStyle name="Note 3 9 3 6 3" xfId="38699" xr:uid="{00000000-0005-0000-0000-0000B6510000}"/>
    <cellStyle name="Note 3 9 3 7" xfId="9252" xr:uid="{00000000-0005-0000-0000-0000B7510000}"/>
    <cellStyle name="Note 3 9 3 7 2" xfId="26687" xr:uid="{00000000-0005-0000-0000-0000B8510000}"/>
    <cellStyle name="Note 3 9 3 7 3" xfId="41140" xr:uid="{00000000-0005-0000-0000-0000B9510000}"/>
    <cellStyle name="Note 3 9 3 8" xfId="11672" xr:uid="{00000000-0005-0000-0000-0000BA510000}"/>
    <cellStyle name="Note 3 9 3 8 2" xfId="29107" xr:uid="{00000000-0005-0000-0000-0000BB510000}"/>
    <cellStyle name="Note 3 9 3 8 3" xfId="43560" xr:uid="{00000000-0005-0000-0000-0000BC510000}"/>
    <cellStyle name="Note 3 9 3 9" xfId="18679" xr:uid="{00000000-0005-0000-0000-0000BD510000}"/>
    <cellStyle name="Note 3 9 4" xfId="1842" xr:uid="{00000000-0005-0000-0000-0000BE510000}"/>
    <cellStyle name="Note 3 9 4 2" xfId="1843" xr:uid="{00000000-0005-0000-0000-0000BF510000}"/>
    <cellStyle name="Note 3 9 4 2 2" xfId="4354" xr:uid="{00000000-0005-0000-0000-0000C0510000}"/>
    <cellStyle name="Note 3 9 4 2 2 2" xfId="13891" xr:uid="{00000000-0005-0000-0000-0000C1510000}"/>
    <cellStyle name="Note 3 9 4 2 2 2 2" xfId="31326" xr:uid="{00000000-0005-0000-0000-0000C2510000}"/>
    <cellStyle name="Note 3 9 4 2 2 2 3" xfId="45779" xr:uid="{00000000-0005-0000-0000-0000C3510000}"/>
    <cellStyle name="Note 3 9 4 2 2 3" xfId="16352" xr:uid="{00000000-0005-0000-0000-0000C4510000}"/>
    <cellStyle name="Note 3 9 4 2 2 3 2" xfId="33787" xr:uid="{00000000-0005-0000-0000-0000C5510000}"/>
    <cellStyle name="Note 3 9 4 2 2 3 3" xfId="48240" xr:uid="{00000000-0005-0000-0000-0000C6510000}"/>
    <cellStyle name="Note 3 9 4 2 2 4" xfId="21790" xr:uid="{00000000-0005-0000-0000-0000C7510000}"/>
    <cellStyle name="Note 3 9 4 2 2 5" xfId="36243" xr:uid="{00000000-0005-0000-0000-0000C8510000}"/>
    <cellStyle name="Note 3 9 4 2 3" xfId="6816" xr:uid="{00000000-0005-0000-0000-0000C9510000}"/>
    <cellStyle name="Note 3 9 4 2 3 2" xfId="24251" xr:uid="{00000000-0005-0000-0000-0000CA510000}"/>
    <cellStyle name="Note 3 9 4 2 3 3" xfId="38704" xr:uid="{00000000-0005-0000-0000-0000CB510000}"/>
    <cellStyle name="Note 3 9 4 2 4" xfId="9257" xr:uid="{00000000-0005-0000-0000-0000CC510000}"/>
    <cellStyle name="Note 3 9 4 2 4 2" xfId="26692" xr:uid="{00000000-0005-0000-0000-0000CD510000}"/>
    <cellStyle name="Note 3 9 4 2 4 3" xfId="41145" xr:uid="{00000000-0005-0000-0000-0000CE510000}"/>
    <cellStyle name="Note 3 9 4 2 5" xfId="11677" xr:uid="{00000000-0005-0000-0000-0000CF510000}"/>
    <cellStyle name="Note 3 9 4 2 5 2" xfId="29112" xr:uid="{00000000-0005-0000-0000-0000D0510000}"/>
    <cellStyle name="Note 3 9 4 2 5 3" xfId="43565" xr:uid="{00000000-0005-0000-0000-0000D1510000}"/>
    <cellStyle name="Note 3 9 4 2 6" xfId="18684" xr:uid="{00000000-0005-0000-0000-0000D2510000}"/>
    <cellStyle name="Note 3 9 4 3" xfId="1844" xr:uid="{00000000-0005-0000-0000-0000D3510000}"/>
    <cellStyle name="Note 3 9 4 3 2" xfId="4355" xr:uid="{00000000-0005-0000-0000-0000D4510000}"/>
    <cellStyle name="Note 3 9 4 3 2 2" xfId="13892" xr:uid="{00000000-0005-0000-0000-0000D5510000}"/>
    <cellStyle name="Note 3 9 4 3 2 2 2" xfId="31327" xr:uid="{00000000-0005-0000-0000-0000D6510000}"/>
    <cellStyle name="Note 3 9 4 3 2 2 3" xfId="45780" xr:uid="{00000000-0005-0000-0000-0000D7510000}"/>
    <cellStyle name="Note 3 9 4 3 2 3" xfId="16353" xr:uid="{00000000-0005-0000-0000-0000D8510000}"/>
    <cellStyle name="Note 3 9 4 3 2 3 2" xfId="33788" xr:uid="{00000000-0005-0000-0000-0000D9510000}"/>
    <cellStyle name="Note 3 9 4 3 2 3 3" xfId="48241" xr:uid="{00000000-0005-0000-0000-0000DA510000}"/>
    <cellStyle name="Note 3 9 4 3 2 4" xfId="21791" xr:uid="{00000000-0005-0000-0000-0000DB510000}"/>
    <cellStyle name="Note 3 9 4 3 2 5" xfId="36244" xr:uid="{00000000-0005-0000-0000-0000DC510000}"/>
    <cellStyle name="Note 3 9 4 3 3" xfId="6817" xr:uid="{00000000-0005-0000-0000-0000DD510000}"/>
    <cellStyle name="Note 3 9 4 3 3 2" xfId="24252" xr:uid="{00000000-0005-0000-0000-0000DE510000}"/>
    <cellStyle name="Note 3 9 4 3 3 3" xfId="38705" xr:uid="{00000000-0005-0000-0000-0000DF510000}"/>
    <cellStyle name="Note 3 9 4 3 4" xfId="9258" xr:uid="{00000000-0005-0000-0000-0000E0510000}"/>
    <cellStyle name="Note 3 9 4 3 4 2" xfId="26693" xr:uid="{00000000-0005-0000-0000-0000E1510000}"/>
    <cellStyle name="Note 3 9 4 3 4 3" xfId="41146" xr:uid="{00000000-0005-0000-0000-0000E2510000}"/>
    <cellStyle name="Note 3 9 4 3 5" xfId="11678" xr:uid="{00000000-0005-0000-0000-0000E3510000}"/>
    <cellStyle name="Note 3 9 4 3 5 2" xfId="29113" xr:uid="{00000000-0005-0000-0000-0000E4510000}"/>
    <cellStyle name="Note 3 9 4 3 5 3" xfId="43566" xr:uid="{00000000-0005-0000-0000-0000E5510000}"/>
    <cellStyle name="Note 3 9 4 3 6" xfId="18685" xr:uid="{00000000-0005-0000-0000-0000E6510000}"/>
    <cellStyle name="Note 3 9 4 4" xfId="1845" xr:uid="{00000000-0005-0000-0000-0000E7510000}"/>
    <cellStyle name="Note 3 9 4 4 2" xfId="4356" xr:uid="{00000000-0005-0000-0000-0000E8510000}"/>
    <cellStyle name="Note 3 9 4 4 2 2" xfId="21792" xr:uid="{00000000-0005-0000-0000-0000E9510000}"/>
    <cellStyle name="Note 3 9 4 4 2 3" xfId="36245" xr:uid="{00000000-0005-0000-0000-0000EA510000}"/>
    <cellStyle name="Note 3 9 4 4 3" xfId="6818" xr:uid="{00000000-0005-0000-0000-0000EB510000}"/>
    <cellStyle name="Note 3 9 4 4 3 2" xfId="24253" xr:uid="{00000000-0005-0000-0000-0000EC510000}"/>
    <cellStyle name="Note 3 9 4 4 3 3" xfId="38706" xr:uid="{00000000-0005-0000-0000-0000ED510000}"/>
    <cellStyle name="Note 3 9 4 4 4" xfId="9259" xr:uid="{00000000-0005-0000-0000-0000EE510000}"/>
    <cellStyle name="Note 3 9 4 4 4 2" xfId="26694" xr:uid="{00000000-0005-0000-0000-0000EF510000}"/>
    <cellStyle name="Note 3 9 4 4 4 3" xfId="41147" xr:uid="{00000000-0005-0000-0000-0000F0510000}"/>
    <cellStyle name="Note 3 9 4 4 5" xfId="11679" xr:uid="{00000000-0005-0000-0000-0000F1510000}"/>
    <cellStyle name="Note 3 9 4 4 5 2" xfId="29114" xr:uid="{00000000-0005-0000-0000-0000F2510000}"/>
    <cellStyle name="Note 3 9 4 4 5 3" xfId="43567" xr:uid="{00000000-0005-0000-0000-0000F3510000}"/>
    <cellStyle name="Note 3 9 4 4 6" xfId="15231" xr:uid="{00000000-0005-0000-0000-0000F4510000}"/>
    <cellStyle name="Note 3 9 4 4 6 2" xfId="32666" xr:uid="{00000000-0005-0000-0000-0000F5510000}"/>
    <cellStyle name="Note 3 9 4 4 6 3" xfId="47119" xr:uid="{00000000-0005-0000-0000-0000F6510000}"/>
    <cellStyle name="Note 3 9 4 4 7" xfId="18686" xr:uid="{00000000-0005-0000-0000-0000F7510000}"/>
    <cellStyle name="Note 3 9 4 4 8" xfId="20393" xr:uid="{00000000-0005-0000-0000-0000F8510000}"/>
    <cellStyle name="Note 3 9 4 5" xfId="4353" xr:uid="{00000000-0005-0000-0000-0000F9510000}"/>
    <cellStyle name="Note 3 9 4 5 2" xfId="13890" xr:uid="{00000000-0005-0000-0000-0000FA510000}"/>
    <cellStyle name="Note 3 9 4 5 2 2" xfId="31325" xr:uid="{00000000-0005-0000-0000-0000FB510000}"/>
    <cellStyle name="Note 3 9 4 5 2 3" xfId="45778" xr:uid="{00000000-0005-0000-0000-0000FC510000}"/>
    <cellStyle name="Note 3 9 4 5 3" xfId="16351" xr:uid="{00000000-0005-0000-0000-0000FD510000}"/>
    <cellStyle name="Note 3 9 4 5 3 2" xfId="33786" xr:uid="{00000000-0005-0000-0000-0000FE510000}"/>
    <cellStyle name="Note 3 9 4 5 3 3" xfId="48239" xr:uid="{00000000-0005-0000-0000-0000FF510000}"/>
    <cellStyle name="Note 3 9 4 5 4" xfId="21789" xr:uid="{00000000-0005-0000-0000-000000520000}"/>
    <cellStyle name="Note 3 9 4 5 5" xfId="36242" xr:uid="{00000000-0005-0000-0000-000001520000}"/>
    <cellStyle name="Note 3 9 4 6" xfId="6815" xr:uid="{00000000-0005-0000-0000-000002520000}"/>
    <cellStyle name="Note 3 9 4 6 2" xfId="24250" xr:uid="{00000000-0005-0000-0000-000003520000}"/>
    <cellStyle name="Note 3 9 4 6 3" xfId="38703" xr:uid="{00000000-0005-0000-0000-000004520000}"/>
    <cellStyle name="Note 3 9 4 7" xfId="9256" xr:uid="{00000000-0005-0000-0000-000005520000}"/>
    <cellStyle name="Note 3 9 4 7 2" xfId="26691" xr:uid="{00000000-0005-0000-0000-000006520000}"/>
    <cellStyle name="Note 3 9 4 7 3" xfId="41144" xr:uid="{00000000-0005-0000-0000-000007520000}"/>
    <cellStyle name="Note 3 9 4 8" xfId="11676" xr:uid="{00000000-0005-0000-0000-000008520000}"/>
    <cellStyle name="Note 3 9 4 8 2" xfId="29111" xr:uid="{00000000-0005-0000-0000-000009520000}"/>
    <cellStyle name="Note 3 9 4 8 3" xfId="43564" xr:uid="{00000000-0005-0000-0000-00000A520000}"/>
    <cellStyle name="Note 3 9 4 9" xfId="18683" xr:uid="{00000000-0005-0000-0000-00000B520000}"/>
    <cellStyle name="Note 3 9 5" xfId="1846" xr:uid="{00000000-0005-0000-0000-00000C520000}"/>
    <cellStyle name="Note 3 9 5 2" xfId="1847" xr:uid="{00000000-0005-0000-0000-00000D520000}"/>
    <cellStyle name="Note 3 9 5 2 2" xfId="4358" xr:uid="{00000000-0005-0000-0000-00000E520000}"/>
    <cellStyle name="Note 3 9 5 2 2 2" xfId="13894" xr:uid="{00000000-0005-0000-0000-00000F520000}"/>
    <cellStyle name="Note 3 9 5 2 2 2 2" xfId="31329" xr:uid="{00000000-0005-0000-0000-000010520000}"/>
    <cellStyle name="Note 3 9 5 2 2 2 3" xfId="45782" xr:uid="{00000000-0005-0000-0000-000011520000}"/>
    <cellStyle name="Note 3 9 5 2 2 3" xfId="16355" xr:uid="{00000000-0005-0000-0000-000012520000}"/>
    <cellStyle name="Note 3 9 5 2 2 3 2" xfId="33790" xr:uid="{00000000-0005-0000-0000-000013520000}"/>
    <cellStyle name="Note 3 9 5 2 2 3 3" xfId="48243" xr:uid="{00000000-0005-0000-0000-000014520000}"/>
    <cellStyle name="Note 3 9 5 2 2 4" xfId="21794" xr:uid="{00000000-0005-0000-0000-000015520000}"/>
    <cellStyle name="Note 3 9 5 2 2 5" xfId="36247" xr:uid="{00000000-0005-0000-0000-000016520000}"/>
    <cellStyle name="Note 3 9 5 2 3" xfId="6820" xr:uid="{00000000-0005-0000-0000-000017520000}"/>
    <cellStyle name="Note 3 9 5 2 3 2" xfId="24255" xr:uid="{00000000-0005-0000-0000-000018520000}"/>
    <cellStyle name="Note 3 9 5 2 3 3" xfId="38708" xr:uid="{00000000-0005-0000-0000-000019520000}"/>
    <cellStyle name="Note 3 9 5 2 4" xfId="9261" xr:uid="{00000000-0005-0000-0000-00001A520000}"/>
    <cellStyle name="Note 3 9 5 2 4 2" xfId="26696" xr:uid="{00000000-0005-0000-0000-00001B520000}"/>
    <cellStyle name="Note 3 9 5 2 4 3" xfId="41149" xr:uid="{00000000-0005-0000-0000-00001C520000}"/>
    <cellStyle name="Note 3 9 5 2 5" xfId="11681" xr:uid="{00000000-0005-0000-0000-00001D520000}"/>
    <cellStyle name="Note 3 9 5 2 5 2" xfId="29116" xr:uid="{00000000-0005-0000-0000-00001E520000}"/>
    <cellStyle name="Note 3 9 5 2 5 3" xfId="43569" xr:uid="{00000000-0005-0000-0000-00001F520000}"/>
    <cellStyle name="Note 3 9 5 2 6" xfId="18688" xr:uid="{00000000-0005-0000-0000-000020520000}"/>
    <cellStyle name="Note 3 9 5 3" xfId="1848" xr:uid="{00000000-0005-0000-0000-000021520000}"/>
    <cellStyle name="Note 3 9 5 3 2" xfId="4359" xr:uid="{00000000-0005-0000-0000-000022520000}"/>
    <cellStyle name="Note 3 9 5 3 2 2" xfId="13895" xr:uid="{00000000-0005-0000-0000-000023520000}"/>
    <cellStyle name="Note 3 9 5 3 2 2 2" xfId="31330" xr:uid="{00000000-0005-0000-0000-000024520000}"/>
    <cellStyle name="Note 3 9 5 3 2 2 3" xfId="45783" xr:uid="{00000000-0005-0000-0000-000025520000}"/>
    <cellStyle name="Note 3 9 5 3 2 3" xfId="16356" xr:uid="{00000000-0005-0000-0000-000026520000}"/>
    <cellStyle name="Note 3 9 5 3 2 3 2" xfId="33791" xr:uid="{00000000-0005-0000-0000-000027520000}"/>
    <cellStyle name="Note 3 9 5 3 2 3 3" xfId="48244" xr:uid="{00000000-0005-0000-0000-000028520000}"/>
    <cellStyle name="Note 3 9 5 3 2 4" xfId="21795" xr:uid="{00000000-0005-0000-0000-000029520000}"/>
    <cellStyle name="Note 3 9 5 3 2 5" xfId="36248" xr:uid="{00000000-0005-0000-0000-00002A520000}"/>
    <cellStyle name="Note 3 9 5 3 3" xfId="6821" xr:uid="{00000000-0005-0000-0000-00002B520000}"/>
    <cellStyle name="Note 3 9 5 3 3 2" xfId="24256" xr:uid="{00000000-0005-0000-0000-00002C520000}"/>
    <cellStyle name="Note 3 9 5 3 3 3" xfId="38709" xr:uid="{00000000-0005-0000-0000-00002D520000}"/>
    <cellStyle name="Note 3 9 5 3 4" xfId="9262" xr:uid="{00000000-0005-0000-0000-00002E520000}"/>
    <cellStyle name="Note 3 9 5 3 4 2" xfId="26697" xr:uid="{00000000-0005-0000-0000-00002F520000}"/>
    <cellStyle name="Note 3 9 5 3 4 3" xfId="41150" xr:uid="{00000000-0005-0000-0000-000030520000}"/>
    <cellStyle name="Note 3 9 5 3 5" xfId="11682" xr:uid="{00000000-0005-0000-0000-000031520000}"/>
    <cellStyle name="Note 3 9 5 3 5 2" xfId="29117" xr:uid="{00000000-0005-0000-0000-000032520000}"/>
    <cellStyle name="Note 3 9 5 3 5 3" xfId="43570" xr:uid="{00000000-0005-0000-0000-000033520000}"/>
    <cellStyle name="Note 3 9 5 3 6" xfId="18689" xr:uid="{00000000-0005-0000-0000-000034520000}"/>
    <cellStyle name="Note 3 9 5 4" xfId="1849" xr:uid="{00000000-0005-0000-0000-000035520000}"/>
    <cellStyle name="Note 3 9 5 4 2" xfId="4360" xr:uid="{00000000-0005-0000-0000-000036520000}"/>
    <cellStyle name="Note 3 9 5 4 2 2" xfId="21796" xr:uid="{00000000-0005-0000-0000-000037520000}"/>
    <cellStyle name="Note 3 9 5 4 2 3" xfId="36249" xr:uid="{00000000-0005-0000-0000-000038520000}"/>
    <cellStyle name="Note 3 9 5 4 3" xfId="6822" xr:uid="{00000000-0005-0000-0000-000039520000}"/>
    <cellStyle name="Note 3 9 5 4 3 2" xfId="24257" xr:uid="{00000000-0005-0000-0000-00003A520000}"/>
    <cellStyle name="Note 3 9 5 4 3 3" xfId="38710" xr:uid="{00000000-0005-0000-0000-00003B520000}"/>
    <cellStyle name="Note 3 9 5 4 4" xfId="9263" xr:uid="{00000000-0005-0000-0000-00003C520000}"/>
    <cellStyle name="Note 3 9 5 4 4 2" xfId="26698" xr:uid="{00000000-0005-0000-0000-00003D520000}"/>
    <cellStyle name="Note 3 9 5 4 4 3" xfId="41151" xr:uid="{00000000-0005-0000-0000-00003E520000}"/>
    <cellStyle name="Note 3 9 5 4 5" xfId="11683" xr:uid="{00000000-0005-0000-0000-00003F520000}"/>
    <cellStyle name="Note 3 9 5 4 5 2" xfId="29118" xr:uid="{00000000-0005-0000-0000-000040520000}"/>
    <cellStyle name="Note 3 9 5 4 5 3" xfId="43571" xr:uid="{00000000-0005-0000-0000-000041520000}"/>
    <cellStyle name="Note 3 9 5 4 6" xfId="15232" xr:uid="{00000000-0005-0000-0000-000042520000}"/>
    <cellStyle name="Note 3 9 5 4 6 2" xfId="32667" xr:uid="{00000000-0005-0000-0000-000043520000}"/>
    <cellStyle name="Note 3 9 5 4 6 3" xfId="47120" xr:uid="{00000000-0005-0000-0000-000044520000}"/>
    <cellStyle name="Note 3 9 5 4 7" xfId="18690" xr:uid="{00000000-0005-0000-0000-000045520000}"/>
    <cellStyle name="Note 3 9 5 4 8" xfId="20394" xr:uid="{00000000-0005-0000-0000-000046520000}"/>
    <cellStyle name="Note 3 9 5 5" xfId="4357" xr:uid="{00000000-0005-0000-0000-000047520000}"/>
    <cellStyle name="Note 3 9 5 5 2" xfId="13893" xr:uid="{00000000-0005-0000-0000-000048520000}"/>
    <cellStyle name="Note 3 9 5 5 2 2" xfId="31328" xr:uid="{00000000-0005-0000-0000-000049520000}"/>
    <cellStyle name="Note 3 9 5 5 2 3" xfId="45781" xr:uid="{00000000-0005-0000-0000-00004A520000}"/>
    <cellStyle name="Note 3 9 5 5 3" xfId="16354" xr:uid="{00000000-0005-0000-0000-00004B520000}"/>
    <cellStyle name="Note 3 9 5 5 3 2" xfId="33789" xr:uid="{00000000-0005-0000-0000-00004C520000}"/>
    <cellStyle name="Note 3 9 5 5 3 3" xfId="48242" xr:uid="{00000000-0005-0000-0000-00004D520000}"/>
    <cellStyle name="Note 3 9 5 5 4" xfId="21793" xr:uid="{00000000-0005-0000-0000-00004E520000}"/>
    <cellStyle name="Note 3 9 5 5 5" xfId="36246" xr:uid="{00000000-0005-0000-0000-00004F520000}"/>
    <cellStyle name="Note 3 9 5 6" xfId="6819" xr:uid="{00000000-0005-0000-0000-000050520000}"/>
    <cellStyle name="Note 3 9 5 6 2" xfId="24254" xr:uid="{00000000-0005-0000-0000-000051520000}"/>
    <cellStyle name="Note 3 9 5 6 3" xfId="38707" xr:uid="{00000000-0005-0000-0000-000052520000}"/>
    <cellStyle name="Note 3 9 5 7" xfId="9260" xr:uid="{00000000-0005-0000-0000-000053520000}"/>
    <cellStyle name="Note 3 9 5 7 2" xfId="26695" xr:uid="{00000000-0005-0000-0000-000054520000}"/>
    <cellStyle name="Note 3 9 5 7 3" xfId="41148" xr:uid="{00000000-0005-0000-0000-000055520000}"/>
    <cellStyle name="Note 3 9 5 8" xfId="11680" xr:uid="{00000000-0005-0000-0000-000056520000}"/>
    <cellStyle name="Note 3 9 5 8 2" xfId="29115" xr:uid="{00000000-0005-0000-0000-000057520000}"/>
    <cellStyle name="Note 3 9 5 8 3" xfId="43568" xr:uid="{00000000-0005-0000-0000-000058520000}"/>
    <cellStyle name="Note 3 9 5 9" xfId="18687" xr:uid="{00000000-0005-0000-0000-000059520000}"/>
    <cellStyle name="Note 3 9 6" xfId="1850" xr:uid="{00000000-0005-0000-0000-00005A520000}"/>
    <cellStyle name="Note 3 9 6 2" xfId="4361" xr:uid="{00000000-0005-0000-0000-00005B520000}"/>
    <cellStyle name="Note 3 9 6 2 2" xfId="13896" xr:uid="{00000000-0005-0000-0000-00005C520000}"/>
    <cellStyle name="Note 3 9 6 2 2 2" xfId="31331" xr:uid="{00000000-0005-0000-0000-00005D520000}"/>
    <cellStyle name="Note 3 9 6 2 2 3" xfId="45784" xr:uid="{00000000-0005-0000-0000-00005E520000}"/>
    <cellStyle name="Note 3 9 6 2 3" xfId="16357" xr:uid="{00000000-0005-0000-0000-00005F520000}"/>
    <cellStyle name="Note 3 9 6 2 3 2" xfId="33792" xr:uid="{00000000-0005-0000-0000-000060520000}"/>
    <cellStyle name="Note 3 9 6 2 3 3" xfId="48245" xr:uid="{00000000-0005-0000-0000-000061520000}"/>
    <cellStyle name="Note 3 9 6 2 4" xfId="21797" xr:uid="{00000000-0005-0000-0000-000062520000}"/>
    <cellStyle name="Note 3 9 6 2 5" xfId="36250" xr:uid="{00000000-0005-0000-0000-000063520000}"/>
    <cellStyle name="Note 3 9 6 3" xfId="6823" xr:uid="{00000000-0005-0000-0000-000064520000}"/>
    <cellStyle name="Note 3 9 6 3 2" xfId="24258" xr:uid="{00000000-0005-0000-0000-000065520000}"/>
    <cellStyle name="Note 3 9 6 3 3" xfId="38711" xr:uid="{00000000-0005-0000-0000-000066520000}"/>
    <cellStyle name="Note 3 9 6 4" xfId="9264" xr:uid="{00000000-0005-0000-0000-000067520000}"/>
    <cellStyle name="Note 3 9 6 4 2" xfId="26699" xr:uid="{00000000-0005-0000-0000-000068520000}"/>
    <cellStyle name="Note 3 9 6 4 3" xfId="41152" xr:uid="{00000000-0005-0000-0000-000069520000}"/>
    <cellStyle name="Note 3 9 6 5" xfId="11684" xr:uid="{00000000-0005-0000-0000-00006A520000}"/>
    <cellStyle name="Note 3 9 6 5 2" xfId="29119" xr:uid="{00000000-0005-0000-0000-00006B520000}"/>
    <cellStyle name="Note 3 9 6 5 3" xfId="43572" xr:uid="{00000000-0005-0000-0000-00006C520000}"/>
    <cellStyle name="Note 3 9 6 6" xfId="18691" xr:uid="{00000000-0005-0000-0000-00006D520000}"/>
    <cellStyle name="Note 3 9 7" xfId="1851" xr:uid="{00000000-0005-0000-0000-00006E520000}"/>
    <cellStyle name="Note 3 9 7 2" xfId="4362" xr:uid="{00000000-0005-0000-0000-00006F520000}"/>
    <cellStyle name="Note 3 9 7 2 2" xfId="13897" xr:uid="{00000000-0005-0000-0000-000070520000}"/>
    <cellStyle name="Note 3 9 7 2 2 2" xfId="31332" xr:uid="{00000000-0005-0000-0000-000071520000}"/>
    <cellStyle name="Note 3 9 7 2 2 3" xfId="45785" xr:uid="{00000000-0005-0000-0000-000072520000}"/>
    <cellStyle name="Note 3 9 7 2 3" xfId="16358" xr:uid="{00000000-0005-0000-0000-000073520000}"/>
    <cellStyle name="Note 3 9 7 2 3 2" xfId="33793" xr:uid="{00000000-0005-0000-0000-000074520000}"/>
    <cellStyle name="Note 3 9 7 2 3 3" xfId="48246" xr:uid="{00000000-0005-0000-0000-000075520000}"/>
    <cellStyle name="Note 3 9 7 2 4" xfId="21798" xr:uid="{00000000-0005-0000-0000-000076520000}"/>
    <cellStyle name="Note 3 9 7 2 5" xfId="36251" xr:uid="{00000000-0005-0000-0000-000077520000}"/>
    <cellStyle name="Note 3 9 7 3" xfId="6824" xr:uid="{00000000-0005-0000-0000-000078520000}"/>
    <cellStyle name="Note 3 9 7 3 2" xfId="24259" xr:uid="{00000000-0005-0000-0000-000079520000}"/>
    <cellStyle name="Note 3 9 7 3 3" xfId="38712" xr:uid="{00000000-0005-0000-0000-00007A520000}"/>
    <cellStyle name="Note 3 9 7 4" xfId="9265" xr:uid="{00000000-0005-0000-0000-00007B520000}"/>
    <cellStyle name="Note 3 9 7 4 2" xfId="26700" xr:uid="{00000000-0005-0000-0000-00007C520000}"/>
    <cellStyle name="Note 3 9 7 4 3" xfId="41153" xr:uid="{00000000-0005-0000-0000-00007D520000}"/>
    <cellStyle name="Note 3 9 7 5" xfId="11685" xr:uid="{00000000-0005-0000-0000-00007E520000}"/>
    <cellStyle name="Note 3 9 7 5 2" xfId="29120" xr:uid="{00000000-0005-0000-0000-00007F520000}"/>
    <cellStyle name="Note 3 9 7 5 3" xfId="43573" xr:uid="{00000000-0005-0000-0000-000080520000}"/>
    <cellStyle name="Note 3 9 7 6" xfId="18692" xr:uid="{00000000-0005-0000-0000-000081520000}"/>
    <cellStyle name="Note 3 9 8" xfId="1852" xr:uid="{00000000-0005-0000-0000-000082520000}"/>
    <cellStyle name="Note 3 9 8 2" xfId="4363" xr:uid="{00000000-0005-0000-0000-000083520000}"/>
    <cellStyle name="Note 3 9 8 2 2" xfId="21799" xr:uid="{00000000-0005-0000-0000-000084520000}"/>
    <cellStyle name="Note 3 9 8 2 3" xfId="36252" xr:uid="{00000000-0005-0000-0000-000085520000}"/>
    <cellStyle name="Note 3 9 8 3" xfId="6825" xr:uid="{00000000-0005-0000-0000-000086520000}"/>
    <cellStyle name="Note 3 9 8 3 2" xfId="24260" xr:uid="{00000000-0005-0000-0000-000087520000}"/>
    <cellStyle name="Note 3 9 8 3 3" xfId="38713" xr:uid="{00000000-0005-0000-0000-000088520000}"/>
    <cellStyle name="Note 3 9 8 4" xfId="9266" xr:uid="{00000000-0005-0000-0000-000089520000}"/>
    <cellStyle name="Note 3 9 8 4 2" xfId="26701" xr:uid="{00000000-0005-0000-0000-00008A520000}"/>
    <cellStyle name="Note 3 9 8 4 3" xfId="41154" xr:uid="{00000000-0005-0000-0000-00008B520000}"/>
    <cellStyle name="Note 3 9 8 5" xfId="11686" xr:uid="{00000000-0005-0000-0000-00008C520000}"/>
    <cellStyle name="Note 3 9 8 5 2" xfId="29121" xr:uid="{00000000-0005-0000-0000-00008D520000}"/>
    <cellStyle name="Note 3 9 8 5 3" xfId="43574" xr:uid="{00000000-0005-0000-0000-00008E520000}"/>
    <cellStyle name="Note 3 9 8 6" xfId="15233" xr:uid="{00000000-0005-0000-0000-00008F520000}"/>
    <cellStyle name="Note 3 9 8 6 2" xfId="32668" xr:uid="{00000000-0005-0000-0000-000090520000}"/>
    <cellStyle name="Note 3 9 8 6 3" xfId="47121" xr:uid="{00000000-0005-0000-0000-000091520000}"/>
    <cellStyle name="Note 3 9 8 7" xfId="18693" xr:uid="{00000000-0005-0000-0000-000092520000}"/>
    <cellStyle name="Note 3 9 8 8" xfId="20395" xr:uid="{00000000-0005-0000-0000-000093520000}"/>
    <cellStyle name="Note 3 9 9" xfId="4344" xr:uid="{00000000-0005-0000-0000-000094520000}"/>
    <cellStyle name="Note 3 9 9 2" xfId="13883" xr:uid="{00000000-0005-0000-0000-000095520000}"/>
    <cellStyle name="Note 3 9 9 2 2" xfId="31318" xr:uid="{00000000-0005-0000-0000-000096520000}"/>
    <cellStyle name="Note 3 9 9 2 3" xfId="45771" xr:uid="{00000000-0005-0000-0000-000097520000}"/>
    <cellStyle name="Note 3 9 9 3" xfId="16344" xr:uid="{00000000-0005-0000-0000-000098520000}"/>
    <cellStyle name="Note 3 9 9 3 2" xfId="33779" xr:uid="{00000000-0005-0000-0000-000099520000}"/>
    <cellStyle name="Note 3 9 9 3 3" xfId="48232" xr:uid="{00000000-0005-0000-0000-00009A520000}"/>
    <cellStyle name="Note 3 9 9 4" xfId="21780" xr:uid="{00000000-0005-0000-0000-00009B520000}"/>
    <cellStyle name="Note 3 9 9 5" xfId="36233" xr:uid="{00000000-0005-0000-0000-00009C520000}"/>
    <cellStyle name="Note 30" xfId="1853" xr:uid="{00000000-0005-0000-0000-00009D520000}"/>
    <cellStyle name="Note 30 2" xfId="1854" xr:uid="{00000000-0005-0000-0000-00009E520000}"/>
    <cellStyle name="Note 30 2 2" xfId="4365" xr:uid="{00000000-0005-0000-0000-00009F520000}"/>
    <cellStyle name="Note 30 2 2 2" xfId="13899" xr:uid="{00000000-0005-0000-0000-0000A0520000}"/>
    <cellStyle name="Note 30 2 2 2 2" xfId="31334" xr:uid="{00000000-0005-0000-0000-0000A1520000}"/>
    <cellStyle name="Note 30 2 2 2 3" xfId="45787" xr:uid="{00000000-0005-0000-0000-0000A2520000}"/>
    <cellStyle name="Note 30 2 2 3" xfId="16360" xr:uid="{00000000-0005-0000-0000-0000A3520000}"/>
    <cellStyle name="Note 30 2 2 3 2" xfId="33795" xr:uid="{00000000-0005-0000-0000-0000A4520000}"/>
    <cellStyle name="Note 30 2 2 3 3" xfId="48248" xr:uid="{00000000-0005-0000-0000-0000A5520000}"/>
    <cellStyle name="Note 30 2 2 4" xfId="21801" xr:uid="{00000000-0005-0000-0000-0000A6520000}"/>
    <cellStyle name="Note 30 2 2 5" xfId="36254" xr:uid="{00000000-0005-0000-0000-0000A7520000}"/>
    <cellStyle name="Note 30 2 3" xfId="6827" xr:uid="{00000000-0005-0000-0000-0000A8520000}"/>
    <cellStyle name="Note 30 2 3 2" xfId="24262" xr:uid="{00000000-0005-0000-0000-0000A9520000}"/>
    <cellStyle name="Note 30 2 3 3" xfId="38715" xr:uid="{00000000-0005-0000-0000-0000AA520000}"/>
    <cellStyle name="Note 30 2 4" xfId="9268" xr:uid="{00000000-0005-0000-0000-0000AB520000}"/>
    <cellStyle name="Note 30 2 4 2" xfId="26703" xr:uid="{00000000-0005-0000-0000-0000AC520000}"/>
    <cellStyle name="Note 30 2 4 3" xfId="41156" xr:uid="{00000000-0005-0000-0000-0000AD520000}"/>
    <cellStyle name="Note 30 2 5" xfId="11688" xr:uid="{00000000-0005-0000-0000-0000AE520000}"/>
    <cellStyle name="Note 30 2 5 2" xfId="29123" xr:uid="{00000000-0005-0000-0000-0000AF520000}"/>
    <cellStyle name="Note 30 2 5 3" xfId="43576" xr:uid="{00000000-0005-0000-0000-0000B0520000}"/>
    <cellStyle name="Note 30 2 6" xfId="18695" xr:uid="{00000000-0005-0000-0000-0000B1520000}"/>
    <cellStyle name="Note 30 3" xfId="1855" xr:uid="{00000000-0005-0000-0000-0000B2520000}"/>
    <cellStyle name="Note 30 3 2" xfId="4366" xr:uid="{00000000-0005-0000-0000-0000B3520000}"/>
    <cellStyle name="Note 30 3 2 2" xfId="13900" xr:uid="{00000000-0005-0000-0000-0000B4520000}"/>
    <cellStyle name="Note 30 3 2 2 2" xfId="31335" xr:uid="{00000000-0005-0000-0000-0000B5520000}"/>
    <cellStyle name="Note 30 3 2 2 3" xfId="45788" xr:uid="{00000000-0005-0000-0000-0000B6520000}"/>
    <cellStyle name="Note 30 3 2 3" xfId="16361" xr:uid="{00000000-0005-0000-0000-0000B7520000}"/>
    <cellStyle name="Note 30 3 2 3 2" xfId="33796" xr:uid="{00000000-0005-0000-0000-0000B8520000}"/>
    <cellStyle name="Note 30 3 2 3 3" xfId="48249" xr:uid="{00000000-0005-0000-0000-0000B9520000}"/>
    <cellStyle name="Note 30 3 2 4" xfId="21802" xr:uid="{00000000-0005-0000-0000-0000BA520000}"/>
    <cellStyle name="Note 30 3 2 5" xfId="36255" xr:uid="{00000000-0005-0000-0000-0000BB520000}"/>
    <cellStyle name="Note 30 3 3" xfId="6828" xr:uid="{00000000-0005-0000-0000-0000BC520000}"/>
    <cellStyle name="Note 30 3 3 2" xfId="24263" xr:uid="{00000000-0005-0000-0000-0000BD520000}"/>
    <cellStyle name="Note 30 3 3 3" xfId="38716" xr:uid="{00000000-0005-0000-0000-0000BE520000}"/>
    <cellStyle name="Note 30 3 4" xfId="9269" xr:uid="{00000000-0005-0000-0000-0000BF520000}"/>
    <cellStyle name="Note 30 3 4 2" xfId="26704" xr:uid="{00000000-0005-0000-0000-0000C0520000}"/>
    <cellStyle name="Note 30 3 4 3" xfId="41157" xr:uid="{00000000-0005-0000-0000-0000C1520000}"/>
    <cellStyle name="Note 30 3 5" xfId="11689" xr:uid="{00000000-0005-0000-0000-0000C2520000}"/>
    <cellStyle name="Note 30 3 5 2" xfId="29124" xr:uid="{00000000-0005-0000-0000-0000C3520000}"/>
    <cellStyle name="Note 30 3 5 3" xfId="43577" xr:uid="{00000000-0005-0000-0000-0000C4520000}"/>
    <cellStyle name="Note 30 3 6" xfId="18696" xr:uid="{00000000-0005-0000-0000-0000C5520000}"/>
    <cellStyle name="Note 30 4" xfId="1856" xr:uid="{00000000-0005-0000-0000-0000C6520000}"/>
    <cellStyle name="Note 30 4 2" xfId="4367" xr:uid="{00000000-0005-0000-0000-0000C7520000}"/>
    <cellStyle name="Note 30 4 2 2" xfId="21803" xr:uid="{00000000-0005-0000-0000-0000C8520000}"/>
    <cellStyle name="Note 30 4 2 3" xfId="36256" xr:uid="{00000000-0005-0000-0000-0000C9520000}"/>
    <cellStyle name="Note 30 4 3" xfId="6829" xr:uid="{00000000-0005-0000-0000-0000CA520000}"/>
    <cellStyle name="Note 30 4 3 2" xfId="24264" xr:uid="{00000000-0005-0000-0000-0000CB520000}"/>
    <cellStyle name="Note 30 4 3 3" xfId="38717" xr:uid="{00000000-0005-0000-0000-0000CC520000}"/>
    <cellStyle name="Note 30 4 4" xfId="9270" xr:uid="{00000000-0005-0000-0000-0000CD520000}"/>
    <cellStyle name="Note 30 4 4 2" xfId="26705" xr:uid="{00000000-0005-0000-0000-0000CE520000}"/>
    <cellStyle name="Note 30 4 4 3" xfId="41158" xr:uid="{00000000-0005-0000-0000-0000CF520000}"/>
    <cellStyle name="Note 30 4 5" xfId="11690" xr:uid="{00000000-0005-0000-0000-0000D0520000}"/>
    <cellStyle name="Note 30 4 5 2" xfId="29125" xr:uid="{00000000-0005-0000-0000-0000D1520000}"/>
    <cellStyle name="Note 30 4 5 3" xfId="43578" xr:uid="{00000000-0005-0000-0000-0000D2520000}"/>
    <cellStyle name="Note 30 4 6" xfId="15234" xr:uid="{00000000-0005-0000-0000-0000D3520000}"/>
    <cellStyle name="Note 30 4 6 2" xfId="32669" xr:uid="{00000000-0005-0000-0000-0000D4520000}"/>
    <cellStyle name="Note 30 4 6 3" xfId="47122" xr:uid="{00000000-0005-0000-0000-0000D5520000}"/>
    <cellStyle name="Note 30 4 7" xfId="18697" xr:uid="{00000000-0005-0000-0000-0000D6520000}"/>
    <cellStyle name="Note 30 4 8" xfId="20396" xr:uid="{00000000-0005-0000-0000-0000D7520000}"/>
    <cellStyle name="Note 30 5" xfId="4364" xr:uid="{00000000-0005-0000-0000-0000D8520000}"/>
    <cellStyle name="Note 30 5 2" xfId="13898" xr:uid="{00000000-0005-0000-0000-0000D9520000}"/>
    <cellStyle name="Note 30 5 2 2" xfId="31333" xr:uid="{00000000-0005-0000-0000-0000DA520000}"/>
    <cellStyle name="Note 30 5 2 3" xfId="45786" xr:uid="{00000000-0005-0000-0000-0000DB520000}"/>
    <cellStyle name="Note 30 5 3" xfId="16359" xr:uid="{00000000-0005-0000-0000-0000DC520000}"/>
    <cellStyle name="Note 30 5 3 2" xfId="33794" xr:uid="{00000000-0005-0000-0000-0000DD520000}"/>
    <cellStyle name="Note 30 5 3 3" xfId="48247" xr:uid="{00000000-0005-0000-0000-0000DE520000}"/>
    <cellStyle name="Note 30 5 4" xfId="21800" xr:uid="{00000000-0005-0000-0000-0000DF520000}"/>
    <cellStyle name="Note 30 5 5" xfId="36253" xr:uid="{00000000-0005-0000-0000-0000E0520000}"/>
    <cellStyle name="Note 30 6" xfId="6826" xr:uid="{00000000-0005-0000-0000-0000E1520000}"/>
    <cellStyle name="Note 30 6 2" xfId="24261" xr:uid="{00000000-0005-0000-0000-0000E2520000}"/>
    <cellStyle name="Note 30 6 3" xfId="38714" xr:uid="{00000000-0005-0000-0000-0000E3520000}"/>
    <cellStyle name="Note 30 7" xfId="9267" xr:uid="{00000000-0005-0000-0000-0000E4520000}"/>
    <cellStyle name="Note 30 7 2" xfId="26702" xr:uid="{00000000-0005-0000-0000-0000E5520000}"/>
    <cellStyle name="Note 30 7 3" xfId="41155" xr:uid="{00000000-0005-0000-0000-0000E6520000}"/>
    <cellStyle name="Note 30 8" xfId="11687" xr:uid="{00000000-0005-0000-0000-0000E7520000}"/>
    <cellStyle name="Note 30 8 2" xfId="29122" xr:uid="{00000000-0005-0000-0000-0000E8520000}"/>
    <cellStyle name="Note 30 8 3" xfId="43575" xr:uid="{00000000-0005-0000-0000-0000E9520000}"/>
    <cellStyle name="Note 30 9" xfId="18694" xr:uid="{00000000-0005-0000-0000-0000EA520000}"/>
    <cellStyle name="Note 31" xfId="1857" xr:uid="{00000000-0005-0000-0000-0000EB520000}"/>
    <cellStyle name="Note 31 2" xfId="1858" xr:uid="{00000000-0005-0000-0000-0000EC520000}"/>
    <cellStyle name="Note 31 2 2" xfId="4369" xr:uid="{00000000-0005-0000-0000-0000ED520000}"/>
    <cellStyle name="Note 31 2 2 2" xfId="13902" xr:uid="{00000000-0005-0000-0000-0000EE520000}"/>
    <cellStyle name="Note 31 2 2 2 2" xfId="31337" xr:uid="{00000000-0005-0000-0000-0000EF520000}"/>
    <cellStyle name="Note 31 2 2 2 3" xfId="45790" xr:uid="{00000000-0005-0000-0000-0000F0520000}"/>
    <cellStyle name="Note 31 2 2 3" xfId="16363" xr:uid="{00000000-0005-0000-0000-0000F1520000}"/>
    <cellStyle name="Note 31 2 2 3 2" xfId="33798" xr:uid="{00000000-0005-0000-0000-0000F2520000}"/>
    <cellStyle name="Note 31 2 2 3 3" xfId="48251" xr:uid="{00000000-0005-0000-0000-0000F3520000}"/>
    <cellStyle name="Note 31 2 2 4" xfId="21805" xr:uid="{00000000-0005-0000-0000-0000F4520000}"/>
    <cellStyle name="Note 31 2 2 5" xfId="36258" xr:uid="{00000000-0005-0000-0000-0000F5520000}"/>
    <cellStyle name="Note 31 2 3" xfId="6831" xr:uid="{00000000-0005-0000-0000-0000F6520000}"/>
    <cellStyle name="Note 31 2 3 2" xfId="24266" xr:uid="{00000000-0005-0000-0000-0000F7520000}"/>
    <cellStyle name="Note 31 2 3 3" xfId="38719" xr:uid="{00000000-0005-0000-0000-0000F8520000}"/>
    <cellStyle name="Note 31 2 4" xfId="9272" xr:uid="{00000000-0005-0000-0000-0000F9520000}"/>
    <cellStyle name="Note 31 2 4 2" xfId="26707" xr:uid="{00000000-0005-0000-0000-0000FA520000}"/>
    <cellStyle name="Note 31 2 4 3" xfId="41160" xr:uid="{00000000-0005-0000-0000-0000FB520000}"/>
    <cellStyle name="Note 31 2 5" xfId="11692" xr:uid="{00000000-0005-0000-0000-0000FC520000}"/>
    <cellStyle name="Note 31 2 5 2" xfId="29127" xr:uid="{00000000-0005-0000-0000-0000FD520000}"/>
    <cellStyle name="Note 31 2 5 3" xfId="43580" xr:uid="{00000000-0005-0000-0000-0000FE520000}"/>
    <cellStyle name="Note 31 2 6" xfId="18699" xr:uid="{00000000-0005-0000-0000-0000FF520000}"/>
    <cellStyle name="Note 31 3" xfId="1859" xr:uid="{00000000-0005-0000-0000-000000530000}"/>
    <cellStyle name="Note 31 3 2" xfId="4370" xr:uid="{00000000-0005-0000-0000-000001530000}"/>
    <cellStyle name="Note 31 3 2 2" xfId="13903" xr:uid="{00000000-0005-0000-0000-000002530000}"/>
    <cellStyle name="Note 31 3 2 2 2" xfId="31338" xr:uid="{00000000-0005-0000-0000-000003530000}"/>
    <cellStyle name="Note 31 3 2 2 3" xfId="45791" xr:uid="{00000000-0005-0000-0000-000004530000}"/>
    <cellStyle name="Note 31 3 2 3" xfId="16364" xr:uid="{00000000-0005-0000-0000-000005530000}"/>
    <cellStyle name="Note 31 3 2 3 2" xfId="33799" xr:uid="{00000000-0005-0000-0000-000006530000}"/>
    <cellStyle name="Note 31 3 2 3 3" xfId="48252" xr:uid="{00000000-0005-0000-0000-000007530000}"/>
    <cellStyle name="Note 31 3 2 4" xfId="21806" xr:uid="{00000000-0005-0000-0000-000008530000}"/>
    <cellStyle name="Note 31 3 2 5" xfId="36259" xr:uid="{00000000-0005-0000-0000-000009530000}"/>
    <cellStyle name="Note 31 3 3" xfId="6832" xr:uid="{00000000-0005-0000-0000-00000A530000}"/>
    <cellStyle name="Note 31 3 3 2" xfId="24267" xr:uid="{00000000-0005-0000-0000-00000B530000}"/>
    <cellStyle name="Note 31 3 3 3" xfId="38720" xr:uid="{00000000-0005-0000-0000-00000C530000}"/>
    <cellStyle name="Note 31 3 4" xfId="9273" xr:uid="{00000000-0005-0000-0000-00000D530000}"/>
    <cellStyle name="Note 31 3 4 2" xfId="26708" xr:uid="{00000000-0005-0000-0000-00000E530000}"/>
    <cellStyle name="Note 31 3 4 3" xfId="41161" xr:uid="{00000000-0005-0000-0000-00000F530000}"/>
    <cellStyle name="Note 31 3 5" xfId="11693" xr:uid="{00000000-0005-0000-0000-000010530000}"/>
    <cellStyle name="Note 31 3 5 2" xfId="29128" xr:uid="{00000000-0005-0000-0000-000011530000}"/>
    <cellStyle name="Note 31 3 5 3" xfId="43581" xr:uid="{00000000-0005-0000-0000-000012530000}"/>
    <cellStyle name="Note 31 3 6" xfId="18700" xr:uid="{00000000-0005-0000-0000-000013530000}"/>
    <cellStyle name="Note 31 4" xfId="1860" xr:uid="{00000000-0005-0000-0000-000014530000}"/>
    <cellStyle name="Note 31 4 2" xfId="4371" xr:uid="{00000000-0005-0000-0000-000015530000}"/>
    <cellStyle name="Note 31 4 2 2" xfId="21807" xr:uid="{00000000-0005-0000-0000-000016530000}"/>
    <cellStyle name="Note 31 4 2 3" xfId="36260" xr:uid="{00000000-0005-0000-0000-000017530000}"/>
    <cellStyle name="Note 31 4 3" xfId="6833" xr:uid="{00000000-0005-0000-0000-000018530000}"/>
    <cellStyle name="Note 31 4 3 2" xfId="24268" xr:uid="{00000000-0005-0000-0000-000019530000}"/>
    <cellStyle name="Note 31 4 3 3" xfId="38721" xr:uid="{00000000-0005-0000-0000-00001A530000}"/>
    <cellStyle name="Note 31 4 4" xfId="9274" xr:uid="{00000000-0005-0000-0000-00001B530000}"/>
    <cellStyle name="Note 31 4 4 2" xfId="26709" xr:uid="{00000000-0005-0000-0000-00001C530000}"/>
    <cellStyle name="Note 31 4 4 3" xfId="41162" xr:uid="{00000000-0005-0000-0000-00001D530000}"/>
    <cellStyle name="Note 31 4 5" xfId="11694" xr:uid="{00000000-0005-0000-0000-00001E530000}"/>
    <cellStyle name="Note 31 4 5 2" xfId="29129" xr:uid="{00000000-0005-0000-0000-00001F530000}"/>
    <cellStyle name="Note 31 4 5 3" xfId="43582" xr:uid="{00000000-0005-0000-0000-000020530000}"/>
    <cellStyle name="Note 31 4 6" xfId="15235" xr:uid="{00000000-0005-0000-0000-000021530000}"/>
    <cellStyle name="Note 31 4 6 2" xfId="32670" xr:uid="{00000000-0005-0000-0000-000022530000}"/>
    <cellStyle name="Note 31 4 6 3" xfId="47123" xr:uid="{00000000-0005-0000-0000-000023530000}"/>
    <cellStyle name="Note 31 4 7" xfId="18701" xr:uid="{00000000-0005-0000-0000-000024530000}"/>
    <cellStyle name="Note 31 4 8" xfId="20397" xr:uid="{00000000-0005-0000-0000-000025530000}"/>
    <cellStyle name="Note 31 5" xfId="4368" xr:uid="{00000000-0005-0000-0000-000026530000}"/>
    <cellStyle name="Note 31 5 2" xfId="13901" xr:uid="{00000000-0005-0000-0000-000027530000}"/>
    <cellStyle name="Note 31 5 2 2" xfId="31336" xr:uid="{00000000-0005-0000-0000-000028530000}"/>
    <cellStyle name="Note 31 5 2 3" xfId="45789" xr:uid="{00000000-0005-0000-0000-000029530000}"/>
    <cellStyle name="Note 31 5 3" xfId="16362" xr:uid="{00000000-0005-0000-0000-00002A530000}"/>
    <cellStyle name="Note 31 5 3 2" xfId="33797" xr:uid="{00000000-0005-0000-0000-00002B530000}"/>
    <cellStyle name="Note 31 5 3 3" xfId="48250" xr:uid="{00000000-0005-0000-0000-00002C530000}"/>
    <cellStyle name="Note 31 5 4" xfId="21804" xr:uid="{00000000-0005-0000-0000-00002D530000}"/>
    <cellStyle name="Note 31 5 5" xfId="36257" xr:uid="{00000000-0005-0000-0000-00002E530000}"/>
    <cellStyle name="Note 31 6" xfId="6830" xr:uid="{00000000-0005-0000-0000-00002F530000}"/>
    <cellStyle name="Note 31 6 2" xfId="24265" xr:uid="{00000000-0005-0000-0000-000030530000}"/>
    <cellStyle name="Note 31 6 3" xfId="38718" xr:uid="{00000000-0005-0000-0000-000031530000}"/>
    <cellStyle name="Note 31 7" xfId="9271" xr:uid="{00000000-0005-0000-0000-000032530000}"/>
    <cellStyle name="Note 31 7 2" xfId="26706" xr:uid="{00000000-0005-0000-0000-000033530000}"/>
    <cellStyle name="Note 31 7 3" xfId="41159" xr:uid="{00000000-0005-0000-0000-000034530000}"/>
    <cellStyle name="Note 31 8" xfId="11691" xr:uid="{00000000-0005-0000-0000-000035530000}"/>
    <cellStyle name="Note 31 8 2" xfId="29126" xr:uid="{00000000-0005-0000-0000-000036530000}"/>
    <cellStyle name="Note 31 8 3" xfId="43579" xr:uid="{00000000-0005-0000-0000-000037530000}"/>
    <cellStyle name="Note 31 9" xfId="18698" xr:uid="{00000000-0005-0000-0000-000038530000}"/>
    <cellStyle name="Note 32" xfId="1861" xr:uid="{00000000-0005-0000-0000-000039530000}"/>
    <cellStyle name="Note 32 2" xfId="1862" xr:uid="{00000000-0005-0000-0000-00003A530000}"/>
    <cellStyle name="Note 32 2 2" xfId="4373" xr:uid="{00000000-0005-0000-0000-00003B530000}"/>
    <cellStyle name="Note 32 2 2 2" xfId="13905" xr:uid="{00000000-0005-0000-0000-00003C530000}"/>
    <cellStyle name="Note 32 2 2 2 2" xfId="31340" xr:uid="{00000000-0005-0000-0000-00003D530000}"/>
    <cellStyle name="Note 32 2 2 2 3" xfId="45793" xr:uid="{00000000-0005-0000-0000-00003E530000}"/>
    <cellStyle name="Note 32 2 2 3" xfId="16366" xr:uid="{00000000-0005-0000-0000-00003F530000}"/>
    <cellStyle name="Note 32 2 2 3 2" xfId="33801" xr:uid="{00000000-0005-0000-0000-000040530000}"/>
    <cellStyle name="Note 32 2 2 3 3" xfId="48254" xr:uid="{00000000-0005-0000-0000-000041530000}"/>
    <cellStyle name="Note 32 2 2 4" xfId="21809" xr:uid="{00000000-0005-0000-0000-000042530000}"/>
    <cellStyle name="Note 32 2 2 5" xfId="36262" xr:uid="{00000000-0005-0000-0000-000043530000}"/>
    <cellStyle name="Note 32 2 3" xfId="6835" xr:uid="{00000000-0005-0000-0000-000044530000}"/>
    <cellStyle name="Note 32 2 3 2" xfId="24270" xr:uid="{00000000-0005-0000-0000-000045530000}"/>
    <cellStyle name="Note 32 2 3 3" xfId="38723" xr:uid="{00000000-0005-0000-0000-000046530000}"/>
    <cellStyle name="Note 32 2 4" xfId="9276" xr:uid="{00000000-0005-0000-0000-000047530000}"/>
    <cellStyle name="Note 32 2 4 2" xfId="26711" xr:uid="{00000000-0005-0000-0000-000048530000}"/>
    <cellStyle name="Note 32 2 4 3" xfId="41164" xr:uid="{00000000-0005-0000-0000-000049530000}"/>
    <cellStyle name="Note 32 2 5" xfId="11696" xr:uid="{00000000-0005-0000-0000-00004A530000}"/>
    <cellStyle name="Note 32 2 5 2" xfId="29131" xr:uid="{00000000-0005-0000-0000-00004B530000}"/>
    <cellStyle name="Note 32 2 5 3" xfId="43584" xr:uid="{00000000-0005-0000-0000-00004C530000}"/>
    <cellStyle name="Note 32 2 6" xfId="18703" xr:uid="{00000000-0005-0000-0000-00004D530000}"/>
    <cellStyle name="Note 32 3" xfId="1863" xr:uid="{00000000-0005-0000-0000-00004E530000}"/>
    <cellStyle name="Note 32 3 2" xfId="4374" xr:uid="{00000000-0005-0000-0000-00004F530000}"/>
    <cellStyle name="Note 32 3 2 2" xfId="13906" xr:uid="{00000000-0005-0000-0000-000050530000}"/>
    <cellStyle name="Note 32 3 2 2 2" xfId="31341" xr:uid="{00000000-0005-0000-0000-000051530000}"/>
    <cellStyle name="Note 32 3 2 2 3" xfId="45794" xr:uid="{00000000-0005-0000-0000-000052530000}"/>
    <cellStyle name="Note 32 3 2 3" xfId="16367" xr:uid="{00000000-0005-0000-0000-000053530000}"/>
    <cellStyle name="Note 32 3 2 3 2" xfId="33802" xr:uid="{00000000-0005-0000-0000-000054530000}"/>
    <cellStyle name="Note 32 3 2 3 3" xfId="48255" xr:uid="{00000000-0005-0000-0000-000055530000}"/>
    <cellStyle name="Note 32 3 2 4" xfId="21810" xr:uid="{00000000-0005-0000-0000-000056530000}"/>
    <cellStyle name="Note 32 3 2 5" xfId="36263" xr:uid="{00000000-0005-0000-0000-000057530000}"/>
    <cellStyle name="Note 32 3 3" xfId="6836" xr:uid="{00000000-0005-0000-0000-000058530000}"/>
    <cellStyle name="Note 32 3 3 2" xfId="24271" xr:uid="{00000000-0005-0000-0000-000059530000}"/>
    <cellStyle name="Note 32 3 3 3" xfId="38724" xr:uid="{00000000-0005-0000-0000-00005A530000}"/>
    <cellStyle name="Note 32 3 4" xfId="9277" xr:uid="{00000000-0005-0000-0000-00005B530000}"/>
    <cellStyle name="Note 32 3 4 2" xfId="26712" xr:uid="{00000000-0005-0000-0000-00005C530000}"/>
    <cellStyle name="Note 32 3 4 3" xfId="41165" xr:uid="{00000000-0005-0000-0000-00005D530000}"/>
    <cellStyle name="Note 32 3 5" xfId="11697" xr:uid="{00000000-0005-0000-0000-00005E530000}"/>
    <cellStyle name="Note 32 3 5 2" xfId="29132" xr:uid="{00000000-0005-0000-0000-00005F530000}"/>
    <cellStyle name="Note 32 3 5 3" xfId="43585" xr:uid="{00000000-0005-0000-0000-000060530000}"/>
    <cellStyle name="Note 32 3 6" xfId="18704" xr:uid="{00000000-0005-0000-0000-000061530000}"/>
    <cellStyle name="Note 32 4" xfId="1864" xr:uid="{00000000-0005-0000-0000-000062530000}"/>
    <cellStyle name="Note 32 4 2" xfId="4375" xr:uid="{00000000-0005-0000-0000-000063530000}"/>
    <cellStyle name="Note 32 4 2 2" xfId="21811" xr:uid="{00000000-0005-0000-0000-000064530000}"/>
    <cellStyle name="Note 32 4 2 3" xfId="36264" xr:uid="{00000000-0005-0000-0000-000065530000}"/>
    <cellStyle name="Note 32 4 3" xfId="6837" xr:uid="{00000000-0005-0000-0000-000066530000}"/>
    <cellStyle name="Note 32 4 3 2" xfId="24272" xr:uid="{00000000-0005-0000-0000-000067530000}"/>
    <cellStyle name="Note 32 4 3 3" xfId="38725" xr:uid="{00000000-0005-0000-0000-000068530000}"/>
    <cellStyle name="Note 32 4 4" xfId="9278" xr:uid="{00000000-0005-0000-0000-000069530000}"/>
    <cellStyle name="Note 32 4 4 2" xfId="26713" xr:uid="{00000000-0005-0000-0000-00006A530000}"/>
    <cellStyle name="Note 32 4 4 3" xfId="41166" xr:uid="{00000000-0005-0000-0000-00006B530000}"/>
    <cellStyle name="Note 32 4 5" xfId="11698" xr:uid="{00000000-0005-0000-0000-00006C530000}"/>
    <cellStyle name="Note 32 4 5 2" xfId="29133" xr:uid="{00000000-0005-0000-0000-00006D530000}"/>
    <cellStyle name="Note 32 4 5 3" xfId="43586" xr:uid="{00000000-0005-0000-0000-00006E530000}"/>
    <cellStyle name="Note 32 4 6" xfId="15236" xr:uid="{00000000-0005-0000-0000-00006F530000}"/>
    <cellStyle name="Note 32 4 6 2" xfId="32671" xr:uid="{00000000-0005-0000-0000-000070530000}"/>
    <cellStyle name="Note 32 4 6 3" xfId="47124" xr:uid="{00000000-0005-0000-0000-000071530000}"/>
    <cellStyle name="Note 32 4 7" xfId="18705" xr:uid="{00000000-0005-0000-0000-000072530000}"/>
    <cellStyle name="Note 32 4 8" xfId="20398" xr:uid="{00000000-0005-0000-0000-000073530000}"/>
    <cellStyle name="Note 32 5" xfId="4372" xr:uid="{00000000-0005-0000-0000-000074530000}"/>
    <cellStyle name="Note 32 5 2" xfId="13904" xr:uid="{00000000-0005-0000-0000-000075530000}"/>
    <cellStyle name="Note 32 5 2 2" xfId="31339" xr:uid="{00000000-0005-0000-0000-000076530000}"/>
    <cellStyle name="Note 32 5 2 3" xfId="45792" xr:uid="{00000000-0005-0000-0000-000077530000}"/>
    <cellStyle name="Note 32 5 3" xfId="16365" xr:uid="{00000000-0005-0000-0000-000078530000}"/>
    <cellStyle name="Note 32 5 3 2" xfId="33800" xr:uid="{00000000-0005-0000-0000-000079530000}"/>
    <cellStyle name="Note 32 5 3 3" xfId="48253" xr:uid="{00000000-0005-0000-0000-00007A530000}"/>
    <cellStyle name="Note 32 5 4" xfId="21808" xr:uid="{00000000-0005-0000-0000-00007B530000}"/>
    <cellStyle name="Note 32 5 5" xfId="36261" xr:uid="{00000000-0005-0000-0000-00007C530000}"/>
    <cellStyle name="Note 32 6" xfId="6834" xr:uid="{00000000-0005-0000-0000-00007D530000}"/>
    <cellStyle name="Note 32 6 2" xfId="24269" xr:uid="{00000000-0005-0000-0000-00007E530000}"/>
    <cellStyle name="Note 32 6 3" xfId="38722" xr:uid="{00000000-0005-0000-0000-00007F530000}"/>
    <cellStyle name="Note 32 7" xfId="9275" xr:uid="{00000000-0005-0000-0000-000080530000}"/>
    <cellStyle name="Note 32 7 2" xfId="26710" xr:uid="{00000000-0005-0000-0000-000081530000}"/>
    <cellStyle name="Note 32 7 3" xfId="41163" xr:uid="{00000000-0005-0000-0000-000082530000}"/>
    <cellStyle name="Note 32 8" xfId="11695" xr:uid="{00000000-0005-0000-0000-000083530000}"/>
    <cellStyle name="Note 32 8 2" xfId="29130" xr:uid="{00000000-0005-0000-0000-000084530000}"/>
    <cellStyle name="Note 32 8 3" xfId="43583" xr:uid="{00000000-0005-0000-0000-000085530000}"/>
    <cellStyle name="Note 32 9" xfId="18702" xr:uid="{00000000-0005-0000-0000-000086530000}"/>
    <cellStyle name="Note 33" xfId="1865" xr:uid="{00000000-0005-0000-0000-000087530000}"/>
    <cellStyle name="Note 33 2" xfId="1866" xr:uid="{00000000-0005-0000-0000-000088530000}"/>
    <cellStyle name="Note 33 2 2" xfId="4377" xr:uid="{00000000-0005-0000-0000-000089530000}"/>
    <cellStyle name="Note 33 2 2 2" xfId="13908" xr:uid="{00000000-0005-0000-0000-00008A530000}"/>
    <cellStyle name="Note 33 2 2 2 2" xfId="31343" xr:uid="{00000000-0005-0000-0000-00008B530000}"/>
    <cellStyle name="Note 33 2 2 2 3" xfId="45796" xr:uid="{00000000-0005-0000-0000-00008C530000}"/>
    <cellStyle name="Note 33 2 2 3" xfId="16369" xr:uid="{00000000-0005-0000-0000-00008D530000}"/>
    <cellStyle name="Note 33 2 2 3 2" xfId="33804" xr:uid="{00000000-0005-0000-0000-00008E530000}"/>
    <cellStyle name="Note 33 2 2 3 3" xfId="48257" xr:uid="{00000000-0005-0000-0000-00008F530000}"/>
    <cellStyle name="Note 33 2 2 4" xfId="21813" xr:uid="{00000000-0005-0000-0000-000090530000}"/>
    <cellStyle name="Note 33 2 2 5" xfId="36266" xr:uid="{00000000-0005-0000-0000-000091530000}"/>
    <cellStyle name="Note 33 2 3" xfId="6839" xr:uid="{00000000-0005-0000-0000-000092530000}"/>
    <cellStyle name="Note 33 2 3 2" xfId="24274" xr:uid="{00000000-0005-0000-0000-000093530000}"/>
    <cellStyle name="Note 33 2 3 3" xfId="38727" xr:uid="{00000000-0005-0000-0000-000094530000}"/>
    <cellStyle name="Note 33 2 4" xfId="9280" xr:uid="{00000000-0005-0000-0000-000095530000}"/>
    <cellStyle name="Note 33 2 4 2" xfId="26715" xr:uid="{00000000-0005-0000-0000-000096530000}"/>
    <cellStyle name="Note 33 2 4 3" xfId="41168" xr:uid="{00000000-0005-0000-0000-000097530000}"/>
    <cellStyle name="Note 33 2 5" xfId="11700" xr:uid="{00000000-0005-0000-0000-000098530000}"/>
    <cellStyle name="Note 33 2 5 2" xfId="29135" xr:uid="{00000000-0005-0000-0000-000099530000}"/>
    <cellStyle name="Note 33 2 5 3" xfId="43588" xr:uid="{00000000-0005-0000-0000-00009A530000}"/>
    <cellStyle name="Note 33 2 6" xfId="18707" xr:uid="{00000000-0005-0000-0000-00009B530000}"/>
    <cellStyle name="Note 33 3" xfId="1867" xr:uid="{00000000-0005-0000-0000-00009C530000}"/>
    <cellStyle name="Note 33 3 2" xfId="4378" xr:uid="{00000000-0005-0000-0000-00009D530000}"/>
    <cellStyle name="Note 33 3 2 2" xfId="13909" xr:uid="{00000000-0005-0000-0000-00009E530000}"/>
    <cellStyle name="Note 33 3 2 2 2" xfId="31344" xr:uid="{00000000-0005-0000-0000-00009F530000}"/>
    <cellStyle name="Note 33 3 2 2 3" xfId="45797" xr:uid="{00000000-0005-0000-0000-0000A0530000}"/>
    <cellStyle name="Note 33 3 2 3" xfId="16370" xr:uid="{00000000-0005-0000-0000-0000A1530000}"/>
    <cellStyle name="Note 33 3 2 3 2" xfId="33805" xr:uid="{00000000-0005-0000-0000-0000A2530000}"/>
    <cellStyle name="Note 33 3 2 3 3" xfId="48258" xr:uid="{00000000-0005-0000-0000-0000A3530000}"/>
    <cellStyle name="Note 33 3 2 4" xfId="21814" xr:uid="{00000000-0005-0000-0000-0000A4530000}"/>
    <cellStyle name="Note 33 3 2 5" xfId="36267" xr:uid="{00000000-0005-0000-0000-0000A5530000}"/>
    <cellStyle name="Note 33 3 3" xfId="6840" xr:uid="{00000000-0005-0000-0000-0000A6530000}"/>
    <cellStyle name="Note 33 3 3 2" xfId="24275" xr:uid="{00000000-0005-0000-0000-0000A7530000}"/>
    <cellStyle name="Note 33 3 3 3" xfId="38728" xr:uid="{00000000-0005-0000-0000-0000A8530000}"/>
    <cellStyle name="Note 33 3 4" xfId="9281" xr:uid="{00000000-0005-0000-0000-0000A9530000}"/>
    <cellStyle name="Note 33 3 4 2" xfId="26716" xr:uid="{00000000-0005-0000-0000-0000AA530000}"/>
    <cellStyle name="Note 33 3 4 3" xfId="41169" xr:uid="{00000000-0005-0000-0000-0000AB530000}"/>
    <cellStyle name="Note 33 3 5" xfId="11701" xr:uid="{00000000-0005-0000-0000-0000AC530000}"/>
    <cellStyle name="Note 33 3 5 2" xfId="29136" xr:uid="{00000000-0005-0000-0000-0000AD530000}"/>
    <cellStyle name="Note 33 3 5 3" xfId="43589" xr:uid="{00000000-0005-0000-0000-0000AE530000}"/>
    <cellStyle name="Note 33 3 6" xfId="18708" xr:uid="{00000000-0005-0000-0000-0000AF530000}"/>
    <cellStyle name="Note 33 4" xfId="1868" xr:uid="{00000000-0005-0000-0000-0000B0530000}"/>
    <cellStyle name="Note 33 4 2" xfId="4379" xr:uid="{00000000-0005-0000-0000-0000B1530000}"/>
    <cellStyle name="Note 33 4 2 2" xfId="21815" xr:uid="{00000000-0005-0000-0000-0000B2530000}"/>
    <cellStyle name="Note 33 4 2 3" xfId="36268" xr:uid="{00000000-0005-0000-0000-0000B3530000}"/>
    <cellStyle name="Note 33 4 3" xfId="6841" xr:uid="{00000000-0005-0000-0000-0000B4530000}"/>
    <cellStyle name="Note 33 4 3 2" xfId="24276" xr:uid="{00000000-0005-0000-0000-0000B5530000}"/>
    <cellStyle name="Note 33 4 3 3" xfId="38729" xr:uid="{00000000-0005-0000-0000-0000B6530000}"/>
    <cellStyle name="Note 33 4 4" xfId="9282" xr:uid="{00000000-0005-0000-0000-0000B7530000}"/>
    <cellStyle name="Note 33 4 4 2" xfId="26717" xr:uid="{00000000-0005-0000-0000-0000B8530000}"/>
    <cellStyle name="Note 33 4 4 3" xfId="41170" xr:uid="{00000000-0005-0000-0000-0000B9530000}"/>
    <cellStyle name="Note 33 4 5" xfId="11702" xr:uid="{00000000-0005-0000-0000-0000BA530000}"/>
    <cellStyle name="Note 33 4 5 2" xfId="29137" xr:uid="{00000000-0005-0000-0000-0000BB530000}"/>
    <cellStyle name="Note 33 4 5 3" xfId="43590" xr:uid="{00000000-0005-0000-0000-0000BC530000}"/>
    <cellStyle name="Note 33 4 6" xfId="15237" xr:uid="{00000000-0005-0000-0000-0000BD530000}"/>
    <cellStyle name="Note 33 4 6 2" xfId="32672" xr:uid="{00000000-0005-0000-0000-0000BE530000}"/>
    <cellStyle name="Note 33 4 6 3" xfId="47125" xr:uid="{00000000-0005-0000-0000-0000BF530000}"/>
    <cellStyle name="Note 33 4 7" xfId="18709" xr:uid="{00000000-0005-0000-0000-0000C0530000}"/>
    <cellStyle name="Note 33 4 8" xfId="20399" xr:uid="{00000000-0005-0000-0000-0000C1530000}"/>
    <cellStyle name="Note 33 5" xfId="4376" xr:uid="{00000000-0005-0000-0000-0000C2530000}"/>
    <cellStyle name="Note 33 5 2" xfId="13907" xr:uid="{00000000-0005-0000-0000-0000C3530000}"/>
    <cellStyle name="Note 33 5 2 2" xfId="31342" xr:uid="{00000000-0005-0000-0000-0000C4530000}"/>
    <cellStyle name="Note 33 5 2 3" xfId="45795" xr:uid="{00000000-0005-0000-0000-0000C5530000}"/>
    <cellStyle name="Note 33 5 3" xfId="16368" xr:uid="{00000000-0005-0000-0000-0000C6530000}"/>
    <cellStyle name="Note 33 5 3 2" xfId="33803" xr:uid="{00000000-0005-0000-0000-0000C7530000}"/>
    <cellStyle name="Note 33 5 3 3" xfId="48256" xr:uid="{00000000-0005-0000-0000-0000C8530000}"/>
    <cellStyle name="Note 33 5 4" xfId="21812" xr:uid="{00000000-0005-0000-0000-0000C9530000}"/>
    <cellStyle name="Note 33 5 5" xfId="36265" xr:uid="{00000000-0005-0000-0000-0000CA530000}"/>
    <cellStyle name="Note 33 6" xfId="6838" xr:uid="{00000000-0005-0000-0000-0000CB530000}"/>
    <cellStyle name="Note 33 6 2" xfId="24273" xr:uid="{00000000-0005-0000-0000-0000CC530000}"/>
    <cellStyle name="Note 33 6 3" xfId="38726" xr:uid="{00000000-0005-0000-0000-0000CD530000}"/>
    <cellStyle name="Note 33 7" xfId="9279" xr:uid="{00000000-0005-0000-0000-0000CE530000}"/>
    <cellStyle name="Note 33 7 2" xfId="26714" xr:uid="{00000000-0005-0000-0000-0000CF530000}"/>
    <cellStyle name="Note 33 7 3" xfId="41167" xr:uid="{00000000-0005-0000-0000-0000D0530000}"/>
    <cellStyle name="Note 33 8" xfId="11699" xr:uid="{00000000-0005-0000-0000-0000D1530000}"/>
    <cellStyle name="Note 33 8 2" xfId="29134" xr:uid="{00000000-0005-0000-0000-0000D2530000}"/>
    <cellStyle name="Note 33 8 3" xfId="43587" xr:uid="{00000000-0005-0000-0000-0000D3530000}"/>
    <cellStyle name="Note 33 9" xfId="18706" xr:uid="{00000000-0005-0000-0000-0000D4530000}"/>
    <cellStyle name="Note 34" xfId="1869" xr:uid="{00000000-0005-0000-0000-0000D5530000}"/>
    <cellStyle name="Note 34 2" xfId="1870" xr:uid="{00000000-0005-0000-0000-0000D6530000}"/>
    <cellStyle name="Note 34 2 2" xfId="4381" xr:uid="{00000000-0005-0000-0000-0000D7530000}"/>
    <cellStyle name="Note 34 2 2 2" xfId="13911" xr:uid="{00000000-0005-0000-0000-0000D8530000}"/>
    <cellStyle name="Note 34 2 2 2 2" xfId="31346" xr:uid="{00000000-0005-0000-0000-0000D9530000}"/>
    <cellStyle name="Note 34 2 2 2 3" xfId="45799" xr:uid="{00000000-0005-0000-0000-0000DA530000}"/>
    <cellStyle name="Note 34 2 2 3" xfId="16372" xr:uid="{00000000-0005-0000-0000-0000DB530000}"/>
    <cellStyle name="Note 34 2 2 3 2" xfId="33807" xr:uid="{00000000-0005-0000-0000-0000DC530000}"/>
    <cellStyle name="Note 34 2 2 3 3" xfId="48260" xr:uid="{00000000-0005-0000-0000-0000DD530000}"/>
    <cellStyle name="Note 34 2 2 4" xfId="21817" xr:uid="{00000000-0005-0000-0000-0000DE530000}"/>
    <cellStyle name="Note 34 2 2 5" xfId="36270" xr:uid="{00000000-0005-0000-0000-0000DF530000}"/>
    <cellStyle name="Note 34 2 3" xfId="6843" xr:uid="{00000000-0005-0000-0000-0000E0530000}"/>
    <cellStyle name="Note 34 2 3 2" xfId="24278" xr:uid="{00000000-0005-0000-0000-0000E1530000}"/>
    <cellStyle name="Note 34 2 3 3" xfId="38731" xr:uid="{00000000-0005-0000-0000-0000E2530000}"/>
    <cellStyle name="Note 34 2 4" xfId="9284" xr:uid="{00000000-0005-0000-0000-0000E3530000}"/>
    <cellStyle name="Note 34 2 4 2" xfId="26719" xr:uid="{00000000-0005-0000-0000-0000E4530000}"/>
    <cellStyle name="Note 34 2 4 3" xfId="41172" xr:uid="{00000000-0005-0000-0000-0000E5530000}"/>
    <cellStyle name="Note 34 2 5" xfId="11704" xr:uid="{00000000-0005-0000-0000-0000E6530000}"/>
    <cellStyle name="Note 34 2 5 2" xfId="29139" xr:uid="{00000000-0005-0000-0000-0000E7530000}"/>
    <cellStyle name="Note 34 2 5 3" xfId="43592" xr:uid="{00000000-0005-0000-0000-0000E8530000}"/>
    <cellStyle name="Note 34 2 6" xfId="18711" xr:uid="{00000000-0005-0000-0000-0000E9530000}"/>
    <cellStyle name="Note 34 3" xfId="1871" xr:uid="{00000000-0005-0000-0000-0000EA530000}"/>
    <cellStyle name="Note 34 3 2" xfId="4382" xr:uid="{00000000-0005-0000-0000-0000EB530000}"/>
    <cellStyle name="Note 34 3 2 2" xfId="13912" xr:uid="{00000000-0005-0000-0000-0000EC530000}"/>
    <cellStyle name="Note 34 3 2 2 2" xfId="31347" xr:uid="{00000000-0005-0000-0000-0000ED530000}"/>
    <cellStyle name="Note 34 3 2 2 3" xfId="45800" xr:uid="{00000000-0005-0000-0000-0000EE530000}"/>
    <cellStyle name="Note 34 3 2 3" xfId="16373" xr:uid="{00000000-0005-0000-0000-0000EF530000}"/>
    <cellStyle name="Note 34 3 2 3 2" xfId="33808" xr:uid="{00000000-0005-0000-0000-0000F0530000}"/>
    <cellStyle name="Note 34 3 2 3 3" xfId="48261" xr:uid="{00000000-0005-0000-0000-0000F1530000}"/>
    <cellStyle name="Note 34 3 2 4" xfId="21818" xr:uid="{00000000-0005-0000-0000-0000F2530000}"/>
    <cellStyle name="Note 34 3 2 5" xfId="36271" xr:uid="{00000000-0005-0000-0000-0000F3530000}"/>
    <cellStyle name="Note 34 3 3" xfId="6844" xr:uid="{00000000-0005-0000-0000-0000F4530000}"/>
    <cellStyle name="Note 34 3 3 2" xfId="24279" xr:uid="{00000000-0005-0000-0000-0000F5530000}"/>
    <cellStyle name="Note 34 3 3 3" xfId="38732" xr:uid="{00000000-0005-0000-0000-0000F6530000}"/>
    <cellStyle name="Note 34 3 4" xfId="9285" xr:uid="{00000000-0005-0000-0000-0000F7530000}"/>
    <cellStyle name="Note 34 3 4 2" xfId="26720" xr:uid="{00000000-0005-0000-0000-0000F8530000}"/>
    <cellStyle name="Note 34 3 4 3" xfId="41173" xr:uid="{00000000-0005-0000-0000-0000F9530000}"/>
    <cellStyle name="Note 34 3 5" xfId="11705" xr:uid="{00000000-0005-0000-0000-0000FA530000}"/>
    <cellStyle name="Note 34 3 5 2" xfId="29140" xr:uid="{00000000-0005-0000-0000-0000FB530000}"/>
    <cellStyle name="Note 34 3 5 3" xfId="43593" xr:uid="{00000000-0005-0000-0000-0000FC530000}"/>
    <cellStyle name="Note 34 3 6" xfId="18712" xr:uid="{00000000-0005-0000-0000-0000FD530000}"/>
    <cellStyle name="Note 34 4" xfId="1872" xr:uid="{00000000-0005-0000-0000-0000FE530000}"/>
    <cellStyle name="Note 34 4 2" xfId="4383" xr:uid="{00000000-0005-0000-0000-0000FF530000}"/>
    <cellStyle name="Note 34 4 2 2" xfId="21819" xr:uid="{00000000-0005-0000-0000-000000540000}"/>
    <cellStyle name="Note 34 4 2 3" xfId="36272" xr:uid="{00000000-0005-0000-0000-000001540000}"/>
    <cellStyle name="Note 34 4 3" xfId="6845" xr:uid="{00000000-0005-0000-0000-000002540000}"/>
    <cellStyle name="Note 34 4 3 2" xfId="24280" xr:uid="{00000000-0005-0000-0000-000003540000}"/>
    <cellStyle name="Note 34 4 3 3" xfId="38733" xr:uid="{00000000-0005-0000-0000-000004540000}"/>
    <cellStyle name="Note 34 4 4" xfId="9286" xr:uid="{00000000-0005-0000-0000-000005540000}"/>
    <cellStyle name="Note 34 4 4 2" xfId="26721" xr:uid="{00000000-0005-0000-0000-000006540000}"/>
    <cellStyle name="Note 34 4 4 3" xfId="41174" xr:uid="{00000000-0005-0000-0000-000007540000}"/>
    <cellStyle name="Note 34 4 5" xfId="11706" xr:uid="{00000000-0005-0000-0000-000008540000}"/>
    <cellStyle name="Note 34 4 5 2" xfId="29141" xr:uid="{00000000-0005-0000-0000-000009540000}"/>
    <cellStyle name="Note 34 4 5 3" xfId="43594" xr:uid="{00000000-0005-0000-0000-00000A540000}"/>
    <cellStyle name="Note 34 4 6" xfId="15238" xr:uid="{00000000-0005-0000-0000-00000B540000}"/>
    <cellStyle name="Note 34 4 6 2" xfId="32673" xr:uid="{00000000-0005-0000-0000-00000C540000}"/>
    <cellStyle name="Note 34 4 6 3" xfId="47126" xr:uid="{00000000-0005-0000-0000-00000D540000}"/>
    <cellStyle name="Note 34 4 7" xfId="18713" xr:uid="{00000000-0005-0000-0000-00000E540000}"/>
    <cellStyle name="Note 34 4 8" xfId="20400" xr:uid="{00000000-0005-0000-0000-00000F540000}"/>
    <cellStyle name="Note 34 5" xfId="4380" xr:uid="{00000000-0005-0000-0000-000010540000}"/>
    <cellStyle name="Note 34 5 2" xfId="13910" xr:uid="{00000000-0005-0000-0000-000011540000}"/>
    <cellStyle name="Note 34 5 2 2" xfId="31345" xr:uid="{00000000-0005-0000-0000-000012540000}"/>
    <cellStyle name="Note 34 5 2 3" xfId="45798" xr:uid="{00000000-0005-0000-0000-000013540000}"/>
    <cellStyle name="Note 34 5 3" xfId="16371" xr:uid="{00000000-0005-0000-0000-000014540000}"/>
    <cellStyle name="Note 34 5 3 2" xfId="33806" xr:uid="{00000000-0005-0000-0000-000015540000}"/>
    <cellStyle name="Note 34 5 3 3" xfId="48259" xr:uid="{00000000-0005-0000-0000-000016540000}"/>
    <cellStyle name="Note 34 5 4" xfId="21816" xr:uid="{00000000-0005-0000-0000-000017540000}"/>
    <cellStyle name="Note 34 5 5" xfId="36269" xr:uid="{00000000-0005-0000-0000-000018540000}"/>
    <cellStyle name="Note 34 6" xfId="6842" xr:uid="{00000000-0005-0000-0000-000019540000}"/>
    <cellStyle name="Note 34 6 2" xfId="24277" xr:uid="{00000000-0005-0000-0000-00001A540000}"/>
    <cellStyle name="Note 34 6 3" xfId="38730" xr:uid="{00000000-0005-0000-0000-00001B540000}"/>
    <cellStyle name="Note 34 7" xfId="9283" xr:uid="{00000000-0005-0000-0000-00001C540000}"/>
    <cellStyle name="Note 34 7 2" xfId="26718" xr:uid="{00000000-0005-0000-0000-00001D540000}"/>
    <cellStyle name="Note 34 7 3" xfId="41171" xr:uid="{00000000-0005-0000-0000-00001E540000}"/>
    <cellStyle name="Note 34 8" xfId="11703" xr:uid="{00000000-0005-0000-0000-00001F540000}"/>
    <cellStyle name="Note 34 8 2" xfId="29138" xr:uid="{00000000-0005-0000-0000-000020540000}"/>
    <cellStyle name="Note 34 8 3" xfId="43591" xr:uid="{00000000-0005-0000-0000-000021540000}"/>
    <cellStyle name="Note 34 9" xfId="18710" xr:uid="{00000000-0005-0000-0000-000022540000}"/>
    <cellStyle name="Note 35" xfId="1873" xr:uid="{00000000-0005-0000-0000-000023540000}"/>
    <cellStyle name="Note 35 2" xfId="1874" xr:uid="{00000000-0005-0000-0000-000024540000}"/>
    <cellStyle name="Note 35 2 2" xfId="4385" xr:uid="{00000000-0005-0000-0000-000025540000}"/>
    <cellStyle name="Note 35 2 2 2" xfId="13914" xr:uid="{00000000-0005-0000-0000-000026540000}"/>
    <cellStyle name="Note 35 2 2 2 2" xfId="31349" xr:uid="{00000000-0005-0000-0000-000027540000}"/>
    <cellStyle name="Note 35 2 2 2 3" xfId="45802" xr:uid="{00000000-0005-0000-0000-000028540000}"/>
    <cellStyle name="Note 35 2 2 3" xfId="16375" xr:uid="{00000000-0005-0000-0000-000029540000}"/>
    <cellStyle name="Note 35 2 2 3 2" xfId="33810" xr:uid="{00000000-0005-0000-0000-00002A540000}"/>
    <cellStyle name="Note 35 2 2 3 3" xfId="48263" xr:uid="{00000000-0005-0000-0000-00002B540000}"/>
    <cellStyle name="Note 35 2 2 4" xfId="21821" xr:uid="{00000000-0005-0000-0000-00002C540000}"/>
    <cellStyle name="Note 35 2 2 5" xfId="36274" xr:uid="{00000000-0005-0000-0000-00002D540000}"/>
    <cellStyle name="Note 35 2 3" xfId="6847" xr:uid="{00000000-0005-0000-0000-00002E540000}"/>
    <cellStyle name="Note 35 2 3 2" xfId="24282" xr:uid="{00000000-0005-0000-0000-00002F540000}"/>
    <cellStyle name="Note 35 2 3 3" xfId="38735" xr:uid="{00000000-0005-0000-0000-000030540000}"/>
    <cellStyle name="Note 35 2 4" xfId="9288" xr:uid="{00000000-0005-0000-0000-000031540000}"/>
    <cellStyle name="Note 35 2 4 2" xfId="26723" xr:uid="{00000000-0005-0000-0000-000032540000}"/>
    <cellStyle name="Note 35 2 4 3" xfId="41176" xr:uid="{00000000-0005-0000-0000-000033540000}"/>
    <cellStyle name="Note 35 2 5" xfId="11708" xr:uid="{00000000-0005-0000-0000-000034540000}"/>
    <cellStyle name="Note 35 2 5 2" xfId="29143" xr:uid="{00000000-0005-0000-0000-000035540000}"/>
    <cellStyle name="Note 35 2 5 3" xfId="43596" xr:uid="{00000000-0005-0000-0000-000036540000}"/>
    <cellStyle name="Note 35 2 6" xfId="18715" xr:uid="{00000000-0005-0000-0000-000037540000}"/>
    <cellStyle name="Note 35 3" xfId="1875" xr:uid="{00000000-0005-0000-0000-000038540000}"/>
    <cellStyle name="Note 35 3 2" xfId="4386" xr:uid="{00000000-0005-0000-0000-000039540000}"/>
    <cellStyle name="Note 35 3 2 2" xfId="13915" xr:uid="{00000000-0005-0000-0000-00003A540000}"/>
    <cellStyle name="Note 35 3 2 2 2" xfId="31350" xr:uid="{00000000-0005-0000-0000-00003B540000}"/>
    <cellStyle name="Note 35 3 2 2 3" xfId="45803" xr:uid="{00000000-0005-0000-0000-00003C540000}"/>
    <cellStyle name="Note 35 3 2 3" xfId="16376" xr:uid="{00000000-0005-0000-0000-00003D540000}"/>
    <cellStyle name="Note 35 3 2 3 2" xfId="33811" xr:uid="{00000000-0005-0000-0000-00003E540000}"/>
    <cellStyle name="Note 35 3 2 3 3" xfId="48264" xr:uid="{00000000-0005-0000-0000-00003F540000}"/>
    <cellStyle name="Note 35 3 2 4" xfId="21822" xr:uid="{00000000-0005-0000-0000-000040540000}"/>
    <cellStyle name="Note 35 3 2 5" xfId="36275" xr:uid="{00000000-0005-0000-0000-000041540000}"/>
    <cellStyle name="Note 35 3 3" xfId="6848" xr:uid="{00000000-0005-0000-0000-000042540000}"/>
    <cellStyle name="Note 35 3 3 2" xfId="24283" xr:uid="{00000000-0005-0000-0000-000043540000}"/>
    <cellStyle name="Note 35 3 3 3" xfId="38736" xr:uid="{00000000-0005-0000-0000-000044540000}"/>
    <cellStyle name="Note 35 3 4" xfId="9289" xr:uid="{00000000-0005-0000-0000-000045540000}"/>
    <cellStyle name="Note 35 3 4 2" xfId="26724" xr:uid="{00000000-0005-0000-0000-000046540000}"/>
    <cellStyle name="Note 35 3 4 3" xfId="41177" xr:uid="{00000000-0005-0000-0000-000047540000}"/>
    <cellStyle name="Note 35 3 5" xfId="11709" xr:uid="{00000000-0005-0000-0000-000048540000}"/>
    <cellStyle name="Note 35 3 5 2" xfId="29144" xr:uid="{00000000-0005-0000-0000-000049540000}"/>
    <cellStyle name="Note 35 3 5 3" xfId="43597" xr:uid="{00000000-0005-0000-0000-00004A540000}"/>
    <cellStyle name="Note 35 3 6" xfId="18716" xr:uid="{00000000-0005-0000-0000-00004B540000}"/>
    <cellStyle name="Note 35 4" xfId="1876" xr:uid="{00000000-0005-0000-0000-00004C540000}"/>
    <cellStyle name="Note 35 4 2" xfId="4387" xr:uid="{00000000-0005-0000-0000-00004D540000}"/>
    <cellStyle name="Note 35 4 2 2" xfId="21823" xr:uid="{00000000-0005-0000-0000-00004E540000}"/>
    <cellStyle name="Note 35 4 2 3" xfId="36276" xr:uid="{00000000-0005-0000-0000-00004F540000}"/>
    <cellStyle name="Note 35 4 3" xfId="6849" xr:uid="{00000000-0005-0000-0000-000050540000}"/>
    <cellStyle name="Note 35 4 3 2" xfId="24284" xr:uid="{00000000-0005-0000-0000-000051540000}"/>
    <cellStyle name="Note 35 4 3 3" xfId="38737" xr:uid="{00000000-0005-0000-0000-000052540000}"/>
    <cellStyle name="Note 35 4 4" xfId="9290" xr:uid="{00000000-0005-0000-0000-000053540000}"/>
    <cellStyle name="Note 35 4 4 2" xfId="26725" xr:uid="{00000000-0005-0000-0000-000054540000}"/>
    <cellStyle name="Note 35 4 4 3" xfId="41178" xr:uid="{00000000-0005-0000-0000-000055540000}"/>
    <cellStyle name="Note 35 4 5" xfId="11710" xr:uid="{00000000-0005-0000-0000-000056540000}"/>
    <cellStyle name="Note 35 4 5 2" xfId="29145" xr:uid="{00000000-0005-0000-0000-000057540000}"/>
    <cellStyle name="Note 35 4 5 3" xfId="43598" xr:uid="{00000000-0005-0000-0000-000058540000}"/>
    <cellStyle name="Note 35 4 6" xfId="15239" xr:uid="{00000000-0005-0000-0000-000059540000}"/>
    <cellStyle name="Note 35 4 6 2" xfId="32674" xr:uid="{00000000-0005-0000-0000-00005A540000}"/>
    <cellStyle name="Note 35 4 6 3" xfId="47127" xr:uid="{00000000-0005-0000-0000-00005B540000}"/>
    <cellStyle name="Note 35 4 7" xfId="18717" xr:uid="{00000000-0005-0000-0000-00005C540000}"/>
    <cellStyle name="Note 35 4 8" xfId="20401" xr:uid="{00000000-0005-0000-0000-00005D540000}"/>
    <cellStyle name="Note 35 5" xfId="4384" xr:uid="{00000000-0005-0000-0000-00005E540000}"/>
    <cellStyle name="Note 35 5 2" xfId="13913" xr:uid="{00000000-0005-0000-0000-00005F540000}"/>
    <cellStyle name="Note 35 5 2 2" xfId="31348" xr:uid="{00000000-0005-0000-0000-000060540000}"/>
    <cellStyle name="Note 35 5 2 3" xfId="45801" xr:uid="{00000000-0005-0000-0000-000061540000}"/>
    <cellStyle name="Note 35 5 3" xfId="16374" xr:uid="{00000000-0005-0000-0000-000062540000}"/>
    <cellStyle name="Note 35 5 3 2" xfId="33809" xr:uid="{00000000-0005-0000-0000-000063540000}"/>
    <cellStyle name="Note 35 5 3 3" xfId="48262" xr:uid="{00000000-0005-0000-0000-000064540000}"/>
    <cellStyle name="Note 35 5 4" xfId="21820" xr:uid="{00000000-0005-0000-0000-000065540000}"/>
    <cellStyle name="Note 35 5 5" xfId="36273" xr:uid="{00000000-0005-0000-0000-000066540000}"/>
    <cellStyle name="Note 35 6" xfId="6846" xr:uid="{00000000-0005-0000-0000-000067540000}"/>
    <cellStyle name="Note 35 6 2" xfId="24281" xr:uid="{00000000-0005-0000-0000-000068540000}"/>
    <cellStyle name="Note 35 6 3" xfId="38734" xr:uid="{00000000-0005-0000-0000-000069540000}"/>
    <cellStyle name="Note 35 7" xfId="9287" xr:uid="{00000000-0005-0000-0000-00006A540000}"/>
    <cellStyle name="Note 35 7 2" xfId="26722" xr:uid="{00000000-0005-0000-0000-00006B540000}"/>
    <cellStyle name="Note 35 7 3" xfId="41175" xr:uid="{00000000-0005-0000-0000-00006C540000}"/>
    <cellStyle name="Note 35 8" xfId="11707" xr:uid="{00000000-0005-0000-0000-00006D540000}"/>
    <cellStyle name="Note 35 8 2" xfId="29142" xr:uid="{00000000-0005-0000-0000-00006E540000}"/>
    <cellStyle name="Note 35 8 3" xfId="43595" xr:uid="{00000000-0005-0000-0000-00006F540000}"/>
    <cellStyle name="Note 35 9" xfId="18714" xr:uid="{00000000-0005-0000-0000-000070540000}"/>
    <cellStyle name="Note 36" xfId="1877" xr:uid="{00000000-0005-0000-0000-000071540000}"/>
    <cellStyle name="Note 36 2" xfId="1878" xr:uid="{00000000-0005-0000-0000-000072540000}"/>
    <cellStyle name="Note 36 2 2" xfId="4389" xr:uid="{00000000-0005-0000-0000-000073540000}"/>
    <cellStyle name="Note 36 2 2 2" xfId="13917" xr:uid="{00000000-0005-0000-0000-000074540000}"/>
    <cellStyle name="Note 36 2 2 2 2" xfId="31352" xr:uid="{00000000-0005-0000-0000-000075540000}"/>
    <cellStyle name="Note 36 2 2 2 3" xfId="45805" xr:uid="{00000000-0005-0000-0000-000076540000}"/>
    <cellStyle name="Note 36 2 2 3" xfId="16378" xr:uid="{00000000-0005-0000-0000-000077540000}"/>
    <cellStyle name="Note 36 2 2 3 2" xfId="33813" xr:uid="{00000000-0005-0000-0000-000078540000}"/>
    <cellStyle name="Note 36 2 2 3 3" xfId="48266" xr:uid="{00000000-0005-0000-0000-000079540000}"/>
    <cellStyle name="Note 36 2 2 4" xfId="21825" xr:uid="{00000000-0005-0000-0000-00007A540000}"/>
    <cellStyle name="Note 36 2 2 5" xfId="36278" xr:uid="{00000000-0005-0000-0000-00007B540000}"/>
    <cellStyle name="Note 36 2 3" xfId="6851" xr:uid="{00000000-0005-0000-0000-00007C540000}"/>
    <cellStyle name="Note 36 2 3 2" xfId="24286" xr:uid="{00000000-0005-0000-0000-00007D540000}"/>
    <cellStyle name="Note 36 2 3 3" xfId="38739" xr:uid="{00000000-0005-0000-0000-00007E540000}"/>
    <cellStyle name="Note 36 2 4" xfId="9292" xr:uid="{00000000-0005-0000-0000-00007F540000}"/>
    <cellStyle name="Note 36 2 4 2" xfId="26727" xr:uid="{00000000-0005-0000-0000-000080540000}"/>
    <cellStyle name="Note 36 2 4 3" xfId="41180" xr:uid="{00000000-0005-0000-0000-000081540000}"/>
    <cellStyle name="Note 36 2 5" xfId="11712" xr:uid="{00000000-0005-0000-0000-000082540000}"/>
    <cellStyle name="Note 36 2 5 2" xfId="29147" xr:uid="{00000000-0005-0000-0000-000083540000}"/>
    <cellStyle name="Note 36 2 5 3" xfId="43600" xr:uid="{00000000-0005-0000-0000-000084540000}"/>
    <cellStyle name="Note 36 2 6" xfId="18719" xr:uid="{00000000-0005-0000-0000-000085540000}"/>
    <cellStyle name="Note 36 3" xfId="1879" xr:uid="{00000000-0005-0000-0000-000086540000}"/>
    <cellStyle name="Note 36 3 2" xfId="4390" xr:uid="{00000000-0005-0000-0000-000087540000}"/>
    <cellStyle name="Note 36 3 2 2" xfId="13918" xr:uid="{00000000-0005-0000-0000-000088540000}"/>
    <cellStyle name="Note 36 3 2 2 2" xfId="31353" xr:uid="{00000000-0005-0000-0000-000089540000}"/>
    <cellStyle name="Note 36 3 2 2 3" xfId="45806" xr:uid="{00000000-0005-0000-0000-00008A540000}"/>
    <cellStyle name="Note 36 3 2 3" xfId="16379" xr:uid="{00000000-0005-0000-0000-00008B540000}"/>
    <cellStyle name="Note 36 3 2 3 2" xfId="33814" xr:uid="{00000000-0005-0000-0000-00008C540000}"/>
    <cellStyle name="Note 36 3 2 3 3" xfId="48267" xr:uid="{00000000-0005-0000-0000-00008D540000}"/>
    <cellStyle name="Note 36 3 2 4" xfId="21826" xr:uid="{00000000-0005-0000-0000-00008E540000}"/>
    <cellStyle name="Note 36 3 2 5" xfId="36279" xr:uid="{00000000-0005-0000-0000-00008F540000}"/>
    <cellStyle name="Note 36 3 3" xfId="6852" xr:uid="{00000000-0005-0000-0000-000090540000}"/>
    <cellStyle name="Note 36 3 3 2" xfId="24287" xr:uid="{00000000-0005-0000-0000-000091540000}"/>
    <cellStyle name="Note 36 3 3 3" xfId="38740" xr:uid="{00000000-0005-0000-0000-000092540000}"/>
    <cellStyle name="Note 36 3 4" xfId="9293" xr:uid="{00000000-0005-0000-0000-000093540000}"/>
    <cellStyle name="Note 36 3 4 2" xfId="26728" xr:uid="{00000000-0005-0000-0000-000094540000}"/>
    <cellStyle name="Note 36 3 4 3" xfId="41181" xr:uid="{00000000-0005-0000-0000-000095540000}"/>
    <cellStyle name="Note 36 3 5" xfId="11713" xr:uid="{00000000-0005-0000-0000-000096540000}"/>
    <cellStyle name="Note 36 3 5 2" xfId="29148" xr:uid="{00000000-0005-0000-0000-000097540000}"/>
    <cellStyle name="Note 36 3 5 3" xfId="43601" xr:uid="{00000000-0005-0000-0000-000098540000}"/>
    <cellStyle name="Note 36 3 6" xfId="18720" xr:uid="{00000000-0005-0000-0000-000099540000}"/>
    <cellStyle name="Note 36 4" xfId="1880" xr:uid="{00000000-0005-0000-0000-00009A540000}"/>
    <cellStyle name="Note 36 4 2" xfId="4391" xr:uid="{00000000-0005-0000-0000-00009B540000}"/>
    <cellStyle name="Note 36 4 2 2" xfId="21827" xr:uid="{00000000-0005-0000-0000-00009C540000}"/>
    <cellStyle name="Note 36 4 2 3" xfId="36280" xr:uid="{00000000-0005-0000-0000-00009D540000}"/>
    <cellStyle name="Note 36 4 3" xfId="6853" xr:uid="{00000000-0005-0000-0000-00009E540000}"/>
    <cellStyle name="Note 36 4 3 2" xfId="24288" xr:uid="{00000000-0005-0000-0000-00009F540000}"/>
    <cellStyle name="Note 36 4 3 3" xfId="38741" xr:uid="{00000000-0005-0000-0000-0000A0540000}"/>
    <cellStyle name="Note 36 4 4" xfId="9294" xr:uid="{00000000-0005-0000-0000-0000A1540000}"/>
    <cellStyle name="Note 36 4 4 2" xfId="26729" xr:uid="{00000000-0005-0000-0000-0000A2540000}"/>
    <cellStyle name="Note 36 4 4 3" xfId="41182" xr:uid="{00000000-0005-0000-0000-0000A3540000}"/>
    <cellStyle name="Note 36 4 5" xfId="11714" xr:uid="{00000000-0005-0000-0000-0000A4540000}"/>
    <cellStyle name="Note 36 4 5 2" xfId="29149" xr:uid="{00000000-0005-0000-0000-0000A5540000}"/>
    <cellStyle name="Note 36 4 5 3" xfId="43602" xr:uid="{00000000-0005-0000-0000-0000A6540000}"/>
    <cellStyle name="Note 36 4 6" xfId="15240" xr:uid="{00000000-0005-0000-0000-0000A7540000}"/>
    <cellStyle name="Note 36 4 6 2" xfId="32675" xr:uid="{00000000-0005-0000-0000-0000A8540000}"/>
    <cellStyle name="Note 36 4 6 3" xfId="47128" xr:uid="{00000000-0005-0000-0000-0000A9540000}"/>
    <cellStyle name="Note 36 4 7" xfId="18721" xr:uid="{00000000-0005-0000-0000-0000AA540000}"/>
    <cellStyle name="Note 36 4 8" xfId="20402" xr:uid="{00000000-0005-0000-0000-0000AB540000}"/>
    <cellStyle name="Note 36 5" xfId="4388" xr:uid="{00000000-0005-0000-0000-0000AC540000}"/>
    <cellStyle name="Note 36 5 2" xfId="13916" xr:uid="{00000000-0005-0000-0000-0000AD540000}"/>
    <cellStyle name="Note 36 5 2 2" xfId="31351" xr:uid="{00000000-0005-0000-0000-0000AE540000}"/>
    <cellStyle name="Note 36 5 2 3" xfId="45804" xr:uid="{00000000-0005-0000-0000-0000AF540000}"/>
    <cellStyle name="Note 36 5 3" xfId="16377" xr:uid="{00000000-0005-0000-0000-0000B0540000}"/>
    <cellStyle name="Note 36 5 3 2" xfId="33812" xr:uid="{00000000-0005-0000-0000-0000B1540000}"/>
    <cellStyle name="Note 36 5 3 3" xfId="48265" xr:uid="{00000000-0005-0000-0000-0000B2540000}"/>
    <cellStyle name="Note 36 5 4" xfId="21824" xr:uid="{00000000-0005-0000-0000-0000B3540000}"/>
    <cellStyle name="Note 36 5 5" xfId="36277" xr:uid="{00000000-0005-0000-0000-0000B4540000}"/>
    <cellStyle name="Note 36 6" xfId="6850" xr:uid="{00000000-0005-0000-0000-0000B5540000}"/>
    <cellStyle name="Note 36 6 2" xfId="24285" xr:uid="{00000000-0005-0000-0000-0000B6540000}"/>
    <cellStyle name="Note 36 6 3" xfId="38738" xr:uid="{00000000-0005-0000-0000-0000B7540000}"/>
    <cellStyle name="Note 36 7" xfId="9291" xr:uid="{00000000-0005-0000-0000-0000B8540000}"/>
    <cellStyle name="Note 36 7 2" xfId="26726" xr:uid="{00000000-0005-0000-0000-0000B9540000}"/>
    <cellStyle name="Note 36 7 3" xfId="41179" xr:uid="{00000000-0005-0000-0000-0000BA540000}"/>
    <cellStyle name="Note 36 8" xfId="11711" xr:uid="{00000000-0005-0000-0000-0000BB540000}"/>
    <cellStyle name="Note 36 8 2" xfId="29146" xr:uid="{00000000-0005-0000-0000-0000BC540000}"/>
    <cellStyle name="Note 36 8 3" xfId="43599" xr:uid="{00000000-0005-0000-0000-0000BD540000}"/>
    <cellStyle name="Note 36 9" xfId="18718" xr:uid="{00000000-0005-0000-0000-0000BE540000}"/>
    <cellStyle name="Note 37" xfId="1881" xr:uid="{00000000-0005-0000-0000-0000BF540000}"/>
    <cellStyle name="Note 37 2" xfId="1882" xr:uid="{00000000-0005-0000-0000-0000C0540000}"/>
    <cellStyle name="Note 37 2 2" xfId="4393" xr:uid="{00000000-0005-0000-0000-0000C1540000}"/>
    <cellStyle name="Note 37 2 2 2" xfId="13920" xr:uid="{00000000-0005-0000-0000-0000C2540000}"/>
    <cellStyle name="Note 37 2 2 2 2" xfId="31355" xr:uid="{00000000-0005-0000-0000-0000C3540000}"/>
    <cellStyle name="Note 37 2 2 2 3" xfId="45808" xr:uid="{00000000-0005-0000-0000-0000C4540000}"/>
    <cellStyle name="Note 37 2 2 3" xfId="16381" xr:uid="{00000000-0005-0000-0000-0000C5540000}"/>
    <cellStyle name="Note 37 2 2 3 2" xfId="33816" xr:uid="{00000000-0005-0000-0000-0000C6540000}"/>
    <cellStyle name="Note 37 2 2 3 3" xfId="48269" xr:uid="{00000000-0005-0000-0000-0000C7540000}"/>
    <cellStyle name="Note 37 2 2 4" xfId="21829" xr:uid="{00000000-0005-0000-0000-0000C8540000}"/>
    <cellStyle name="Note 37 2 2 5" xfId="36282" xr:uid="{00000000-0005-0000-0000-0000C9540000}"/>
    <cellStyle name="Note 37 2 3" xfId="6855" xr:uid="{00000000-0005-0000-0000-0000CA540000}"/>
    <cellStyle name="Note 37 2 3 2" xfId="24290" xr:uid="{00000000-0005-0000-0000-0000CB540000}"/>
    <cellStyle name="Note 37 2 3 3" xfId="38743" xr:uid="{00000000-0005-0000-0000-0000CC540000}"/>
    <cellStyle name="Note 37 2 4" xfId="9296" xr:uid="{00000000-0005-0000-0000-0000CD540000}"/>
    <cellStyle name="Note 37 2 4 2" xfId="26731" xr:uid="{00000000-0005-0000-0000-0000CE540000}"/>
    <cellStyle name="Note 37 2 4 3" xfId="41184" xr:uid="{00000000-0005-0000-0000-0000CF540000}"/>
    <cellStyle name="Note 37 2 5" xfId="11716" xr:uid="{00000000-0005-0000-0000-0000D0540000}"/>
    <cellStyle name="Note 37 2 5 2" xfId="29151" xr:uid="{00000000-0005-0000-0000-0000D1540000}"/>
    <cellStyle name="Note 37 2 5 3" xfId="43604" xr:uid="{00000000-0005-0000-0000-0000D2540000}"/>
    <cellStyle name="Note 37 2 6" xfId="18723" xr:uid="{00000000-0005-0000-0000-0000D3540000}"/>
    <cellStyle name="Note 37 3" xfId="1883" xr:uid="{00000000-0005-0000-0000-0000D4540000}"/>
    <cellStyle name="Note 37 3 2" xfId="4394" xr:uid="{00000000-0005-0000-0000-0000D5540000}"/>
    <cellStyle name="Note 37 3 2 2" xfId="13921" xr:uid="{00000000-0005-0000-0000-0000D6540000}"/>
    <cellStyle name="Note 37 3 2 2 2" xfId="31356" xr:uid="{00000000-0005-0000-0000-0000D7540000}"/>
    <cellStyle name="Note 37 3 2 2 3" xfId="45809" xr:uid="{00000000-0005-0000-0000-0000D8540000}"/>
    <cellStyle name="Note 37 3 2 3" xfId="16382" xr:uid="{00000000-0005-0000-0000-0000D9540000}"/>
    <cellStyle name="Note 37 3 2 3 2" xfId="33817" xr:uid="{00000000-0005-0000-0000-0000DA540000}"/>
    <cellStyle name="Note 37 3 2 3 3" xfId="48270" xr:uid="{00000000-0005-0000-0000-0000DB540000}"/>
    <cellStyle name="Note 37 3 2 4" xfId="21830" xr:uid="{00000000-0005-0000-0000-0000DC540000}"/>
    <cellStyle name="Note 37 3 2 5" xfId="36283" xr:uid="{00000000-0005-0000-0000-0000DD540000}"/>
    <cellStyle name="Note 37 3 3" xfId="6856" xr:uid="{00000000-0005-0000-0000-0000DE540000}"/>
    <cellStyle name="Note 37 3 3 2" xfId="24291" xr:uid="{00000000-0005-0000-0000-0000DF540000}"/>
    <cellStyle name="Note 37 3 3 3" xfId="38744" xr:uid="{00000000-0005-0000-0000-0000E0540000}"/>
    <cellStyle name="Note 37 3 4" xfId="9297" xr:uid="{00000000-0005-0000-0000-0000E1540000}"/>
    <cellStyle name="Note 37 3 4 2" xfId="26732" xr:uid="{00000000-0005-0000-0000-0000E2540000}"/>
    <cellStyle name="Note 37 3 4 3" xfId="41185" xr:uid="{00000000-0005-0000-0000-0000E3540000}"/>
    <cellStyle name="Note 37 3 5" xfId="11717" xr:uid="{00000000-0005-0000-0000-0000E4540000}"/>
    <cellStyle name="Note 37 3 5 2" xfId="29152" xr:uid="{00000000-0005-0000-0000-0000E5540000}"/>
    <cellStyle name="Note 37 3 5 3" xfId="43605" xr:uid="{00000000-0005-0000-0000-0000E6540000}"/>
    <cellStyle name="Note 37 3 6" xfId="18724" xr:uid="{00000000-0005-0000-0000-0000E7540000}"/>
    <cellStyle name="Note 37 4" xfId="1884" xr:uid="{00000000-0005-0000-0000-0000E8540000}"/>
    <cellStyle name="Note 37 4 2" xfId="4395" xr:uid="{00000000-0005-0000-0000-0000E9540000}"/>
    <cellStyle name="Note 37 4 2 2" xfId="21831" xr:uid="{00000000-0005-0000-0000-0000EA540000}"/>
    <cellStyle name="Note 37 4 2 3" xfId="36284" xr:uid="{00000000-0005-0000-0000-0000EB540000}"/>
    <cellStyle name="Note 37 4 3" xfId="6857" xr:uid="{00000000-0005-0000-0000-0000EC540000}"/>
    <cellStyle name="Note 37 4 3 2" xfId="24292" xr:uid="{00000000-0005-0000-0000-0000ED540000}"/>
    <cellStyle name="Note 37 4 3 3" xfId="38745" xr:uid="{00000000-0005-0000-0000-0000EE540000}"/>
    <cellStyle name="Note 37 4 4" xfId="9298" xr:uid="{00000000-0005-0000-0000-0000EF540000}"/>
    <cellStyle name="Note 37 4 4 2" xfId="26733" xr:uid="{00000000-0005-0000-0000-0000F0540000}"/>
    <cellStyle name="Note 37 4 4 3" xfId="41186" xr:uid="{00000000-0005-0000-0000-0000F1540000}"/>
    <cellStyle name="Note 37 4 5" xfId="11718" xr:uid="{00000000-0005-0000-0000-0000F2540000}"/>
    <cellStyle name="Note 37 4 5 2" xfId="29153" xr:uid="{00000000-0005-0000-0000-0000F3540000}"/>
    <cellStyle name="Note 37 4 5 3" xfId="43606" xr:uid="{00000000-0005-0000-0000-0000F4540000}"/>
    <cellStyle name="Note 37 4 6" xfId="15241" xr:uid="{00000000-0005-0000-0000-0000F5540000}"/>
    <cellStyle name="Note 37 4 6 2" xfId="32676" xr:uid="{00000000-0005-0000-0000-0000F6540000}"/>
    <cellStyle name="Note 37 4 6 3" xfId="47129" xr:uid="{00000000-0005-0000-0000-0000F7540000}"/>
    <cellStyle name="Note 37 4 7" xfId="18725" xr:uid="{00000000-0005-0000-0000-0000F8540000}"/>
    <cellStyle name="Note 37 4 8" xfId="20403" xr:uid="{00000000-0005-0000-0000-0000F9540000}"/>
    <cellStyle name="Note 37 5" xfId="4392" xr:uid="{00000000-0005-0000-0000-0000FA540000}"/>
    <cellStyle name="Note 37 5 2" xfId="13919" xr:uid="{00000000-0005-0000-0000-0000FB540000}"/>
    <cellStyle name="Note 37 5 2 2" xfId="31354" xr:uid="{00000000-0005-0000-0000-0000FC540000}"/>
    <cellStyle name="Note 37 5 2 3" xfId="45807" xr:uid="{00000000-0005-0000-0000-0000FD540000}"/>
    <cellStyle name="Note 37 5 3" xfId="16380" xr:uid="{00000000-0005-0000-0000-0000FE540000}"/>
    <cellStyle name="Note 37 5 3 2" xfId="33815" xr:uid="{00000000-0005-0000-0000-0000FF540000}"/>
    <cellStyle name="Note 37 5 3 3" xfId="48268" xr:uid="{00000000-0005-0000-0000-000000550000}"/>
    <cellStyle name="Note 37 5 4" xfId="21828" xr:uid="{00000000-0005-0000-0000-000001550000}"/>
    <cellStyle name="Note 37 5 5" xfId="36281" xr:uid="{00000000-0005-0000-0000-000002550000}"/>
    <cellStyle name="Note 37 6" xfId="6854" xr:uid="{00000000-0005-0000-0000-000003550000}"/>
    <cellStyle name="Note 37 6 2" xfId="24289" xr:uid="{00000000-0005-0000-0000-000004550000}"/>
    <cellStyle name="Note 37 6 3" xfId="38742" xr:uid="{00000000-0005-0000-0000-000005550000}"/>
    <cellStyle name="Note 37 7" xfId="9295" xr:uid="{00000000-0005-0000-0000-000006550000}"/>
    <cellStyle name="Note 37 7 2" xfId="26730" xr:uid="{00000000-0005-0000-0000-000007550000}"/>
    <cellStyle name="Note 37 7 3" xfId="41183" xr:uid="{00000000-0005-0000-0000-000008550000}"/>
    <cellStyle name="Note 37 8" xfId="11715" xr:uid="{00000000-0005-0000-0000-000009550000}"/>
    <cellStyle name="Note 37 8 2" xfId="29150" xr:uid="{00000000-0005-0000-0000-00000A550000}"/>
    <cellStyle name="Note 37 8 3" xfId="43603" xr:uid="{00000000-0005-0000-0000-00000B550000}"/>
    <cellStyle name="Note 37 9" xfId="18722" xr:uid="{00000000-0005-0000-0000-00000C550000}"/>
    <cellStyle name="Note 38" xfId="1885" xr:uid="{00000000-0005-0000-0000-00000D550000}"/>
    <cellStyle name="Note 38 2" xfId="1886" xr:uid="{00000000-0005-0000-0000-00000E550000}"/>
    <cellStyle name="Note 38 2 2" xfId="4397" xr:uid="{00000000-0005-0000-0000-00000F550000}"/>
    <cellStyle name="Note 38 2 2 2" xfId="13923" xr:uid="{00000000-0005-0000-0000-000010550000}"/>
    <cellStyle name="Note 38 2 2 2 2" xfId="31358" xr:uid="{00000000-0005-0000-0000-000011550000}"/>
    <cellStyle name="Note 38 2 2 2 3" xfId="45811" xr:uid="{00000000-0005-0000-0000-000012550000}"/>
    <cellStyle name="Note 38 2 2 3" xfId="16384" xr:uid="{00000000-0005-0000-0000-000013550000}"/>
    <cellStyle name="Note 38 2 2 3 2" xfId="33819" xr:uid="{00000000-0005-0000-0000-000014550000}"/>
    <cellStyle name="Note 38 2 2 3 3" xfId="48272" xr:uid="{00000000-0005-0000-0000-000015550000}"/>
    <cellStyle name="Note 38 2 2 4" xfId="21833" xr:uid="{00000000-0005-0000-0000-000016550000}"/>
    <cellStyle name="Note 38 2 2 5" xfId="36286" xr:uid="{00000000-0005-0000-0000-000017550000}"/>
    <cellStyle name="Note 38 2 3" xfId="6859" xr:uid="{00000000-0005-0000-0000-000018550000}"/>
    <cellStyle name="Note 38 2 3 2" xfId="24294" xr:uid="{00000000-0005-0000-0000-000019550000}"/>
    <cellStyle name="Note 38 2 3 3" xfId="38747" xr:uid="{00000000-0005-0000-0000-00001A550000}"/>
    <cellStyle name="Note 38 2 4" xfId="9300" xr:uid="{00000000-0005-0000-0000-00001B550000}"/>
    <cellStyle name="Note 38 2 4 2" xfId="26735" xr:uid="{00000000-0005-0000-0000-00001C550000}"/>
    <cellStyle name="Note 38 2 4 3" xfId="41188" xr:uid="{00000000-0005-0000-0000-00001D550000}"/>
    <cellStyle name="Note 38 2 5" xfId="11720" xr:uid="{00000000-0005-0000-0000-00001E550000}"/>
    <cellStyle name="Note 38 2 5 2" xfId="29155" xr:uid="{00000000-0005-0000-0000-00001F550000}"/>
    <cellStyle name="Note 38 2 5 3" xfId="43608" xr:uid="{00000000-0005-0000-0000-000020550000}"/>
    <cellStyle name="Note 38 2 6" xfId="18727" xr:uid="{00000000-0005-0000-0000-000021550000}"/>
    <cellStyle name="Note 38 3" xfId="1887" xr:uid="{00000000-0005-0000-0000-000022550000}"/>
    <cellStyle name="Note 38 3 2" xfId="4398" xr:uid="{00000000-0005-0000-0000-000023550000}"/>
    <cellStyle name="Note 38 3 2 2" xfId="13924" xr:uid="{00000000-0005-0000-0000-000024550000}"/>
    <cellStyle name="Note 38 3 2 2 2" xfId="31359" xr:uid="{00000000-0005-0000-0000-000025550000}"/>
    <cellStyle name="Note 38 3 2 2 3" xfId="45812" xr:uid="{00000000-0005-0000-0000-000026550000}"/>
    <cellStyle name="Note 38 3 2 3" xfId="16385" xr:uid="{00000000-0005-0000-0000-000027550000}"/>
    <cellStyle name="Note 38 3 2 3 2" xfId="33820" xr:uid="{00000000-0005-0000-0000-000028550000}"/>
    <cellStyle name="Note 38 3 2 3 3" xfId="48273" xr:uid="{00000000-0005-0000-0000-000029550000}"/>
    <cellStyle name="Note 38 3 2 4" xfId="21834" xr:uid="{00000000-0005-0000-0000-00002A550000}"/>
    <cellStyle name="Note 38 3 2 5" xfId="36287" xr:uid="{00000000-0005-0000-0000-00002B550000}"/>
    <cellStyle name="Note 38 3 3" xfId="6860" xr:uid="{00000000-0005-0000-0000-00002C550000}"/>
    <cellStyle name="Note 38 3 3 2" xfId="24295" xr:uid="{00000000-0005-0000-0000-00002D550000}"/>
    <cellStyle name="Note 38 3 3 3" xfId="38748" xr:uid="{00000000-0005-0000-0000-00002E550000}"/>
    <cellStyle name="Note 38 3 4" xfId="9301" xr:uid="{00000000-0005-0000-0000-00002F550000}"/>
    <cellStyle name="Note 38 3 4 2" xfId="26736" xr:uid="{00000000-0005-0000-0000-000030550000}"/>
    <cellStyle name="Note 38 3 4 3" xfId="41189" xr:uid="{00000000-0005-0000-0000-000031550000}"/>
    <cellStyle name="Note 38 3 5" xfId="11721" xr:uid="{00000000-0005-0000-0000-000032550000}"/>
    <cellStyle name="Note 38 3 5 2" xfId="29156" xr:uid="{00000000-0005-0000-0000-000033550000}"/>
    <cellStyle name="Note 38 3 5 3" xfId="43609" xr:uid="{00000000-0005-0000-0000-000034550000}"/>
    <cellStyle name="Note 38 3 6" xfId="18728" xr:uid="{00000000-0005-0000-0000-000035550000}"/>
    <cellStyle name="Note 38 4" xfId="1888" xr:uid="{00000000-0005-0000-0000-000036550000}"/>
    <cellStyle name="Note 38 4 2" xfId="4399" xr:uid="{00000000-0005-0000-0000-000037550000}"/>
    <cellStyle name="Note 38 4 2 2" xfId="21835" xr:uid="{00000000-0005-0000-0000-000038550000}"/>
    <cellStyle name="Note 38 4 2 3" xfId="36288" xr:uid="{00000000-0005-0000-0000-000039550000}"/>
    <cellStyle name="Note 38 4 3" xfId="6861" xr:uid="{00000000-0005-0000-0000-00003A550000}"/>
    <cellStyle name="Note 38 4 3 2" xfId="24296" xr:uid="{00000000-0005-0000-0000-00003B550000}"/>
    <cellStyle name="Note 38 4 3 3" xfId="38749" xr:uid="{00000000-0005-0000-0000-00003C550000}"/>
    <cellStyle name="Note 38 4 4" xfId="9302" xr:uid="{00000000-0005-0000-0000-00003D550000}"/>
    <cellStyle name="Note 38 4 4 2" xfId="26737" xr:uid="{00000000-0005-0000-0000-00003E550000}"/>
    <cellStyle name="Note 38 4 4 3" xfId="41190" xr:uid="{00000000-0005-0000-0000-00003F550000}"/>
    <cellStyle name="Note 38 4 5" xfId="11722" xr:uid="{00000000-0005-0000-0000-000040550000}"/>
    <cellStyle name="Note 38 4 5 2" xfId="29157" xr:uid="{00000000-0005-0000-0000-000041550000}"/>
    <cellStyle name="Note 38 4 5 3" xfId="43610" xr:uid="{00000000-0005-0000-0000-000042550000}"/>
    <cellStyle name="Note 38 4 6" xfId="15242" xr:uid="{00000000-0005-0000-0000-000043550000}"/>
    <cellStyle name="Note 38 4 6 2" xfId="32677" xr:uid="{00000000-0005-0000-0000-000044550000}"/>
    <cellStyle name="Note 38 4 6 3" xfId="47130" xr:uid="{00000000-0005-0000-0000-000045550000}"/>
    <cellStyle name="Note 38 4 7" xfId="18729" xr:uid="{00000000-0005-0000-0000-000046550000}"/>
    <cellStyle name="Note 38 4 8" xfId="20404" xr:uid="{00000000-0005-0000-0000-000047550000}"/>
    <cellStyle name="Note 38 5" xfId="4396" xr:uid="{00000000-0005-0000-0000-000048550000}"/>
    <cellStyle name="Note 38 5 2" xfId="13922" xr:uid="{00000000-0005-0000-0000-000049550000}"/>
    <cellStyle name="Note 38 5 2 2" xfId="31357" xr:uid="{00000000-0005-0000-0000-00004A550000}"/>
    <cellStyle name="Note 38 5 2 3" xfId="45810" xr:uid="{00000000-0005-0000-0000-00004B550000}"/>
    <cellStyle name="Note 38 5 3" xfId="16383" xr:uid="{00000000-0005-0000-0000-00004C550000}"/>
    <cellStyle name="Note 38 5 3 2" xfId="33818" xr:uid="{00000000-0005-0000-0000-00004D550000}"/>
    <cellStyle name="Note 38 5 3 3" xfId="48271" xr:uid="{00000000-0005-0000-0000-00004E550000}"/>
    <cellStyle name="Note 38 5 4" xfId="21832" xr:uid="{00000000-0005-0000-0000-00004F550000}"/>
    <cellStyle name="Note 38 5 5" xfId="36285" xr:uid="{00000000-0005-0000-0000-000050550000}"/>
    <cellStyle name="Note 38 6" xfId="6858" xr:uid="{00000000-0005-0000-0000-000051550000}"/>
    <cellStyle name="Note 38 6 2" xfId="24293" xr:uid="{00000000-0005-0000-0000-000052550000}"/>
    <cellStyle name="Note 38 6 3" xfId="38746" xr:uid="{00000000-0005-0000-0000-000053550000}"/>
    <cellStyle name="Note 38 7" xfId="9299" xr:uid="{00000000-0005-0000-0000-000054550000}"/>
    <cellStyle name="Note 38 7 2" xfId="26734" xr:uid="{00000000-0005-0000-0000-000055550000}"/>
    <cellStyle name="Note 38 7 3" xfId="41187" xr:uid="{00000000-0005-0000-0000-000056550000}"/>
    <cellStyle name="Note 38 8" xfId="11719" xr:uid="{00000000-0005-0000-0000-000057550000}"/>
    <cellStyle name="Note 38 8 2" xfId="29154" xr:uid="{00000000-0005-0000-0000-000058550000}"/>
    <cellStyle name="Note 38 8 3" xfId="43607" xr:uid="{00000000-0005-0000-0000-000059550000}"/>
    <cellStyle name="Note 38 9" xfId="18726" xr:uid="{00000000-0005-0000-0000-00005A550000}"/>
    <cellStyle name="Note 39" xfId="1889" xr:uid="{00000000-0005-0000-0000-00005B550000}"/>
    <cellStyle name="Note 39 2" xfId="1890" xr:uid="{00000000-0005-0000-0000-00005C550000}"/>
    <cellStyle name="Note 39 2 2" xfId="4401" xr:uid="{00000000-0005-0000-0000-00005D550000}"/>
    <cellStyle name="Note 39 2 2 2" xfId="13926" xr:uid="{00000000-0005-0000-0000-00005E550000}"/>
    <cellStyle name="Note 39 2 2 2 2" xfId="31361" xr:uid="{00000000-0005-0000-0000-00005F550000}"/>
    <cellStyle name="Note 39 2 2 2 3" xfId="45814" xr:uid="{00000000-0005-0000-0000-000060550000}"/>
    <cellStyle name="Note 39 2 2 3" xfId="16387" xr:uid="{00000000-0005-0000-0000-000061550000}"/>
    <cellStyle name="Note 39 2 2 3 2" xfId="33822" xr:uid="{00000000-0005-0000-0000-000062550000}"/>
    <cellStyle name="Note 39 2 2 3 3" xfId="48275" xr:uid="{00000000-0005-0000-0000-000063550000}"/>
    <cellStyle name="Note 39 2 2 4" xfId="21837" xr:uid="{00000000-0005-0000-0000-000064550000}"/>
    <cellStyle name="Note 39 2 2 5" xfId="36290" xr:uid="{00000000-0005-0000-0000-000065550000}"/>
    <cellStyle name="Note 39 2 3" xfId="6863" xr:uid="{00000000-0005-0000-0000-000066550000}"/>
    <cellStyle name="Note 39 2 3 2" xfId="24298" xr:uid="{00000000-0005-0000-0000-000067550000}"/>
    <cellStyle name="Note 39 2 3 3" xfId="38751" xr:uid="{00000000-0005-0000-0000-000068550000}"/>
    <cellStyle name="Note 39 2 4" xfId="9304" xr:uid="{00000000-0005-0000-0000-000069550000}"/>
    <cellStyle name="Note 39 2 4 2" xfId="26739" xr:uid="{00000000-0005-0000-0000-00006A550000}"/>
    <cellStyle name="Note 39 2 4 3" xfId="41192" xr:uid="{00000000-0005-0000-0000-00006B550000}"/>
    <cellStyle name="Note 39 2 5" xfId="11724" xr:uid="{00000000-0005-0000-0000-00006C550000}"/>
    <cellStyle name="Note 39 2 5 2" xfId="29159" xr:uid="{00000000-0005-0000-0000-00006D550000}"/>
    <cellStyle name="Note 39 2 5 3" xfId="43612" xr:uid="{00000000-0005-0000-0000-00006E550000}"/>
    <cellStyle name="Note 39 2 6" xfId="18731" xr:uid="{00000000-0005-0000-0000-00006F550000}"/>
    <cellStyle name="Note 39 3" xfId="1891" xr:uid="{00000000-0005-0000-0000-000070550000}"/>
    <cellStyle name="Note 39 3 2" xfId="4402" xr:uid="{00000000-0005-0000-0000-000071550000}"/>
    <cellStyle name="Note 39 3 2 2" xfId="13927" xr:uid="{00000000-0005-0000-0000-000072550000}"/>
    <cellStyle name="Note 39 3 2 2 2" xfId="31362" xr:uid="{00000000-0005-0000-0000-000073550000}"/>
    <cellStyle name="Note 39 3 2 2 3" xfId="45815" xr:uid="{00000000-0005-0000-0000-000074550000}"/>
    <cellStyle name="Note 39 3 2 3" xfId="16388" xr:uid="{00000000-0005-0000-0000-000075550000}"/>
    <cellStyle name="Note 39 3 2 3 2" xfId="33823" xr:uid="{00000000-0005-0000-0000-000076550000}"/>
    <cellStyle name="Note 39 3 2 3 3" xfId="48276" xr:uid="{00000000-0005-0000-0000-000077550000}"/>
    <cellStyle name="Note 39 3 2 4" xfId="21838" xr:uid="{00000000-0005-0000-0000-000078550000}"/>
    <cellStyle name="Note 39 3 2 5" xfId="36291" xr:uid="{00000000-0005-0000-0000-000079550000}"/>
    <cellStyle name="Note 39 3 3" xfId="6864" xr:uid="{00000000-0005-0000-0000-00007A550000}"/>
    <cellStyle name="Note 39 3 3 2" xfId="24299" xr:uid="{00000000-0005-0000-0000-00007B550000}"/>
    <cellStyle name="Note 39 3 3 3" xfId="38752" xr:uid="{00000000-0005-0000-0000-00007C550000}"/>
    <cellStyle name="Note 39 3 4" xfId="9305" xr:uid="{00000000-0005-0000-0000-00007D550000}"/>
    <cellStyle name="Note 39 3 4 2" xfId="26740" xr:uid="{00000000-0005-0000-0000-00007E550000}"/>
    <cellStyle name="Note 39 3 4 3" xfId="41193" xr:uid="{00000000-0005-0000-0000-00007F550000}"/>
    <cellStyle name="Note 39 3 5" xfId="11725" xr:uid="{00000000-0005-0000-0000-000080550000}"/>
    <cellStyle name="Note 39 3 5 2" xfId="29160" xr:uid="{00000000-0005-0000-0000-000081550000}"/>
    <cellStyle name="Note 39 3 5 3" xfId="43613" xr:uid="{00000000-0005-0000-0000-000082550000}"/>
    <cellStyle name="Note 39 3 6" xfId="18732" xr:uid="{00000000-0005-0000-0000-000083550000}"/>
    <cellStyle name="Note 39 4" xfId="1892" xr:uid="{00000000-0005-0000-0000-000084550000}"/>
    <cellStyle name="Note 39 4 2" xfId="4403" xr:uid="{00000000-0005-0000-0000-000085550000}"/>
    <cellStyle name="Note 39 4 2 2" xfId="21839" xr:uid="{00000000-0005-0000-0000-000086550000}"/>
    <cellStyle name="Note 39 4 2 3" xfId="36292" xr:uid="{00000000-0005-0000-0000-000087550000}"/>
    <cellStyle name="Note 39 4 3" xfId="6865" xr:uid="{00000000-0005-0000-0000-000088550000}"/>
    <cellStyle name="Note 39 4 3 2" xfId="24300" xr:uid="{00000000-0005-0000-0000-000089550000}"/>
    <cellStyle name="Note 39 4 3 3" xfId="38753" xr:uid="{00000000-0005-0000-0000-00008A550000}"/>
    <cellStyle name="Note 39 4 4" xfId="9306" xr:uid="{00000000-0005-0000-0000-00008B550000}"/>
    <cellStyle name="Note 39 4 4 2" xfId="26741" xr:uid="{00000000-0005-0000-0000-00008C550000}"/>
    <cellStyle name="Note 39 4 4 3" xfId="41194" xr:uid="{00000000-0005-0000-0000-00008D550000}"/>
    <cellStyle name="Note 39 4 5" xfId="11726" xr:uid="{00000000-0005-0000-0000-00008E550000}"/>
    <cellStyle name="Note 39 4 5 2" xfId="29161" xr:uid="{00000000-0005-0000-0000-00008F550000}"/>
    <cellStyle name="Note 39 4 5 3" xfId="43614" xr:uid="{00000000-0005-0000-0000-000090550000}"/>
    <cellStyle name="Note 39 4 6" xfId="15243" xr:uid="{00000000-0005-0000-0000-000091550000}"/>
    <cellStyle name="Note 39 4 6 2" xfId="32678" xr:uid="{00000000-0005-0000-0000-000092550000}"/>
    <cellStyle name="Note 39 4 6 3" xfId="47131" xr:uid="{00000000-0005-0000-0000-000093550000}"/>
    <cellStyle name="Note 39 4 7" xfId="18733" xr:uid="{00000000-0005-0000-0000-000094550000}"/>
    <cellStyle name="Note 39 4 8" xfId="20405" xr:uid="{00000000-0005-0000-0000-000095550000}"/>
    <cellStyle name="Note 39 5" xfId="4400" xr:uid="{00000000-0005-0000-0000-000096550000}"/>
    <cellStyle name="Note 39 5 2" xfId="13925" xr:uid="{00000000-0005-0000-0000-000097550000}"/>
    <cellStyle name="Note 39 5 2 2" xfId="31360" xr:uid="{00000000-0005-0000-0000-000098550000}"/>
    <cellStyle name="Note 39 5 2 3" xfId="45813" xr:uid="{00000000-0005-0000-0000-000099550000}"/>
    <cellStyle name="Note 39 5 3" xfId="16386" xr:uid="{00000000-0005-0000-0000-00009A550000}"/>
    <cellStyle name="Note 39 5 3 2" xfId="33821" xr:uid="{00000000-0005-0000-0000-00009B550000}"/>
    <cellStyle name="Note 39 5 3 3" xfId="48274" xr:uid="{00000000-0005-0000-0000-00009C550000}"/>
    <cellStyle name="Note 39 5 4" xfId="21836" xr:uid="{00000000-0005-0000-0000-00009D550000}"/>
    <cellStyle name="Note 39 5 5" xfId="36289" xr:uid="{00000000-0005-0000-0000-00009E550000}"/>
    <cellStyle name="Note 39 6" xfId="6862" xr:uid="{00000000-0005-0000-0000-00009F550000}"/>
    <cellStyle name="Note 39 6 2" xfId="24297" xr:uid="{00000000-0005-0000-0000-0000A0550000}"/>
    <cellStyle name="Note 39 6 3" xfId="38750" xr:uid="{00000000-0005-0000-0000-0000A1550000}"/>
    <cellStyle name="Note 39 7" xfId="9303" xr:uid="{00000000-0005-0000-0000-0000A2550000}"/>
    <cellStyle name="Note 39 7 2" xfId="26738" xr:uid="{00000000-0005-0000-0000-0000A3550000}"/>
    <cellStyle name="Note 39 7 3" xfId="41191" xr:uid="{00000000-0005-0000-0000-0000A4550000}"/>
    <cellStyle name="Note 39 8" xfId="11723" xr:uid="{00000000-0005-0000-0000-0000A5550000}"/>
    <cellStyle name="Note 39 8 2" xfId="29158" xr:uid="{00000000-0005-0000-0000-0000A6550000}"/>
    <cellStyle name="Note 39 8 3" xfId="43611" xr:uid="{00000000-0005-0000-0000-0000A7550000}"/>
    <cellStyle name="Note 39 9" xfId="18730" xr:uid="{00000000-0005-0000-0000-0000A8550000}"/>
    <cellStyle name="Note 4" xfId="1893" xr:uid="{00000000-0005-0000-0000-0000A9550000}"/>
    <cellStyle name="Note 4 10" xfId="1894" xr:uid="{00000000-0005-0000-0000-0000AA550000}"/>
    <cellStyle name="Note 4 10 10" xfId="6867" xr:uid="{00000000-0005-0000-0000-0000AB550000}"/>
    <cellStyle name="Note 4 10 10 2" xfId="24302" xr:uid="{00000000-0005-0000-0000-0000AC550000}"/>
    <cellStyle name="Note 4 10 10 3" xfId="38755" xr:uid="{00000000-0005-0000-0000-0000AD550000}"/>
    <cellStyle name="Note 4 10 11" xfId="9308" xr:uid="{00000000-0005-0000-0000-0000AE550000}"/>
    <cellStyle name="Note 4 10 11 2" xfId="26743" xr:uid="{00000000-0005-0000-0000-0000AF550000}"/>
    <cellStyle name="Note 4 10 11 3" xfId="41196" xr:uid="{00000000-0005-0000-0000-0000B0550000}"/>
    <cellStyle name="Note 4 10 12" xfId="11728" xr:uid="{00000000-0005-0000-0000-0000B1550000}"/>
    <cellStyle name="Note 4 10 12 2" xfId="29163" xr:uid="{00000000-0005-0000-0000-0000B2550000}"/>
    <cellStyle name="Note 4 10 12 3" xfId="43616" xr:uid="{00000000-0005-0000-0000-0000B3550000}"/>
    <cellStyle name="Note 4 10 13" xfId="18735" xr:uid="{00000000-0005-0000-0000-0000B4550000}"/>
    <cellStyle name="Note 4 10 2" xfId="1895" xr:uid="{00000000-0005-0000-0000-0000B5550000}"/>
    <cellStyle name="Note 4 10 2 2" xfId="1896" xr:uid="{00000000-0005-0000-0000-0000B6550000}"/>
    <cellStyle name="Note 4 10 2 2 2" xfId="4407" xr:uid="{00000000-0005-0000-0000-0000B7550000}"/>
    <cellStyle name="Note 4 10 2 2 2 2" xfId="13931" xr:uid="{00000000-0005-0000-0000-0000B8550000}"/>
    <cellStyle name="Note 4 10 2 2 2 2 2" xfId="31366" xr:uid="{00000000-0005-0000-0000-0000B9550000}"/>
    <cellStyle name="Note 4 10 2 2 2 2 3" xfId="45819" xr:uid="{00000000-0005-0000-0000-0000BA550000}"/>
    <cellStyle name="Note 4 10 2 2 2 3" xfId="16392" xr:uid="{00000000-0005-0000-0000-0000BB550000}"/>
    <cellStyle name="Note 4 10 2 2 2 3 2" xfId="33827" xr:uid="{00000000-0005-0000-0000-0000BC550000}"/>
    <cellStyle name="Note 4 10 2 2 2 3 3" xfId="48280" xr:uid="{00000000-0005-0000-0000-0000BD550000}"/>
    <cellStyle name="Note 4 10 2 2 2 4" xfId="21843" xr:uid="{00000000-0005-0000-0000-0000BE550000}"/>
    <cellStyle name="Note 4 10 2 2 2 5" xfId="36296" xr:uid="{00000000-0005-0000-0000-0000BF550000}"/>
    <cellStyle name="Note 4 10 2 2 3" xfId="6869" xr:uid="{00000000-0005-0000-0000-0000C0550000}"/>
    <cellStyle name="Note 4 10 2 2 3 2" xfId="24304" xr:uid="{00000000-0005-0000-0000-0000C1550000}"/>
    <cellStyle name="Note 4 10 2 2 3 3" xfId="38757" xr:uid="{00000000-0005-0000-0000-0000C2550000}"/>
    <cellStyle name="Note 4 10 2 2 4" xfId="9310" xr:uid="{00000000-0005-0000-0000-0000C3550000}"/>
    <cellStyle name="Note 4 10 2 2 4 2" xfId="26745" xr:uid="{00000000-0005-0000-0000-0000C4550000}"/>
    <cellStyle name="Note 4 10 2 2 4 3" xfId="41198" xr:uid="{00000000-0005-0000-0000-0000C5550000}"/>
    <cellStyle name="Note 4 10 2 2 5" xfId="11730" xr:uid="{00000000-0005-0000-0000-0000C6550000}"/>
    <cellStyle name="Note 4 10 2 2 5 2" xfId="29165" xr:uid="{00000000-0005-0000-0000-0000C7550000}"/>
    <cellStyle name="Note 4 10 2 2 5 3" xfId="43618" xr:uid="{00000000-0005-0000-0000-0000C8550000}"/>
    <cellStyle name="Note 4 10 2 2 6" xfId="18737" xr:uid="{00000000-0005-0000-0000-0000C9550000}"/>
    <cellStyle name="Note 4 10 2 3" xfId="1897" xr:uid="{00000000-0005-0000-0000-0000CA550000}"/>
    <cellStyle name="Note 4 10 2 3 2" xfId="4408" xr:uid="{00000000-0005-0000-0000-0000CB550000}"/>
    <cellStyle name="Note 4 10 2 3 2 2" xfId="13932" xr:uid="{00000000-0005-0000-0000-0000CC550000}"/>
    <cellStyle name="Note 4 10 2 3 2 2 2" xfId="31367" xr:uid="{00000000-0005-0000-0000-0000CD550000}"/>
    <cellStyle name="Note 4 10 2 3 2 2 3" xfId="45820" xr:uid="{00000000-0005-0000-0000-0000CE550000}"/>
    <cellStyle name="Note 4 10 2 3 2 3" xfId="16393" xr:uid="{00000000-0005-0000-0000-0000CF550000}"/>
    <cellStyle name="Note 4 10 2 3 2 3 2" xfId="33828" xr:uid="{00000000-0005-0000-0000-0000D0550000}"/>
    <cellStyle name="Note 4 10 2 3 2 3 3" xfId="48281" xr:uid="{00000000-0005-0000-0000-0000D1550000}"/>
    <cellStyle name="Note 4 10 2 3 2 4" xfId="21844" xr:uid="{00000000-0005-0000-0000-0000D2550000}"/>
    <cellStyle name="Note 4 10 2 3 2 5" xfId="36297" xr:uid="{00000000-0005-0000-0000-0000D3550000}"/>
    <cellStyle name="Note 4 10 2 3 3" xfId="6870" xr:uid="{00000000-0005-0000-0000-0000D4550000}"/>
    <cellStyle name="Note 4 10 2 3 3 2" xfId="24305" xr:uid="{00000000-0005-0000-0000-0000D5550000}"/>
    <cellStyle name="Note 4 10 2 3 3 3" xfId="38758" xr:uid="{00000000-0005-0000-0000-0000D6550000}"/>
    <cellStyle name="Note 4 10 2 3 4" xfId="9311" xr:uid="{00000000-0005-0000-0000-0000D7550000}"/>
    <cellStyle name="Note 4 10 2 3 4 2" xfId="26746" xr:uid="{00000000-0005-0000-0000-0000D8550000}"/>
    <cellStyle name="Note 4 10 2 3 4 3" xfId="41199" xr:uid="{00000000-0005-0000-0000-0000D9550000}"/>
    <cellStyle name="Note 4 10 2 3 5" xfId="11731" xr:uid="{00000000-0005-0000-0000-0000DA550000}"/>
    <cellStyle name="Note 4 10 2 3 5 2" xfId="29166" xr:uid="{00000000-0005-0000-0000-0000DB550000}"/>
    <cellStyle name="Note 4 10 2 3 5 3" xfId="43619" xr:uid="{00000000-0005-0000-0000-0000DC550000}"/>
    <cellStyle name="Note 4 10 2 3 6" xfId="18738" xr:uid="{00000000-0005-0000-0000-0000DD550000}"/>
    <cellStyle name="Note 4 10 2 4" xfId="1898" xr:uid="{00000000-0005-0000-0000-0000DE550000}"/>
    <cellStyle name="Note 4 10 2 4 2" xfId="4409" xr:uid="{00000000-0005-0000-0000-0000DF550000}"/>
    <cellStyle name="Note 4 10 2 4 2 2" xfId="21845" xr:uid="{00000000-0005-0000-0000-0000E0550000}"/>
    <cellStyle name="Note 4 10 2 4 2 3" xfId="36298" xr:uid="{00000000-0005-0000-0000-0000E1550000}"/>
    <cellStyle name="Note 4 10 2 4 3" xfId="6871" xr:uid="{00000000-0005-0000-0000-0000E2550000}"/>
    <cellStyle name="Note 4 10 2 4 3 2" xfId="24306" xr:uid="{00000000-0005-0000-0000-0000E3550000}"/>
    <cellStyle name="Note 4 10 2 4 3 3" xfId="38759" xr:uid="{00000000-0005-0000-0000-0000E4550000}"/>
    <cellStyle name="Note 4 10 2 4 4" xfId="9312" xr:uid="{00000000-0005-0000-0000-0000E5550000}"/>
    <cellStyle name="Note 4 10 2 4 4 2" xfId="26747" xr:uid="{00000000-0005-0000-0000-0000E6550000}"/>
    <cellStyle name="Note 4 10 2 4 4 3" xfId="41200" xr:uid="{00000000-0005-0000-0000-0000E7550000}"/>
    <cellStyle name="Note 4 10 2 4 5" xfId="11732" xr:uid="{00000000-0005-0000-0000-0000E8550000}"/>
    <cellStyle name="Note 4 10 2 4 5 2" xfId="29167" xr:uid="{00000000-0005-0000-0000-0000E9550000}"/>
    <cellStyle name="Note 4 10 2 4 5 3" xfId="43620" xr:uid="{00000000-0005-0000-0000-0000EA550000}"/>
    <cellStyle name="Note 4 10 2 4 6" xfId="15244" xr:uid="{00000000-0005-0000-0000-0000EB550000}"/>
    <cellStyle name="Note 4 10 2 4 6 2" xfId="32679" xr:uid="{00000000-0005-0000-0000-0000EC550000}"/>
    <cellStyle name="Note 4 10 2 4 6 3" xfId="47132" xr:uid="{00000000-0005-0000-0000-0000ED550000}"/>
    <cellStyle name="Note 4 10 2 4 7" xfId="18739" xr:uid="{00000000-0005-0000-0000-0000EE550000}"/>
    <cellStyle name="Note 4 10 2 4 8" xfId="20406" xr:uid="{00000000-0005-0000-0000-0000EF550000}"/>
    <cellStyle name="Note 4 10 2 5" xfId="4406" xr:uid="{00000000-0005-0000-0000-0000F0550000}"/>
    <cellStyle name="Note 4 10 2 5 2" xfId="13930" xr:uid="{00000000-0005-0000-0000-0000F1550000}"/>
    <cellStyle name="Note 4 10 2 5 2 2" xfId="31365" xr:uid="{00000000-0005-0000-0000-0000F2550000}"/>
    <cellStyle name="Note 4 10 2 5 2 3" xfId="45818" xr:uid="{00000000-0005-0000-0000-0000F3550000}"/>
    <cellStyle name="Note 4 10 2 5 3" xfId="16391" xr:uid="{00000000-0005-0000-0000-0000F4550000}"/>
    <cellStyle name="Note 4 10 2 5 3 2" xfId="33826" xr:uid="{00000000-0005-0000-0000-0000F5550000}"/>
    <cellStyle name="Note 4 10 2 5 3 3" xfId="48279" xr:uid="{00000000-0005-0000-0000-0000F6550000}"/>
    <cellStyle name="Note 4 10 2 5 4" xfId="21842" xr:uid="{00000000-0005-0000-0000-0000F7550000}"/>
    <cellStyle name="Note 4 10 2 5 5" xfId="36295" xr:uid="{00000000-0005-0000-0000-0000F8550000}"/>
    <cellStyle name="Note 4 10 2 6" xfId="6868" xr:uid="{00000000-0005-0000-0000-0000F9550000}"/>
    <cellStyle name="Note 4 10 2 6 2" xfId="24303" xr:uid="{00000000-0005-0000-0000-0000FA550000}"/>
    <cellStyle name="Note 4 10 2 6 3" xfId="38756" xr:uid="{00000000-0005-0000-0000-0000FB550000}"/>
    <cellStyle name="Note 4 10 2 7" xfId="9309" xr:uid="{00000000-0005-0000-0000-0000FC550000}"/>
    <cellStyle name="Note 4 10 2 7 2" xfId="26744" xr:uid="{00000000-0005-0000-0000-0000FD550000}"/>
    <cellStyle name="Note 4 10 2 7 3" xfId="41197" xr:uid="{00000000-0005-0000-0000-0000FE550000}"/>
    <cellStyle name="Note 4 10 2 8" xfId="11729" xr:uid="{00000000-0005-0000-0000-0000FF550000}"/>
    <cellStyle name="Note 4 10 2 8 2" xfId="29164" xr:uid="{00000000-0005-0000-0000-000000560000}"/>
    <cellStyle name="Note 4 10 2 8 3" xfId="43617" xr:uid="{00000000-0005-0000-0000-000001560000}"/>
    <cellStyle name="Note 4 10 2 9" xfId="18736" xr:uid="{00000000-0005-0000-0000-000002560000}"/>
    <cellStyle name="Note 4 10 3" xfId="1899" xr:uid="{00000000-0005-0000-0000-000003560000}"/>
    <cellStyle name="Note 4 10 3 2" xfId="1900" xr:uid="{00000000-0005-0000-0000-000004560000}"/>
    <cellStyle name="Note 4 10 3 2 2" xfId="4411" xr:uid="{00000000-0005-0000-0000-000005560000}"/>
    <cellStyle name="Note 4 10 3 2 2 2" xfId="13934" xr:uid="{00000000-0005-0000-0000-000006560000}"/>
    <cellStyle name="Note 4 10 3 2 2 2 2" xfId="31369" xr:uid="{00000000-0005-0000-0000-000007560000}"/>
    <cellStyle name="Note 4 10 3 2 2 2 3" xfId="45822" xr:uid="{00000000-0005-0000-0000-000008560000}"/>
    <cellStyle name="Note 4 10 3 2 2 3" xfId="16395" xr:uid="{00000000-0005-0000-0000-000009560000}"/>
    <cellStyle name="Note 4 10 3 2 2 3 2" xfId="33830" xr:uid="{00000000-0005-0000-0000-00000A560000}"/>
    <cellStyle name="Note 4 10 3 2 2 3 3" xfId="48283" xr:uid="{00000000-0005-0000-0000-00000B560000}"/>
    <cellStyle name="Note 4 10 3 2 2 4" xfId="21847" xr:uid="{00000000-0005-0000-0000-00000C560000}"/>
    <cellStyle name="Note 4 10 3 2 2 5" xfId="36300" xr:uid="{00000000-0005-0000-0000-00000D560000}"/>
    <cellStyle name="Note 4 10 3 2 3" xfId="6873" xr:uid="{00000000-0005-0000-0000-00000E560000}"/>
    <cellStyle name="Note 4 10 3 2 3 2" xfId="24308" xr:uid="{00000000-0005-0000-0000-00000F560000}"/>
    <cellStyle name="Note 4 10 3 2 3 3" xfId="38761" xr:uid="{00000000-0005-0000-0000-000010560000}"/>
    <cellStyle name="Note 4 10 3 2 4" xfId="9314" xr:uid="{00000000-0005-0000-0000-000011560000}"/>
    <cellStyle name="Note 4 10 3 2 4 2" xfId="26749" xr:uid="{00000000-0005-0000-0000-000012560000}"/>
    <cellStyle name="Note 4 10 3 2 4 3" xfId="41202" xr:uid="{00000000-0005-0000-0000-000013560000}"/>
    <cellStyle name="Note 4 10 3 2 5" xfId="11734" xr:uid="{00000000-0005-0000-0000-000014560000}"/>
    <cellStyle name="Note 4 10 3 2 5 2" xfId="29169" xr:uid="{00000000-0005-0000-0000-000015560000}"/>
    <cellStyle name="Note 4 10 3 2 5 3" xfId="43622" xr:uid="{00000000-0005-0000-0000-000016560000}"/>
    <cellStyle name="Note 4 10 3 2 6" xfId="18741" xr:uid="{00000000-0005-0000-0000-000017560000}"/>
    <cellStyle name="Note 4 10 3 3" xfId="1901" xr:uid="{00000000-0005-0000-0000-000018560000}"/>
    <cellStyle name="Note 4 10 3 3 2" xfId="4412" xr:uid="{00000000-0005-0000-0000-000019560000}"/>
    <cellStyle name="Note 4 10 3 3 2 2" xfId="13935" xr:uid="{00000000-0005-0000-0000-00001A560000}"/>
    <cellStyle name="Note 4 10 3 3 2 2 2" xfId="31370" xr:uid="{00000000-0005-0000-0000-00001B560000}"/>
    <cellStyle name="Note 4 10 3 3 2 2 3" xfId="45823" xr:uid="{00000000-0005-0000-0000-00001C560000}"/>
    <cellStyle name="Note 4 10 3 3 2 3" xfId="16396" xr:uid="{00000000-0005-0000-0000-00001D560000}"/>
    <cellStyle name="Note 4 10 3 3 2 3 2" xfId="33831" xr:uid="{00000000-0005-0000-0000-00001E560000}"/>
    <cellStyle name="Note 4 10 3 3 2 3 3" xfId="48284" xr:uid="{00000000-0005-0000-0000-00001F560000}"/>
    <cellStyle name="Note 4 10 3 3 2 4" xfId="21848" xr:uid="{00000000-0005-0000-0000-000020560000}"/>
    <cellStyle name="Note 4 10 3 3 2 5" xfId="36301" xr:uid="{00000000-0005-0000-0000-000021560000}"/>
    <cellStyle name="Note 4 10 3 3 3" xfId="6874" xr:uid="{00000000-0005-0000-0000-000022560000}"/>
    <cellStyle name="Note 4 10 3 3 3 2" xfId="24309" xr:uid="{00000000-0005-0000-0000-000023560000}"/>
    <cellStyle name="Note 4 10 3 3 3 3" xfId="38762" xr:uid="{00000000-0005-0000-0000-000024560000}"/>
    <cellStyle name="Note 4 10 3 3 4" xfId="9315" xr:uid="{00000000-0005-0000-0000-000025560000}"/>
    <cellStyle name="Note 4 10 3 3 4 2" xfId="26750" xr:uid="{00000000-0005-0000-0000-000026560000}"/>
    <cellStyle name="Note 4 10 3 3 4 3" xfId="41203" xr:uid="{00000000-0005-0000-0000-000027560000}"/>
    <cellStyle name="Note 4 10 3 3 5" xfId="11735" xr:uid="{00000000-0005-0000-0000-000028560000}"/>
    <cellStyle name="Note 4 10 3 3 5 2" xfId="29170" xr:uid="{00000000-0005-0000-0000-000029560000}"/>
    <cellStyle name="Note 4 10 3 3 5 3" xfId="43623" xr:uid="{00000000-0005-0000-0000-00002A560000}"/>
    <cellStyle name="Note 4 10 3 3 6" xfId="18742" xr:uid="{00000000-0005-0000-0000-00002B560000}"/>
    <cellStyle name="Note 4 10 3 4" xfId="1902" xr:uid="{00000000-0005-0000-0000-00002C560000}"/>
    <cellStyle name="Note 4 10 3 4 2" xfId="4413" xr:uid="{00000000-0005-0000-0000-00002D560000}"/>
    <cellStyle name="Note 4 10 3 4 2 2" xfId="21849" xr:uid="{00000000-0005-0000-0000-00002E560000}"/>
    <cellStyle name="Note 4 10 3 4 2 3" xfId="36302" xr:uid="{00000000-0005-0000-0000-00002F560000}"/>
    <cellStyle name="Note 4 10 3 4 3" xfId="6875" xr:uid="{00000000-0005-0000-0000-000030560000}"/>
    <cellStyle name="Note 4 10 3 4 3 2" xfId="24310" xr:uid="{00000000-0005-0000-0000-000031560000}"/>
    <cellStyle name="Note 4 10 3 4 3 3" xfId="38763" xr:uid="{00000000-0005-0000-0000-000032560000}"/>
    <cellStyle name="Note 4 10 3 4 4" xfId="9316" xr:uid="{00000000-0005-0000-0000-000033560000}"/>
    <cellStyle name="Note 4 10 3 4 4 2" xfId="26751" xr:uid="{00000000-0005-0000-0000-000034560000}"/>
    <cellStyle name="Note 4 10 3 4 4 3" xfId="41204" xr:uid="{00000000-0005-0000-0000-000035560000}"/>
    <cellStyle name="Note 4 10 3 4 5" xfId="11736" xr:uid="{00000000-0005-0000-0000-000036560000}"/>
    <cellStyle name="Note 4 10 3 4 5 2" xfId="29171" xr:uid="{00000000-0005-0000-0000-000037560000}"/>
    <cellStyle name="Note 4 10 3 4 5 3" xfId="43624" xr:uid="{00000000-0005-0000-0000-000038560000}"/>
    <cellStyle name="Note 4 10 3 4 6" xfId="15245" xr:uid="{00000000-0005-0000-0000-000039560000}"/>
    <cellStyle name="Note 4 10 3 4 6 2" xfId="32680" xr:uid="{00000000-0005-0000-0000-00003A560000}"/>
    <cellStyle name="Note 4 10 3 4 6 3" xfId="47133" xr:uid="{00000000-0005-0000-0000-00003B560000}"/>
    <cellStyle name="Note 4 10 3 4 7" xfId="18743" xr:uid="{00000000-0005-0000-0000-00003C560000}"/>
    <cellStyle name="Note 4 10 3 4 8" xfId="20407" xr:uid="{00000000-0005-0000-0000-00003D560000}"/>
    <cellStyle name="Note 4 10 3 5" xfId="4410" xr:uid="{00000000-0005-0000-0000-00003E560000}"/>
    <cellStyle name="Note 4 10 3 5 2" xfId="13933" xr:uid="{00000000-0005-0000-0000-00003F560000}"/>
    <cellStyle name="Note 4 10 3 5 2 2" xfId="31368" xr:uid="{00000000-0005-0000-0000-000040560000}"/>
    <cellStyle name="Note 4 10 3 5 2 3" xfId="45821" xr:uid="{00000000-0005-0000-0000-000041560000}"/>
    <cellStyle name="Note 4 10 3 5 3" xfId="16394" xr:uid="{00000000-0005-0000-0000-000042560000}"/>
    <cellStyle name="Note 4 10 3 5 3 2" xfId="33829" xr:uid="{00000000-0005-0000-0000-000043560000}"/>
    <cellStyle name="Note 4 10 3 5 3 3" xfId="48282" xr:uid="{00000000-0005-0000-0000-000044560000}"/>
    <cellStyle name="Note 4 10 3 5 4" xfId="21846" xr:uid="{00000000-0005-0000-0000-000045560000}"/>
    <cellStyle name="Note 4 10 3 5 5" xfId="36299" xr:uid="{00000000-0005-0000-0000-000046560000}"/>
    <cellStyle name="Note 4 10 3 6" xfId="6872" xr:uid="{00000000-0005-0000-0000-000047560000}"/>
    <cellStyle name="Note 4 10 3 6 2" xfId="24307" xr:uid="{00000000-0005-0000-0000-000048560000}"/>
    <cellStyle name="Note 4 10 3 6 3" xfId="38760" xr:uid="{00000000-0005-0000-0000-000049560000}"/>
    <cellStyle name="Note 4 10 3 7" xfId="9313" xr:uid="{00000000-0005-0000-0000-00004A560000}"/>
    <cellStyle name="Note 4 10 3 7 2" xfId="26748" xr:uid="{00000000-0005-0000-0000-00004B560000}"/>
    <cellStyle name="Note 4 10 3 7 3" xfId="41201" xr:uid="{00000000-0005-0000-0000-00004C560000}"/>
    <cellStyle name="Note 4 10 3 8" xfId="11733" xr:uid="{00000000-0005-0000-0000-00004D560000}"/>
    <cellStyle name="Note 4 10 3 8 2" xfId="29168" xr:uid="{00000000-0005-0000-0000-00004E560000}"/>
    <cellStyle name="Note 4 10 3 8 3" xfId="43621" xr:uid="{00000000-0005-0000-0000-00004F560000}"/>
    <cellStyle name="Note 4 10 3 9" xfId="18740" xr:uid="{00000000-0005-0000-0000-000050560000}"/>
    <cellStyle name="Note 4 10 4" xfId="1903" xr:uid="{00000000-0005-0000-0000-000051560000}"/>
    <cellStyle name="Note 4 10 4 2" xfId="1904" xr:uid="{00000000-0005-0000-0000-000052560000}"/>
    <cellStyle name="Note 4 10 4 2 2" xfId="4415" xr:uid="{00000000-0005-0000-0000-000053560000}"/>
    <cellStyle name="Note 4 10 4 2 2 2" xfId="13937" xr:uid="{00000000-0005-0000-0000-000054560000}"/>
    <cellStyle name="Note 4 10 4 2 2 2 2" xfId="31372" xr:uid="{00000000-0005-0000-0000-000055560000}"/>
    <cellStyle name="Note 4 10 4 2 2 2 3" xfId="45825" xr:uid="{00000000-0005-0000-0000-000056560000}"/>
    <cellStyle name="Note 4 10 4 2 2 3" xfId="16398" xr:uid="{00000000-0005-0000-0000-000057560000}"/>
    <cellStyle name="Note 4 10 4 2 2 3 2" xfId="33833" xr:uid="{00000000-0005-0000-0000-000058560000}"/>
    <cellStyle name="Note 4 10 4 2 2 3 3" xfId="48286" xr:uid="{00000000-0005-0000-0000-000059560000}"/>
    <cellStyle name="Note 4 10 4 2 2 4" xfId="21851" xr:uid="{00000000-0005-0000-0000-00005A560000}"/>
    <cellStyle name="Note 4 10 4 2 2 5" xfId="36304" xr:uid="{00000000-0005-0000-0000-00005B560000}"/>
    <cellStyle name="Note 4 10 4 2 3" xfId="6877" xr:uid="{00000000-0005-0000-0000-00005C560000}"/>
    <cellStyle name="Note 4 10 4 2 3 2" xfId="24312" xr:uid="{00000000-0005-0000-0000-00005D560000}"/>
    <cellStyle name="Note 4 10 4 2 3 3" xfId="38765" xr:uid="{00000000-0005-0000-0000-00005E560000}"/>
    <cellStyle name="Note 4 10 4 2 4" xfId="9318" xr:uid="{00000000-0005-0000-0000-00005F560000}"/>
    <cellStyle name="Note 4 10 4 2 4 2" xfId="26753" xr:uid="{00000000-0005-0000-0000-000060560000}"/>
    <cellStyle name="Note 4 10 4 2 4 3" xfId="41206" xr:uid="{00000000-0005-0000-0000-000061560000}"/>
    <cellStyle name="Note 4 10 4 2 5" xfId="11738" xr:uid="{00000000-0005-0000-0000-000062560000}"/>
    <cellStyle name="Note 4 10 4 2 5 2" xfId="29173" xr:uid="{00000000-0005-0000-0000-000063560000}"/>
    <cellStyle name="Note 4 10 4 2 5 3" xfId="43626" xr:uid="{00000000-0005-0000-0000-000064560000}"/>
    <cellStyle name="Note 4 10 4 2 6" xfId="18745" xr:uid="{00000000-0005-0000-0000-000065560000}"/>
    <cellStyle name="Note 4 10 4 3" xfId="1905" xr:uid="{00000000-0005-0000-0000-000066560000}"/>
    <cellStyle name="Note 4 10 4 3 2" xfId="4416" xr:uid="{00000000-0005-0000-0000-000067560000}"/>
    <cellStyle name="Note 4 10 4 3 2 2" xfId="13938" xr:uid="{00000000-0005-0000-0000-000068560000}"/>
    <cellStyle name="Note 4 10 4 3 2 2 2" xfId="31373" xr:uid="{00000000-0005-0000-0000-000069560000}"/>
    <cellStyle name="Note 4 10 4 3 2 2 3" xfId="45826" xr:uid="{00000000-0005-0000-0000-00006A560000}"/>
    <cellStyle name="Note 4 10 4 3 2 3" xfId="16399" xr:uid="{00000000-0005-0000-0000-00006B560000}"/>
    <cellStyle name="Note 4 10 4 3 2 3 2" xfId="33834" xr:uid="{00000000-0005-0000-0000-00006C560000}"/>
    <cellStyle name="Note 4 10 4 3 2 3 3" xfId="48287" xr:uid="{00000000-0005-0000-0000-00006D560000}"/>
    <cellStyle name="Note 4 10 4 3 2 4" xfId="21852" xr:uid="{00000000-0005-0000-0000-00006E560000}"/>
    <cellStyle name="Note 4 10 4 3 2 5" xfId="36305" xr:uid="{00000000-0005-0000-0000-00006F560000}"/>
    <cellStyle name="Note 4 10 4 3 3" xfId="6878" xr:uid="{00000000-0005-0000-0000-000070560000}"/>
    <cellStyle name="Note 4 10 4 3 3 2" xfId="24313" xr:uid="{00000000-0005-0000-0000-000071560000}"/>
    <cellStyle name="Note 4 10 4 3 3 3" xfId="38766" xr:uid="{00000000-0005-0000-0000-000072560000}"/>
    <cellStyle name="Note 4 10 4 3 4" xfId="9319" xr:uid="{00000000-0005-0000-0000-000073560000}"/>
    <cellStyle name="Note 4 10 4 3 4 2" xfId="26754" xr:uid="{00000000-0005-0000-0000-000074560000}"/>
    <cellStyle name="Note 4 10 4 3 4 3" xfId="41207" xr:uid="{00000000-0005-0000-0000-000075560000}"/>
    <cellStyle name="Note 4 10 4 3 5" xfId="11739" xr:uid="{00000000-0005-0000-0000-000076560000}"/>
    <cellStyle name="Note 4 10 4 3 5 2" xfId="29174" xr:uid="{00000000-0005-0000-0000-000077560000}"/>
    <cellStyle name="Note 4 10 4 3 5 3" xfId="43627" xr:uid="{00000000-0005-0000-0000-000078560000}"/>
    <cellStyle name="Note 4 10 4 3 6" xfId="18746" xr:uid="{00000000-0005-0000-0000-000079560000}"/>
    <cellStyle name="Note 4 10 4 4" xfId="1906" xr:uid="{00000000-0005-0000-0000-00007A560000}"/>
    <cellStyle name="Note 4 10 4 4 2" xfId="4417" xr:uid="{00000000-0005-0000-0000-00007B560000}"/>
    <cellStyle name="Note 4 10 4 4 2 2" xfId="21853" xr:uid="{00000000-0005-0000-0000-00007C560000}"/>
    <cellStyle name="Note 4 10 4 4 2 3" xfId="36306" xr:uid="{00000000-0005-0000-0000-00007D560000}"/>
    <cellStyle name="Note 4 10 4 4 3" xfId="6879" xr:uid="{00000000-0005-0000-0000-00007E560000}"/>
    <cellStyle name="Note 4 10 4 4 3 2" xfId="24314" xr:uid="{00000000-0005-0000-0000-00007F560000}"/>
    <cellStyle name="Note 4 10 4 4 3 3" xfId="38767" xr:uid="{00000000-0005-0000-0000-000080560000}"/>
    <cellStyle name="Note 4 10 4 4 4" xfId="9320" xr:uid="{00000000-0005-0000-0000-000081560000}"/>
    <cellStyle name="Note 4 10 4 4 4 2" xfId="26755" xr:uid="{00000000-0005-0000-0000-000082560000}"/>
    <cellStyle name="Note 4 10 4 4 4 3" xfId="41208" xr:uid="{00000000-0005-0000-0000-000083560000}"/>
    <cellStyle name="Note 4 10 4 4 5" xfId="11740" xr:uid="{00000000-0005-0000-0000-000084560000}"/>
    <cellStyle name="Note 4 10 4 4 5 2" xfId="29175" xr:uid="{00000000-0005-0000-0000-000085560000}"/>
    <cellStyle name="Note 4 10 4 4 5 3" xfId="43628" xr:uid="{00000000-0005-0000-0000-000086560000}"/>
    <cellStyle name="Note 4 10 4 4 6" xfId="15246" xr:uid="{00000000-0005-0000-0000-000087560000}"/>
    <cellStyle name="Note 4 10 4 4 6 2" xfId="32681" xr:uid="{00000000-0005-0000-0000-000088560000}"/>
    <cellStyle name="Note 4 10 4 4 6 3" xfId="47134" xr:uid="{00000000-0005-0000-0000-000089560000}"/>
    <cellStyle name="Note 4 10 4 4 7" xfId="18747" xr:uid="{00000000-0005-0000-0000-00008A560000}"/>
    <cellStyle name="Note 4 10 4 4 8" xfId="20408" xr:uid="{00000000-0005-0000-0000-00008B560000}"/>
    <cellStyle name="Note 4 10 4 5" xfId="4414" xr:uid="{00000000-0005-0000-0000-00008C560000}"/>
    <cellStyle name="Note 4 10 4 5 2" xfId="13936" xr:uid="{00000000-0005-0000-0000-00008D560000}"/>
    <cellStyle name="Note 4 10 4 5 2 2" xfId="31371" xr:uid="{00000000-0005-0000-0000-00008E560000}"/>
    <cellStyle name="Note 4 10 4 5 2 3" xfId="45824" xr:uid="{00000000-0005-0000-0000-00008F560000}"/>
    <cellStyle name="Note 4 10 4 5 3" xfId="16397" xr:uid="{00000000-0005-0000-0000-000090560000}"/>
    <cellStyle name="Note 4 10 4 5 3 2" xfId="33832" xr:uid="{00000000-0005-0000-0000-000091560000}"/>
    <cellStyle name="Note 4 10 4 5 3 3" xfId="48285" xr:uid="{00000000-0005-0000-0000-000092560000}"/>
    <cellStyle name="Note 4 10 4 5 4" xfId="21850" xr:uid="{00000000-0005-0000-0000-000093560000}"/>
    <cellStyle name="Note 4 10 4 5 5" xfId="36303" xr:uid="{00000000-0005-0000-0000-000094560000}"/>
    <cellStyle name="Note 4 10 4 6" xfId="6876" xr:uid="{00000000-0005-0000-0000-000095560000}"/>
    <cellStyle name="Note 4 10 4 6 2" xfId="24311" xr:uid="{00000000-0005-0000-0000-000096560000}"/>
    <cellStyle name="Note 4 10 4 6 3" xfId="38764" xr:uid="{00000000-0005-0000-0000-000097560000}"/>
    <cellStyle name="Note 4 10 4 7" xfId="9317" xr:uid="{00000000-0005-0000-0000-000098560000}"/>
    <cellStyle name="Note 4 10 4 7 2" xfId="26752" xr:uid="{00000000-0005-0000-0000-000099560000}"/>
    <cellStyle name="Note 4 10 4 7 3" xfId="41205" xr:uid="{00000000-0005-0000-0000-00009A560000}"/>
    <cellStyle name="Note 4 10 4 8" xfId="11737" xr:uid="{00000000-0005-0000-0000-00009B560000}"/>
    <cellStyle name="Note 4 10 4 8 2" xfId="29172" xr:uid="{00000000-0005-0000-0000-00009C560000}"/>
    <cellStyle name="Note 4 10 4 8 3" xfId="43625" xr:uid="{00000000-0005-0000-0000-00009D560000}"/>
    <cellStyle name="Note 4 10 4 9" xfId="18744" xr:uid="{00000000-0005-0000-0000-00009E560000}"/>
    <cellStyle name="Note 4 10 5" xfId="1907" xr:uid="{00000000-0005-0000-0000-00009F560000}"/>
    <cellStyle name="Note 4 10 5 2" xfId="1908" xr:uid="{00000000-0005-0000-0000-0000A0560000}"/>
    <cellStyle name="Note 4 10 5 2 2" xfId="4419" xr:uid="{00000000-0005-0000-0000-0000A1560000}"/>
    <cellStyle name="Note 4 10 5 2 2 2" xfId="13940" xr:uid="{00000000-0005-0000-0000-0000A2560000}"/>
    <cellStyle name="Note 4 10 5 2 2 2 2" xfId="31375" xr:uid="{00000000-0005-0000-0000-0000A3560000}"/>
    <cellStyle name="Note 4 10 5 2 2 2 3" xfId="45828" xr:uid="{00000000-0005-0000-0000-0000A4560000}"/>
    <cellStyle name="Note 4 10 5 2 2 3" xfId="16401" xr:uid="{00000000-0005-0000-0000-0000A5560000}"/>
    <cellStyle name="Note 4 10 5 2 2 3 2" xfId="33836" xr:uid="{00000000-0005-0000-0000-0000A6560000}"/>
    <cellStyle name="Note 4 10 5 2 2 3 3" xfId="48289" xr:uid="{00000000-0005-0000-0000-0000A7560000}"/>
    <cellStyle name="Note 4 10 5 2 2 4" xfId="21855" xr:uid="{00000000-0005-0000-0000-0000A8560000}"/>
    <cellStyle name="Note 4 10 5 2 2 5" xfId="36308" xr:uid="{00000000-0005-0000-0000-0000A9560000}"/>
    <cellStyle name="Note 4 10 5 2 3" xfId="6881" xr:uid="{00000000-0005-0000-0000-0000AA560000}"/>
    <cellStyle name="Note 4 10 5 2 3 2" xfId="24316" xr:uid="{00000000-0005-0000-0000-0000AB560000}"/>
    <cellStyle name="Note 4 10 5 2 3 3" xfId="38769" xr:uid="{00000000-0005-0000-0000-0000AC560000}"/>
    <cellStyle name="Note 4 10 5 2 4" xfId="9322" xr:uid="{00000000-0005-0000-0000-0000AD560000}"/>
    <cellStyle name="Note 4 10 5 2 4 2" xfId="26757" xr:uid="{00000000-0005-0000-0000-0000AE560000}"/>
    <cellStyle name="Note 4 10 5 2 4 3" xfId="41210" xr:uid="{00000000-0005-0000-0000-0000AF560000}"/>
    <cellStyle name="Note 4 10 5 2 5" xfId="11742" xr:uid="{00000000-0005-0000-0000-0000B0560000}"/>
    <cellStyle name="Note 4 10 5 2 5 2" xfId="29177" xr:uid="{00000000-0005-0000-0000-0000B1560000}"/>
    <cellStyle name="Note 4 10 5 2 5 3" xfId="43630" xr:uid="{00000000-0005-0000-0000-0000B2560000}"/>
    <cellStyle name="Note 4 10 5 2 6" xfId="18749" xr:uid="{00000000-0005-0000-0000-0000B3560000}"/>
    <cellStyle name="Note 4 10 5 3" xfId="1909" xr:uid="{00000000-0005-0000-0000-0000B4560000}"/>
    <cellStyle name="Note 4 10 5 3 2" xfId="4420" xr:uid="{00000000-0005-0000-0000-0000B5560000}"/>
    <cellStyle name="Note 4 10 5 3 2 2" xfId="13941" xr:uid="{00000000-0005-0000-0000-0000B6560000}"/>
    <cellStyle name="Note 4 10 5 3 2 2 2" xfId="31376" xr:uid="{00000000-0005-0000-0000-0000B7560000}"/>
    <cellStyle name="Note 4 10 5 3 2 2 3" xfId="45829" xr:uid="{00000000-0005-0000-0000-0000B8560000}"/>
    <cellStyle name="Note 4 10 5 3 2 3" xfId="16402" xr:uid="{00000000-0005-0000-0000-0000B9560000}"/>
    <cellStyle name="Note 4 10 5 3 2 3 2" xfId="33837" xr:uid="{00000000-0005-0000-0000-0000BA560000}"/>
    <cellStyle name="Note 4 10 5 3 2 3 3" xfId="48290" xr:uid="{00000000-0005-0000-0000-0000BB560000}"/>
    <cellStyle name="Note 4 10 5 3 2 4" xfId="21856" xr:uid="{00000000-0005-0000-0000-0000BC560000}"/>
    <cellStyle name="Note 4 10 5 3 2 5" xfId="36309" xr:uid="{00000000-0005-0000-0000-0000BD560000}"/>
    <cellStyle name="Note 4 10 5 3 3" xfId="6882" xr:uid="{00000000-0005-0000-0000-0000BE560000}"/>
    <cellStyle name="Note 4 10 5 3 3 2" xfId="24317" xr:uid="{00000000-0005-0000-0000-0000BF560000}"/>
    <cellStyle name="Note 4 10 5 3 3 3" xfId="38770" xr:uid="{00000000-0005-0000-0000-0000C0560000}"/>
    <cellStyle name="Note 4 10 5 3 4" xfId="9323" xr:uid="{00000000-0005-0000-0000-0000C1560000}"/>
    <cellStyle name="Note 4 10 5 3 4 2" xfId="26758" xr:uid="{00000000-0005-0000-0000-0000C2560000}"/>
    <cellStyle name="Note 4 10 5 3 4 3" xfId="41211" xr:uid="{00000000-0005-0000-0000-0000C3560000}"/>
    <cellStyle name="Note 4 10 5 3 5" xfId="11743" xr:uid="{00000000-0005-0000-0000-0000C4560000}"/>
    <cellStyle name="Note 4 10 5 3 5 2" xfId="29178" xr:uid="{00000000-0005-0000-0000-0000C5560000}"/>
    <cellStyle name="Note 4 10 5 3 5 3" xfId="43631" xr:uid="{00000000-0005-0000-0000-0000C6560000}"/>
    <cellStyle name="Note 4 10 5 3 6" xfId="18750" xr:uid="{00000000-0005-0000-0000-0000C7560000}"/>
    <cellStyle name="Note 4 10 5 4" xfId="1910" xr:uid="{00000000-0005-0000-0000-0000C8560000}"/>
    <cellStyle name="Note 4 10 5 4 2" xfId="4421" xr:uid="{00000000-0005-0000-0000-0000C9560000}"/>
    <cellStyle name="Note 4 10 5 4 2 2" xfId="21857" xr:uid="{00000000-0005-0000-0000-0000CA560000}"/>
    <cellStyle name="Note 4 10 5 4 2 3" xfId="36310" xr:uid="{00000000-0005-0000-0000-0000CB560000}"/>
    <cellStyle name="Note 4 10 5 4 3" xfId="6883" xr:uid="{00000000-0005-0000-0000-0000CC560000}"/>
    <cellStyle name="Note 4 10 5 4 3 2" xfId="24318" xr:uid="{00000000-0005-0000-0000-0000CD560000}"/>
    <cellStyle name="Note 4 10 5 4 3 3" xfId="38771" xr:uid="{00000000-0005-0000-0000-0000CE560000}"/>
    <cellStyle name="Note 4 10 5 4 4" xfId="9324" xr:uid="{00000000-0005-0000-0000-0000CF560000}"/>
    <cellStyle name="Note 4 10 5 4 4 2" xfId="26759" xr:uid="{00000000-0005-0000-0000-0000D0560000}"/>
    <cellStyle name="Note 4 10 5 4 4 3" xfId="41212" xr:uid="{00000000-0005-0000-0000-0000D1560000}"/>
    <cellStyle name="Note 4 10 5 4 5" xfId="11744" xr:uid="{00000000-0005-0000-0000-0000D2560000}"/>
    <cellStyle name="Note 4 10 5 4 5 2" xfId="29179" xr:uid="{00000000-0005-0000-0000-0000D3560000}"/>
    <cellStyle name="Note 4 10 5 4 5 3" xfId="43632" xr:uid="{00000000-0005-0000-0000-0000D4560000}"/>
    <cellStyle name="Note 4 10 5 4 6" xfId="15247" xr:uid="{00000000-0005-0000-0000-0000D5560000}"/>
    <cellStyle name="Note 4 10 5 4 6 2" xfId="32682" xr:uid="{00000000-0005-0000-0000-0000D6560000}"/>
    <cellStyle name="Note 4 10 5 4 6 3" xfId="47135" xr:uid="{00000000-0005-0000-0000-0000D7560000}"/>
    <cellStyle name="Note 4 10 5 4 7" xfId="18751" xr:uid="{00000000-0005-0000-0000-0000D8560000}"/>
    <cellStyle name="Note 4 10 5 4 8" xfId="20409" xr:uid="{00000000-0005-0000-0000-0000D9560000}"/>
    <cellStyle name="Note 4 10 5 5" xfId="4418" xr:uid="{00000000-0005-0000-0000-0000DA560000}"/>
    <cellStyle name="Note 4 10 5 5 2" xfId="13939" xr:uid="{00000000-0005-0000-0000-0000DB560000}"/>
    <cellStyle name="Note 4 10 5 5 2 2" xfId="31374" xr:uid="{00000000-0005-0000-0000-0000DC560000}"/>
    <cellStyle name="Note 4 10 5 5 2 3" xfId="45827" xr:uid="{00000000-0005-0000-0000-0000DD560000}"/>
    <cellStyle name="Note 4 10 5 5 3" xfId="16400" xr:uid="{00000000-0005-0000-0000-0000DE560000}"/>
    <cellStyle name="Note 4 10 5 5 3 2" xfId="33835" xr:uid="{00000000-0005-0000-0000-0000DF560000}"/>
    <cellStyle name="Note 4 10 5 5 3 3" xfId="48288" xr:uid="{00000000-0005-0000-0000-0000E0560000}"/>
    <cellStyle name="Note 4 10 5 5 4" xfId="21854" xr:uid="{00000000-0005-0000-0000-0000E1560000}"/>
    <cellStyle name="Note 4 10 5 5 5" xfId="36307" xr:uid="{00000000-0005-0000-0000-0000E2560000}"/>
    <cellStyle name="Note 4 10 5 6" xfId="6880" xr:uid="{00000000-0005-0000-0000-0000E3560000}"/>
    <cellStyle name="Note 4 10 5 6 2" xfId="24315" xr:uid="{00000000-0005-0000-0000-0000E4560000}"/>
    <cellStyle name="Note 4 10 5 6 3" xfId="38768" xr:uid="{00000000-0005-0000-0000-0000E5560000}"/>
    <cellStyle name="Note 4 10 5 7" xfId="9321" xr:uid="{00000000-0005-0000-0000-0000E6560000}"/>
    <cellStyle name="Note 4 10 5 7 2" xfId="26756" xr:uid="{00000000-0005-0000-0000-0000E7560000}"/>
    <cellStyle name="Note 4 10 5 7 3" xfId="41209" xr:uid="{00000000-0005-0000-0000-0000E8560000}"/>
    <cellStyle name="Note 4 10 5 8" xfId="11741" xr:uid="{00000000-0005-0000-0000-0000E9560000}"/>
    <cellStyle name="Note 4 10 5 8 2" xfId="29176" xr:uid="{00000000-0005-0000-0000-0000EA560000}"/>
    <cellStyle name="Note 4 10 5 8 3" xfId="43629" xr:uid="{00000000-0005-0000-0000-0000EB560000}"/>
    <cellStyle name="Note 4 10 5 9" xfId="18748" xr:uid="{00000000-0005-0000-0000-0000EC560000}"/>
    <cellStyle name="Note 4 10 6" xfId="1911" xr:uid="{00000000-0005-0000-0000-0000ED560000}"/>
    <cellStyle name="Note 4 10 6 2" xfId="4422" xr:uid="{00000000-0005-0000-0000-0000EE560000}"/>
    <cellStyle name="Note 4 10 6 2 2" xfId="13942" xr:uid="{00000000-0005-0000-0000-0000EF560000}"/>
    <cellStyle name="Note 4 10 6 2 2 2" xfId="31377" xr:uid="{00000000-0005-0000-0000-0000F0560000}"/>
    <cellStyle name="Note 4 10 6 2 2 3" xfId="45830" xr:uid="{00000000-0005-0000-0000-0000F1560000}"/>
    <cellStyle name="Note 4 10 6 2 3" xfId="16403" xr:uid="{00000000-0005-0000-0000-0000F2560000}"/>
    <cellStyle name="Note 4 10 6 2 3 2" xfId="33838" xr:uid="{00000000-0005-0000-0000-0000F3560000}"/>
    <cellStyle name="Note 4 10 6 2 3 3" xfId="48291" xr:uid="{00000000-0005-0000-0000-0000F4560000}"/>
    <cellStyle name="Note 4 10 6 2 4" xfId="21858" xr:uid="{00000000-0005-0000-0000-0000F5560000}"/>
    <cellStyle name="Note 4 10 6 2 5" xfId="36311" xr:uid="{00000000-0005-0000-0000-0000F6560000}"/>
    <cellStyle name="Note 4 10 6 3" xfId="6884" xr:uid="{00000000-0005-0000-0000-0000F7560000}"/>
    <cellStyle name="Note 4 10 6 3 2" xfId="24319" xr:uid="{00000000-0005-0000-0000-0000F8560000}"/>
    <cellStyle name="Note 4 10 6 3 3" xfId="38772" xr:uid="{00000000-0005-0000-0000-0000F9560000}"/>
    <cellStyle name="Note 4 10 6 4" xfId="9325" xr:uid="{00000000-0005-0000-0000-0000FA560000}"/>
    <cellStyle name="Note 4 10 6 4 2" xfId="26760" xr:uid="{00000000-0005-0000-0000-0000FB560000}"/>
    <cellStyle name="Note 4 10 6 4 3" xfId="41213" xr:uid="{00000000-0005-0000-0000-0000FC560000}"/>
    <cellStyle name="Note 4 10 6 5" xfId="11745" xr:uid="{00000000-0005-0000-0000-0000FD560000}"/>
    <cellStyle name="Note 4 10 6 5 2" xfId="29180" xr:uid="{00000000-0005-0000-0000-0000FE560000}"/>
    <cellStyle name="Note 4 10 6 5 3" xfId="43633" xr:uid="{00000000-0005-0000-0000-0000FF560000}"/>
    <cellStyle name="Note 4 10 6 6" xfId="18752" xr:uid="{00000000-0005-0000-0000-000000570000}"/>
    <cellStyle name="Note 4 10 7" xfId="1912" xr:uid="{00000000-0005-0000-0000-000001570000}"/>
    <cellStyle name="Note 4 10 7 2" xfId="4423" xr:uid="{00000000-0005-0000-0000-000002570000}"/>
    <cellStyle name="Note 4 10 7 2 2" xfId="13943" xr:uid="{00000000-0005-0000-0000-000003570000}"/>
    <cellStyle name="Note 4 10 7 2 2 2" xfId="31378" xr:uid="{00000000-0005-0000-0000-000004570000}"/>
    <cellStyle name="Note 4 10 7 2 2 3" xfId="45831" xr:uid="{00000000-0005-0000-0000-000005570000}"/>
    <cellStyle name="Note 4 10 7 2 3" xfId="16404" xr:uid="{00000000-0005-0000-0000-000006570000}"/>
    <cellStyle name="Note 4 10 7 2 3 2" xfId="33839" xr:uid="{00000000-0005-0000-0000-000007570000}"/>
    <cellStyle name="Note 4 10 7 2 3 3" xfId="48292" xr:uid="{00000000-0005-0000-0000-000008570000}"/>
    <cellStyle name="Note 4 10 7 2 4" xfId="21859" xr:uid="{00000000-0005-0000-0000-000009570000}"/>
    <cellStyle name="Note 4 10 7 2 5" xfId="36312" xr:uid="{00000000-0005-0000-0000-00000A570000}"/>
    <cellStyle name="Note 4 10 7 3" xfId="6885" xr:uid="{00000000-0005-0000-0000-00000B570000}"/>
    <cellStyle name="Note 4 10 7 3 2" xfId="24320" xr:uid="{00000000-0005-0000-0000-00000C570000}"/>
    <cellStyle name="Note 4 10 7 3 3" xfId="38773" xr:uid="{00000000-0005-0000-0000-00000D570000}"/>
    <cellStyle name="Note 4 10 7 4" xfId="9326" xr:uid="{00000000-0005-0000-0000-00000E570000}"/>
    <cellStyle name="Note 4 10 7 4 2" xfId="26761" xr:uid="{00000000-0005-0000-0000-00000F570000}"/>
    <cellStyle name="Note 4 10 7 4 3" xfId="41214" xr:uid="{00000000-0005-0000-0000-000010570000}"/>
    <cellStyle name="Note 4 10 7 5" xfId="11746" xr:uid="{00000000-0005-0000-0000-000011570000}"/>
    <cellStyle name="Note 4 10 7 5 2" xfId="29181" xr:uid="{00000000-0005-0000-0000-000012570000}"/>
    <cellStyle name="Note 4 10 7 5 3" xfId="43634" xr:uid="{00000000-0005-0000-0000-000013570000}"/>
    <cellStyle name="Note 4 10 7 6" xfId="18753" xr:uid="{00000000-0005-0000-0000-000014570000}"/>
    <cellStyle name="Note 4 10 8" xfId="1913" xr:uid="{00000000-0005-0000-0000-000015570000}"/>
    <cellStyle name="Note 4 10 8 2" xfId="4424" xr:uid="{00000000-0005-0000-0000-000016570000}"/>
    <cellStyle name="Note 4 10 8 2 2" xfId="21860" xr:uid="{00000000-0005-0000-0000-000017570000}"/>
    <cellStyle name="Note 4 10 8 2 3" xfId="36313" xr:uid="{00000000-0005-0000-0000-000018570000}"/>
    <cellStyle name="Note 4 10 8 3" xfId="6886" xr:uid="{00000000-0005-0000-0000-000019570000}"/>
    <cellStyle name="Note 4 10 8 3 2" xfId="24321" xr:uid="{00000000-0005-0000-0000-00001A570000}"/>
    <cellStyle name="Note 4 10 8 3 3" xfId="38774" xr:uid="{00000000-0005-0000-0000-00001B570000}"/>
    <cellStyle name="Note 4 10 8 4" xfId="9327" xr:uid="{00000000-0005-0000-0000-00001C570000}"/>
    <cellStyle name="Note 4 10 8 4 2" xfId="26762" xr:uid="{00000000-0005-0000-0000-00001D570000}"/>
    <cellStyle name="Note 4 10 8 4 3" xfId="41215" xr:uid="{00000000-0005-0000-0000-00001E570000}"/>
    <cellStyle name="Note 4 10 8 5" xfId="11747" xr:uid="{00000000-0005-0000-0000-00001F570000}"/>
    <cellStyle name="Note 4 10 8 5 2" xfId="29182" xr:uid="{00000000-0005-0000-0000-000020570000}"/>
    <cellStyle name="Note 4 10 8 5 3" xfId="43635" xr:uid="{00000000-0005-0000-0000-000021570000}"/>
    <cellStyle name="Note 4 10 8 6" xfId="15248" xr:uid="{00000000-0005-0000-0000-000022570000}"/>
    <cellStyle name="Note 4 10 8 6 2" xfId="32683" xr:uid="{00000000-0005-0000-0000-000023570000}"/>
    <cellStyle name="Note 4 10 8 6 3" xfId="47136" xr:uid="{00000000-0005-0000-0000-000024570000}"/>
    <cellStyle name="Note 4 10 8 7" xfId="18754" xr:uid="{00000000-0005-0000-0000-000025570000}"/>
    <cellStyle name="Note 4 10 8 8" xfId="20410" xr:uid="{00000000-0005-0000-0000-000026570000}"/>
    <cellStyle name="Note 4 10 9" xfId="4405" xr:uid="{00000000-0005-0000-0000-000027570000}"/>
    <cellStyle name="Note 4 10 9 2" xfId="13929" xr:uid="{00000000-0005-0000-0000-000028570000}"/>
    <cellStyle name="Note 4 10 9 2 2" xfId="31364" xr:uid="{00000000-0005-0000-0000-000029570000}"/>
    <cellStyle name="Note 4 10 9 2 3" xfId="45817" xr:uid="{00000000-0005-0000-0000-00002A570000}"/>
    <cellStyle name="Note 4 10 9 3" xfId="16390" xr:uid="{00000000-0005-0000-0000-00002B570000}"/>
    <cellStyle name="Note 4 10 9 3 2" xfId="33825" xr:uid="{00000000-0005-0000-0000-00002C570000}"/>
    <cellStyle name="Note 4 10 9 3 3" xfId="48278" xr:uid="{00000000-0005-0000-0000-00002D570000}"/>
    <cellStyle name="Note 4 10 9 4" xfId="21841" xr:uid="{00000000-0005-0000-0000-00002E570000}"/>
    <cellStyle name="Note 4 10 9 5" xfId="36294" xr:uid="{00000000-0005-0000-0000-00002F570000}"/>
    <cellStyle name="Note 4 11" xfId="1914" xr:uid="{00000000-0005-0000-0000-000030570000}"/>
    <cellStyle name="Note 4 11 10" xfId="6887" xr:uid="{00000000-0005-0000-0000-000031570000}"/>
    <cellStyle name="Note 4 11 10 2" xfId="24322" xr:uid="{00000000-0005-0000-0000-000032570000}"/>
    <cellStyle name="Note 4 11 10 3" xfId="38775" xr:uid="{00000000-0005-0000-0000-000033570000}"/>
    <cellStyle name="Note 4 11 11" xfId="9328" xr:uid="{00000000-0005-0000-0000-000034570000}"/>
    <cellStyle name="Note 4 11 11 2" xfId="26763" xr:uid="{00000000-0005-0000-0000-000035570000}"/>
    <cellStyle name="Note 4 11 11 3" xfId="41216" xr:uid="{00000000-0005-0000-0000-000036570000}"/>
    <cellStyle name="Note 4 11 12" xfId="11748" xr:uid="{00000000-0005-0000-0000-000037570000}"/>
    <cellStyle name="Note 4 11 12 2" xfId="29183" xr:uid="{00000000-0005-0000-0000-000038570000}"/>
    <cellStyle name="Note 4 11 12 3" xfId="43636" xr:uid="{00000000-0005-0000-0000-000039570000}"/>
    <cellStyle name="Note 4 11 13" xfId="18755" xr:uid="{00000000-0005-0000-0000-00003A570000}"/>
    <cellStyle name="Note 4 11 2" xfId="1915" xr:uid="{00000000-0005-0000-0000-00003B570000}"/>
    <cellStyle name="Note 4 11 2 2" xfId="1916" xr:uid="{00000000-0005-0000-0000-00003C570000}"/>
    <cellStyle name="Note 4 11 2 2 2" xfId="4427" xr:uid="{00000000-0005-0000-0000-00003D570000}"/>
    <cellStyle name="Note 4 11 2 2 2 2" xfId="13946" xr:uid="{00000000-0005-0000-0000-00003E570000}"/>
    <cellStyle name="Note 4 11 2 2 2 2 2" xfId="31381" xr:uid="{00000000-0005-0000-0000-00003F570000}"/>
    <cellStyle name="Note 4 11 2 2 2 2 3" xfId="45834" xr:uid="{00000000-0005-0000-0000-000040570000}"/>
    <cellStyle name="Note 4 11 2 2 2 3" xfId="16407" xr:uid="{00000000-0005-0000-0000-000041570000}"/>
    <cellStyle name="Note 4 11 2 2 2 3 2" xfId="33842" xr:uid="{00000000-0005-0000-0000-000042570000}"/>
    <cellStyle name="Note 4 11 2 2 2 3 3" xfId="48295" xr:uid="{00000000-0005-0000-0000-000043570000}"/>
    <cellStyle name="Note 4 11 2 2 2 4" xfId="21863" xr:uid="{00000000-0005-0000-0000-000044570000}"/>
    <cellStyle name="Note 4 11 2 2 2 5" xfId="36316" xr:uid="{00000000-0005-0000-0000-000045570000}"/>
    <cellStyle name="Note 4 11 2 2 3" xfId="6889" xr:uid="{00000000-0005-0000-0000-000046570000}"/>
    <cellStyle name="Note 4 11 2 2 3 2" xfId="24324" xr:uid="{00000000-0005-0000-0000-000047570000}"/>
    <cellStyle name="Note 4 11 2 2 3 3" xfId="38777" xr:uid="{00000000-0005-0000-0000-000048570000}"/>
    <cellStyle name="Note 4 11 2 2 4" xfId="9330" xr:uid="{00000000-0005-0000-0000-000049570000}"/>
    <cellStyle name="Note 4 11 2 2 4 2" xfId="26765" xr:uid="{00000000-0005-0000-0000-00004A570000}"/>
    <cellStyle name="Note 4 11 2 2 4 3" xfId="41218" xr:uid="{00000000-0005-0000-0000-00004B570000}"/>
    <cellStyle name="Note 4 11 2 2 5" xfId="11750" xr:uid="{00000000-0005-0000-0000-00004C570000}"/>
    <cellStyle name="Note 4 11 2 2 5 2" xfId="29185" xr:uid="{00000000-0005-0000-0000-00004D570000}"/>
    <cellStyle name="Note 4 11 2 2 5 3" xfId="43638" xr:uid="{00000000-0005-0000-0000-00004E570000}"/>
    <cellStyle name="Note 4 11 2 2 6" xfId="18757" xr:uid="{00000000-0005-0000-0000-00004F570000}"/>
    <cellStyle name="Note 4 11 2 3" xfId="1917" xr:uid="{00000000-0005-0000-0000-000050570000}"/>
    <cellStyle name="Note 4 11 2 3 2" xfId="4428" xr:uid="{00000000-0005-0000-0000-000051570000}"/>
    <cellStyle name="Note 4 11 2 3 2 2" xfId="13947" xr:uid="{00000000-0005-0000-0000-000052570000}"/>
    <cellStyle name="Note 4 11 2 3 2 2 2" xfId="31382" xr:uid="{00000000-0005-0000-0000-000053570000}"/>
    <cellStyle name="Note 4 11 2 3 2 2 3" xfId="45835" xr:uid="{00000000-0005-0000-0000-000054570000}"/>
    <cellStyle name="Note 4 11 2 3 2 3" xfId="16408" xr:uid="{00000000-0005-0000-0000-000055570000}"/>
    <cellStyle name="Note 4 11 2 3 2 3 2" xfId="33843" xr:uid="{00000000-0005-0000-0000-000056570000}"/>
    <cellStyle name="Note 4 11 2 3 2 3 3" xfId="48296" xr:uid="{00000000-0005-0000-0000-000057570000}"/>
    <cellStyle name="Note 4 11 2 3 2 4" xfId="21864" xr:uid="{00000000-0005-0000-0000-000058570000}"/>
    <cellStyle name="Note 4 11 2 3 2 5" xfId="36317" xr:uid="{00000000-0005-0000-0000-000059570000}"/>
    <cellStyle name="Note 4 11 2 3 3" xfId="6890" xr:uid="{00000000-0005-0000-0000-00005A570000}"/>
    <cellStyle name="Note 4 11 2 3 3 2" xfId="24325" xr:uid="{00000000-0005-0000-0000-00005B570000}"/>
    <cellStyle name="Note 4 11 2 3 3 3" xfId="38778" xr:uid="{00000000-0005-0000-0000-00005C570000}"/>
    <cellStyle name="Note 4 11 2 3 4" xfId="9331" xr:uid="{00000000-0005-0000-0000-00005D570000}"/>
    <cellStyle name="Note 4 11 2 3 4 2" xfId="26766" xr:uid="{00000000-0005-0000-0000-00005E570000}"/>
    <cellStyle name="Note 4 11 2 3 4 3" xfId="41219" xr:uid="{00000000-0005-0000-0000-00005F570000}"/>
    <cellStyle name="Note 4 11 2 3 5" xfId="11751" xr:uid="{00000000-0005-0000-0000-000060570000}"/>
    <cellStyle name="Note 4 11 2 3 5 2" xfId="29186" xr:uid="{00000000-0005-0000-0000-000061570000}"/>
    <cellStyle name="Note 4 11 2 3 5 3" xfId="43639" xr:uid="{00000000-0005-0000-0000-000062570000}"/>
    <cellStyle name="Note 4 11 2 3 6" xfId="18758" xr:uid="{00000000-0005-0000-0000-000063570000}"/>
    <cellStyle name="Note 4 11 2 4" xfId="1918" xr:uid="{00000000-0005-0000-0000-000064570000}"/>
    <cellStyle name="Note 4 11 2 4 2" xfId="4429" xr:uid="{00000000-0005-0000-0000-000065570000}"/>
    <cellStyle name="Note 4 11 2 4 2 2" xfId="21865" xr:uid="{00000000-0005-0000-0000-000066570000}"/>
    <cellStyle name="Note 4 11 2 4 2 3" xfId="36318" xr:uid="{00000000-0005-0000-0000-000067570000}"/>
    <cellStyle name="Note 4 11 2 4 3" xfId="6891" xr:uid="{00000000-0005-0000-0000-000068570000}"/>
    <cellStyle name="Note 4 11 2 4 3 2" xfId="24326" xr:uid="{00000000-0005-0000-0000-000069570000}"/>
    <cellStyle name="Note 4 11 2 4 3 3" xfId="38779" xr:uid="{00000000-0005-0000-0000-00006A570000}"/>
    <cellStyle name="Note 4 11 2 4 4" xfId="9332" xr:uid="{00000000-0005-0000-0000-00006B570000}"/>
    <cellStyle name="Note 4 11 2 4 4 2" xfId="26767" xr:uid="{00000000-0005-0000-0000-00006C570000}"/>
    <cellStyle name="Note 4 11 2 4 4 3" xfId="41220" xr:uid="{00000000-0005-0000-0000-00006D570000}"/>
    <cellStyle name="Note 4 11 2 4 5" xfId="11752" xr:uid="{00000000-0005-0000-0000-00006E570000}"/>
    <cellStyle name="Note 4 11 2 4 5 2" xfId="29187" xr:uid="{00000000-0005-0000-0000-00006F570000}"/>
    <cellStyle name="Note 4 11 2 4 5 3" xfId="43640" xr:uid="{00000000-0005-0000-0000-000070570000}"/>
    <cellStyle name="Note 4 11 2 4 6" xfId="15249" xr:uid="{00000000-0005-0000-0000-000071570000}"/>
    <cellStyle name="Note 4 11 2 4 6 2" xfId="32684" xr:uid="{00000000-0005-0000-0000-000072570000}"/>
    <cellStyle name="Note 4 11 2 4 6 3" xfId="47137" xr:uid="{00000000-0005-0000-0000-000073570000}"/>
    <cellStyle name="Note 4 11 2 4 7" xfId="18759" xr:uid="{00000000-0005-0000-0000-000074570000}"/>
    <cellStyle name="Note 4 11 2 4 8" xfId="20411" xr:uid="{00000000-0005-0000-0000-000075570000}"/>
    <cellStyle name="Note 4 11 2 5" xfId="4426" xr:uid="{00000000-0005-0000-0000-000076570000}"/>
    <cellStyle name="Note 4 11 2 5 2" xfId="13945" xr:uid="{00000000-0005-0000-0000-000077570000}"/>
    <cellStyle name="Note 4 11 2 5 2 2" xfId="31380" xr:uid="{00000000-0005-0000-0000-000078570000}"/>
    <cellStyle name="Note 4 11 2 5 2 3" xfId="45833" xr:uid="{00000000-0005-0000-0000-000079570000}"/>
    <cellStyle name="Note 4 11 2 5 3" xfId="16406" xr:uid="{00000000-0005-0000-0000-00007A570000}"/>
    <cellStyle name="Note 4 11 2 5 3 2" xfId="33841" xr:uid="{00000000-0005-0000-0000-00007B570000}"/>
    <cellStyle name="Note 4 11 2 5 3 3" xfId="48294" xr:uid="{00000000-0005-0000-0000-00007C570000}"/>
    <cellStyle name="Note 4 11 2 5 4" xfId="21862" xr:uid="{00000000-0005-0000-0000-00007D570000}"/>
    <cellStyle name="Note 4 11 2 5 5" xfId="36315" xr:uid="{00000000-0005-0000-0000-00007E570000}"/>
    <cellStyle name="Note 4 11 2 6" xfId="6888" xr:uid="{00000000-0005-0000-0000-00007F570000}"/>
    <cellStyle name="Note 4 11 2 6 2" xfId="24323" xr:uid="{00000000-0005-0000-0000-000080570000}"/>
    <cellStyle name="Note 4 11 2 6 3" xfId="38776" xr:uid="{00000000-0005-0000-0000-000081570000}"/>
    <cellStyle name="Note 4 11 2 7" xfId="9329" xr:uid="{00000000-0005-0000-0000-000082570000}"/>
    <cellStyle name="Note 4 11 2 7 2" xfId="26764" xr:uid="{00000000-0005-0000-0000-000083570000}"/>
    <cellStyle name="Note 4 11 2 7 3" xfId="41217" xr:uid="{00000000-0005-0000-0000-000084570000}"/>
    <cellStyle name="Note 4 11 2 8" xfId="11749" xr:uid="{00000000-0005-0000-0000-000085570000}"/>
    <cellStyle name="Note 4 11 2 8 2" xfId="29184" xr:uid="{00000000-0005-0000-0000-000086570000}"/>
    <cellStyle name="Note 4 11 2 8 3" xfId="43637" xr:uid="{00000000-0005-0000-0000-000087570000}"/>
    <cellStyle name="Note 4 11 2 9" xfId="18756" xr:uid="{00000000-0005-0000-0000-000088570000}"/>
    <cellStyle name="Note 4 11 3" xfId="1919" xr:uid="{00000000-0005-0000-0000-000089570000}"/>
    <cellStyle name="Note 4 11 3 2" xfId="1920" xr:uid="{00000000-0005-0000-0000-00008A570000}"/>
    <cellStyle name="Note 4 11 3 2 2" xfId="4431" xr:uid="{00000000-0005-0000-0000-00008B570000}"/>
    <cellStyle name="Note 4 11 3 2 2 2" xfId="13949" xr:uid="{00000000-0005-0000-0000-00008C570000}"/>
    <cellStyle name="Note 4 11 3 2 2 2 2" xfId="31384" xr:uid="{00000000-0005-0000-0000-00008D570000}"/>
    <cellStyle name="Note 4 11 3 2 2 2 3" xfId="45837" xr:uid="{00000000-0005-0000-0000-00008E570000}"/>
    <cellStyle name="Note 4 11 3 2 2 3" xfId="16410" xr:uid="{00000000-0005-0000-0000-00008F570000}"/>
    <cellStyle name="Note 4 11 3 2 2 3 2" xfId="33845" xr:uid="{00000000-0005-0000-0000-000090570000}"/>
    <cellStyle name="Note 4 11 3 2 2 3 3" xfId="48298" xr:uid="{00000000-0005-0000-0000-000091570000}"/>
    <cellStyle name="Note 4 11 3 2 2 4" xfId="21867" xr:uid="{00000000-0005-0000-0000-000092570000}"/>
    <cellStyle name="Note 4 11 3 2 2 5" xfId="36320" xr:uid="{00000000-0005-0000-0000-000093570000}"/>
    <cellStyle name="Note 4 11 3 2 3" xfId="6893" xr:uid="{00000000-0005-0000-0000-000094570000}"/>
    <cellStyle name="Note 4 11 3 2 3 2" xfId="24328" xr:uid="{00000000-0005-0000-0000-000095570000}"/>
    <cellStyle name="Note 4 11 3 2 3 3" xfId="38781" xr:uid="{00000000-0005-0000-0000-000096570000}"/>
    <cellStyle name="Note 4 11 3 2 4" xfId="9334" xr:uid="{00000000-0005-0000-0000-000097570000}"/>
    <cellStyle name="Note 4 11 3 2 4 2" xfId="26769" xr:uid="{00000000-0005-0000-0000-000098570000}"/>
    <cellStyle name="Note 4 11 3 2 4 3" xfId="41222" xr:uid="{00000000-0005-0000-0000-000099570000}"/>
    <cellStyle name="Note 4 11 3 2 5" xfId="11754" xr:uid="{00000000-0005-0000-0000-00009A570000}"/>
    <cellStyle name="Note 4 11 3 2 5 2" xfId="29189" xr:uid="{00000000-0005-0000-0000-00009B570000}"/>
    <cellStyle name="Note 4 11 3 2 5 3" xfId="43642" xr:uid="{00000000-0005-0000-0000-00009C570000}"/>
    <cellStyle name="Note 4 11 3 2 6" xfId="18761" xr:uid="{00000000-0005-0000-0000-00009D570000}"/>
    <cellStyle name="Note 4 11 3 3" xfId="1921" xr:uid="{00000000-0005-0000-0000-00009E570000}"/>
    <cellStyle name="Note 4 11 3 3 2" xfId="4432" xr:uid="{00000000-0005-0000-0000-00009F570000}"/>
    <cellStyle name="Note 4 11 3 3 2 2" xfId="13950" xr:uid="{00000000-0005-0000-0000-0000A0570000}"/>
    <cellStyle name="Note 4 11 3 3 2 2 2" xfId="31385" xr:uid="{00000000-0005-0000-0000-0000A1570000}"/>
    <cellStyle name="Note 4 11 3 3 2 2 3" xfId="45838" xr:uid="{00000000-0005-0000-0000-0000A2570000}"/>
    <cellStyle name="Note 4 11 3 3 2 3" xfId="16411" xr:uid="{00000000-0005-0000-0000-0000A3570000}"/>
    <cellStyle name="Note 4 11 3 3 2 3 2" xfId="33846" xr:uid="{00000000-0005-0000-0000-0000A4570000}"/>
    <cellStyle name="Note 4 11 3 3 2 3 3" xfId="48299" xr:uid="{00000000-0005-0000-0000-0000A5570000}"/>
    <cellStyle name="Note 4 11 3 3 2 4" xfId="21868" xr:uid="{00000000-0005-0000-0000-0000A6570000}"/>
    <cellStyle name="Note 4 11 3 3 2 5" xfId="36321" xr:uid="{00000000-0005-0000-0000-0000A7570000}"/>
    <cellStyle name="Note 4 11 3 3 3" xfId="6894" xr:uid="{00000000-0005-0000-0000-0000A8570000}"/>
    <cellStyle name="Note 4 11 3 3 3 2" xfId="24329" xr:uid="{00000000-0005-0000-0000-0000A9570000}"/>
    <cellStyle name="Note 4 11 3 3 3 3" xfId="38782" xr:uid="{00000000-0005-0000-0000-0000AA570000}"/>
    <cellStyle name="Note 4 11 3 3 4" xfId="9335" xr:uid="{00000000-0005-0000-0000-0000AB570000}"/>
    <cellStyle name="Note 4 11 3 3 4 2" xfId="26770" xr:uid="{00000000-0005-0000-0000-0000AC570000}"/>
    <cellStyle name="Note 4 11 3 3 4 3" xfId="41223" xr:uid="{00000000-0005-0000-0000-0000AD570000}"/>
    <cellStyle name="Note 4 11 3 3 5" xfId="11755" xr:uid="{00000000-0005-0000-0000-0000AE570000}"/>
    <cellStyle name="Note 4 11 3 3 5 2" xfId="29190" xr:uid="{00000000-0005-0000-0000-0000AF570000}"/>
    <cellStyle name="Note 4 11 3 3 5 3" xfId="43643" xr:uid="{00000000-0005-0000-0000-0000B0570000}"/>
    <cellStyle name="Note 4 11 3 3 6" xfId="18762" xr:uid="{00000000-0005-0000-0000-0000B1570000}"/>
    <cellStyle name="Note 4 11 3 4" xfId="1922" xr:uid="{00000000-0005-0000-0000-0000B2570000}"/>
    <cellStyle name="Note 4 11 3 4 2" xfId="4433" xr:uid="{00000000-0005-0000-0000-0000B3570000}"/>
    <cellStyle name="Note 4 11 3 4 2 2" xfId="21869" xr:uid="{00000000-0005-0000-0000-0000B4570000}"/>
    <cellStyle name="Note 4 11 3 4 2 3" xfId="36322" xr:uid="{00000000-0005-0000-0000-0000B5570000}"/>
    <cellStyle name="Note 4 11 3 4 3" xfId="6895" xr:uid="{00000000-0005-0000-0000-0000B6570000}"/>
    <cellStyle name="Note 4 11 3 4 3 2" xfId="24330" xr:uid="{00000000-0005-0000-0000-0000B7570000}"/>
    <cellStyle name="Note 4 11 3 4 3 3" xfId="38783" xr:uid="{00000000-0005-0000-0000-0000B8570000}"/>
    <cellStyle name="Note 4 11 3 4 4" xfId="9336" xr:uid="{00000000-0005-0000-0000-0000B9570000}"/>
    <cellStyle name="Note 4 11 3 4 4 2" xfId="26771" xr:uid="{00000000-0005-0000-0000-0000BA570000}"/>
    <cellStyle name="Note 4 11 3 4 4 3" xfId="41224" xr:uid="{00000000-0005-0000-0000-0000BB570000}"/>
    <cellStyle name="Note 4 11 3 4 5" xfId="11756" xr:uid="{00000000-0005-0000-0000-0000BC570000}"/>
    <cellStyle name="Note 4 11 3 4 5 2" xfId="29191" xr:uid="{00000000-0005-0000-0000-0000BD570000}"/>
    <cellStyle name="Note 4 11 3 4 5 3" xfId="43644" xr:uid="{00000000-0005-0000-0000-0000BE570000}"/>
    <cellStyle name="Note 4 11 3 4 6" xfId="15250" xr:uid="{00000000-0005-0000-0000-0000BF570000}"/>
    <cellStyle name="Note 4 11 3 4 6 2" xfId="32685" xr:uid="{00000000-0005-0000-0000-0000C0570000}"/>
    <cellStyle name="Note 4 11 3 4 6 3" xfId="47138" xr:uid="{00000000-0005-0000-0000-0000C1570000}"/>
    <cellStyle name="Note 4 11 3 4 7" xfId="18763" xr:uid="{00000000-0005-0000-0000-0000C2570000}"/>
    <cellStyle name="Note 4 11 3 4 8" xfId="20412" xr:uid="{00000000-0005-0000-0000-0000C3570000}"/>
    <cellStyle name="Note 4 11 3 5" xfId="4430" xr:uid="{00000000-0005-0000-0000-0000C4570000}"/>
    <cellStyle name="Note 4 11 3 5 2" xfId="13948" xr:uid="{00000000-0005-0000-0000-0000C5570000}"/>
    <cellStyle name="Note 4 11 3 5 2 2" xfId="31383" xr:uid="{00000000-0005-0000-0000-0000C6570000}"/>
    <cellStyle name="Note 4 11 3 5 2 3" xfId="45836" xr:uid="{00000000-0005-0000-0000-0000C7570000}"/>
    <cellStyle name="Note 4 11 3 5 3" xfId="16409" xr:uid="{00000000-0005-0000-0000-0000C8570000}"/>
    <cellStyle name="Note 4 11 3 5 3 2" xfId="33844" xr:uid="{00000000-0005-0000-0000-0000C9570000}"/>
    <cellStyle name="Note 4 11 3 5 3 3" xfId="48297" xr:uid="{00000000-0005-0000-0000-0000CA570000}"/>
    <cellStyle name="Note 4 11 3 5 4" xfId="21866" xr:uid="{00000000-0005-0000-0000-0000CB570000}"/>
    <cellStyle name="Note 4 11 3 5 5" xfId="36319" xr:uid="{00000000-0005-0000-0000-0000CC570000}"/>
    <cellStyle name="Note 4 11 3 6" xfId="6892" xr:uid="{00000000-0005-0000-0000-0000CD570000}"/>
    <cellStyle name="Note 4 11 3 6 2" xfId="24327" xr:uid="{00000000-0005-0000-0000-0000CE570000}"/>
    <cellStyle name="Note 4 11 3 6 3" xfId="38780" xr:uid="{00000000-0005-0000-0000-0000CF570000}"/>
    <cellStyle name="Note 4 11 3 7" xfId="9333" xr:uid="{00000000-0005-0000-0000-0000D0570000}"/>
    <cellStyle name="Note 4 11 3 7 2" xfId="26768" xr:uid="{00000000-0005-0000-0000-0000D1570000}"/>
    <cellStyle name="Note 4 11 3 7 3" xfId="41221" xr:uid="{00000000-0005-0000-0000-0000D2570000}"/>
    <cellStyle name="Note 4 11 3 8" xfId="11753" xr:uid="{00000000-0005-0000-0000-0000D3570000}"/>
    <cellStyle name="Note 4 11 3 8 2" xfId="29188" xr:uid="{00000000-0005-0000-0000-0000D4570000}"/>
    <cellStyle name="Note 4 11 3 8 3" xfId="43641" xr:uid="{00000000-0005-0000-0000-0000D5570000}"/>
    <cellStyle name="Note 4 11 3 9" xfId="18760" xr:uid="{00000000-0005-0000-0000-0000D6570000}"/>
    <cellStyle name="Note 4 11 4" xfId="1923" xr:uid="{00000000-0005-0000-0000-0000D7570000}"/>
    <cellStyle name="Note 4 11 4 2" xfId="1924" xr:uid="{00000000-0005-0000-0000-0000D8570000}"/>
    <cellStyle name="Note 4 11 4 2 2" xfId="4435" xr:uid="{00000000-0005-0000-0000-0000D9570000}"/>
    <cellStyle name="Note 4 11 4 2 2 2" xfId="13952" xr:uid="{00000000-0005-0000-0000-0000DA570000}"/>
    <cellStyle name="Note 4 11 4 2 2 2 2" xfId="31387" xr:uid="{00000000-0005-0000-0000-0000DB570000}"/>
    <cellStyle name="Note 4 11 4 2 2 2 3" xfId="45840" xr:uid="{00000000-0005-0000-0000-0000DC570000}"/>
    <cellStyle name="Note 4 11 4 2 2 3" xfId="16413" xr:uid="{00000000-0005-0000-0000-0000DD570000}"/>
    <cellStyle name="Note 4 11 4 2 2 3 2" xfId="33848" xr:uid="{00000000-0005-0000-0000-0000DE570000}"/>
    <cellStyle name="Note 4 11 4 2 2 3 3" xfId="48301" xr:uid="{00000000-0005-0000-0000-0000DF570000}"/>
    <cellStyle name="Note 4 11 4 2 2 4" xfId="21871" xr:uid="{00000000-0005-0000-0000-0000E0570000}"/>
    <cellStyle name="Note 4 11 4 2 2 5" xfId="36324" xr:uid="{00000000-0005-0000-0000-0000E1570000}"/>
    <cellStyle name="Note 4 11 4 2 3" xfId="6897" xr:uid="{00000000-0005-0000-0000-0000E2570000}"/>
    <cellStyle name="Note 4 11 4 2 3 2" xfId="24332" xr:uid="{00000000-0005-0000-0000-0000E3570000}"/>
    <cellStyle name="Note 4 11 4 2 3 3" xfId="38785" xr:uid="{00000000-0005-0000-0000-0000E4570000}"/>
    <cellStyle name="Note 4 11 4 2 4" xfId="9338" xr:uid="{00000000-0005-0000-0000-0000E5570000}"/>
    <cellStyle name="Note 4 11 4 2 4 2" xfId="26773" xr:uid="{00000000-0005-0000-0000-0000E6570000}"/>
    <cellStyle name="Note 4 11 4 2 4 3" xfId="41226" xr:uid="{00000000-0005-0000-0000-0000E7570000}"/>
    <cellStyle name="Note 4 11 4 2 5" xfId="11758" xr:uid="{00000000-0005-0000-0000-0000E8570000}"/>
    <cellStyle name="Note 4 11 4 2 5 2" xfId="29193" xr:uid="{00000000-0005-0000-0000-0000E9570000}"/>
    <cellStyle name="Note 4 11 4 2 5 3" xfId="43646" xr:uid="{00000000-0005-0000-0000-0000EA570000}"/>
    <cellStyle name="Note 4 11 4 2 6" xfId="18765" xr:uid="{00000000-0005-0000-0000-0000EB570000}"/>
    <cellStyle name="Note 4 11 4 3" xfId="1925" xr:uid="{00000000-0005-0000-0000-0000EC570000}"/>
    <cellStyle name="Note 4 11 4 3 2" xfId="4436" xr:uid="{00000000-0005-0000-0000-0000ED570000}"/>
    <cellStyle name="Note 4 11 4 3 2 2" xfId="13953" xr:uid="{00000000-0005-0000-0000-0000EE570000}"/>
    <cellStyle name="Note 4 11 4 3 2 2 2" xfId="31388" xr:uid="{00000000-0005-0000-0000-0000EF570000}"/>
    <cellStyle name="Note 4 11 4 3 2 2 3" xfId="45841" xr:uid="{00000000-0005-0000-0000-0000F0570000}"/>
    <cellStyle name="Note 4 11 4 3 2 3" xfId="16414" xr:uid="{00000000-0005-0000-0000-0000F1570000}"/>
    <cellStyle name="Note 4 11 4 3 2 3 2" xfId="33849" xr:uid="{00000000-0005-0000-0000-0000F2570000}"/>
    <cellStyle name="Note 4 11 4 3 2 3 3" xfId="48302" xr:uid="{00000000-0005-0000-0000-0000F3570000}"/>
    <cellStyle name="Note 4 11 4 3 2 4" xfId="21872" xr:uid="{00000000-0005-0000-0000-0000F4570000}"/>
    <cellStyle name="Note 4 11 4 3 2 5" xfId="36325" xr:uid="{00000000-0005-0000-0000-0000F5570000}"/>
    <cellStyle name="Note 4 11 4 3 3" xfId="6898" xr:uid="{00000000-0005-0000-0000-0000F6570000}"/>
    <cellStyle name="Note 4 11 4 3 3 2" xfId="24333" xr:uid="{00000000-0005-0000-0000-0000F7570000}"/>
    <cellStyle name="Note 4 11 4 3 3 3" xfId="38786" xr:uid="{00000000-0005-0000-0000-0000F8570000}"/>
    <cellStyle name="Note 4 11 4 3 4" xfId="9339" xr:uid="{00000000-0005-0000-0000-0000F9570000}"/>
    <cellStyle name="Note 4 11 4 3 4 2" xfId="26774" xr:uid="{00000000-0005-0000-0000-0000FA570000}"/>
    <cellStyle name="Note 4 11 4 3 4 3" xfId="41227" xr:uid="{00000000-0005-0000-0000-0000FB570000}"/>
    <cellStyle name="Note 4 11 4 3 5" xfId="11759" xr:uid="{00000000-0005-0000-0000-0000FC570000}"/>
    <cellStyle name="Note 4 11 4 3 5 2" xfId="29194" xr:uid="{00000000-0005-0000-0000-0000FD570000}"/>
    <cellStyle name="Note 4 11 4 3 5 3" xfId="43647" xr:uid="{00000000-0005-0000-0000-0000FE570000}"/>
    <cellStyle name="Note 4 11 4 3 6" xfId="18766" xr:uid="{00000000-0005-0000-0000-0000FF570000}"/>
    <cellStyle name="Note 4 11 4 4" xfId="1926" xr:uid="{00000000-0005-0000-0000-000000580000}"/>
    <cellStyle name="Note 4 11 4 4 2" xfId="4437" xr:uid="{00000000-0005-0000-0000-000001580000}"/>
    <cellStyle name="Note 4 11 4 4 2 2" xfId="21873" xr:uid="{00000000-0005-0000-0000-000002580000}"/>
    <cellStyle name="Note 4 11 4 4 2 3" xfId="36326" xr:uid="{00000000-0005-0000-0000-000003580000}"/>
    <cellStyle name="Note 4 11 4 4 3" xfId="6899" xr:uid="{00000000-0005-0000-0000-000004580000}"/>
    <cellStyle name="Note 4 11 4 4 3 2" xfId="24334" xr:uid="{00000000-0005-0000-0000-000005580000}"/>
    <cellStyle name="Note 4 11 4 4 3 3" xfId="38787" xr:uid="{00000000-0005-0000-0000-000006580000}"/>
    <cellStyle name="Note 4 11 4 4 4" xfId="9340" xr:uid="{00000000-0005-0000-0000-000007580000}"/>
    <cellStyle name="Note 4 11 4 4 4 2" xfId="26775" xr:uid="{00000000-0005-0000-0000-000008580000}"/>
    <cellStyle name="Note 4 11 4 4 4 3" xfId="41228" xr:uid="{00000000-0005-0000-0000-000009580000}"/>
    <cellStyle name="Note 4 11 4 4 5" xfId="11760" xr:uid="{00000000-0005-0000-0000-00000A580000}"/>
    <cellStyle name="Note 4 11 4 4 5 2" xfId="29195" xr:uid="{00000000-0005-0000-0000-00000B580000}"/>
    <cellStyle name="Note 4 11 4 4 5 3" xfId="43648" xr:uid="{00000000-0005-0000-0000-00000C580000}"/>
    <cellStyle name="Note 4 11 4 4 6" xfId="15251" xr:uid="{00000000-0005-0000-0000-00000D580000}"/>
    <cellStyle name="Note 4 11 4 4 6 2" xfId="32686" xr:uid="{00000000-0005-0000-0000-00000E580000}"/>
    <cellStyle name="Note 4 11 4 4 6 3" xfId="47139" xr:uid="{00000000-0005-0000-0000-00000F580000}"/>
    <cellStyle name="Note 4 11 4 4 7" xfId="18767" xr:uid="{00000000-0005-0000-0000-000010580000}"/>
    <cellStyle name="Note 4 11 4 4 8" xfId="20413" xr:uid="{00000000-0005-0000-0000-000011580000}"/>
    <cellStyle name="Note 4 11 4 5" xfId="4434" xr:uid="{00000000-0005-0000-0000-000012580000}"/>
    <cellStyle name="Note 4 11 4 5 2" xfId="13951" xr:uid="{00000000-0005-0000-0000-000013580000}"/>
    <cellStyle name="Note 4 11 4 5 2 2" xfId="31386" xr:uid="{00000000-0005-0000-0000-000014580000}"/>
    <cellStyle name="Note 4 11 4 5 2 3" xfId="45839" xr:uid="{00000000-0005-0000-0000-000015580000}"/>
    <cellStyle name="Note 4 11 4 5 3" xfId="16412" xr:uid="{00000000-0005-0000-0000-000016580000}"/>
    <cellStyle name="Note 4 11 4 5 3 2" xfId="33847" xr:uid="{00000000-0005-0000-0000-000017580000}"/>
    <cellStyle name="Note 4 11 4 5 3 3" xfId="48300" xr:uid="{00000000-0005-0000-0000-000018580000}"/>
    <cellStyle name="Note 4 11 4 5 4" xfId="21870" xr:uid="{00000000-0005-0000-0000-000019580000}"/>
    <cellStyle name="Note 4 11 4 5 5" xfId="36323" xr:uid="{00000000-0005-0000-0000-00001A580000}"/>
    <cellStyle name="Note 4 11 4 6" xfId="6896" xr:uid="{00000000-0005-0000-0000-00001B580000}"/>
    <cellStyle name="Note 4 11 4 6 2" xfId="24331" xr:uid="{00000000-0005-0000-0000-00001C580000}"/>
    <cellStyle name="Note 4 11 4 6 3" xfId="38784" xr:uid="{00000000-0005-0000-0000-00001D580000}"/>
    <cellStyle name="Note 4 11 4 7" xfId="9337" xr:uid="{00000000-0005-0000-0000-00001E580000}"/>
    <cellStyle name="Note 4 11 4 7 2" xfId="26772" xr:uid="{00000000-0005-0000-0000-00001F580000}"/>
    <cellStyle name="Note 4 11 4 7 3" xfId="41225" xr:uid="{00000000-0005-0000-0000-000020580000}"/>
    <cellStyle name="Note 4 11 4 8" xfId="11757" xr:uid="{00000000-0005-0000-0000-000021580000}"/>
    <cellStyle name="Note 4 11 4 8 2" xfId="29192" xr:uid="{00000000-0005-0000-0000-000022580000}"/>
    <cellStyle name="Note 4 11 4 8 3" xfId="43645" xr:uid="{00000000-0005-0000-0000-000023580000}"/>
    <cellStyle name="Note 4 11 4 9" xfId="18764" xr:uid="{00000000-0005-0000-0000-000024580000}"/>
    <cellStyle name="Note 4 11 5" xfId="1927" xr:uid="{00000000-0005-0000-0000-000025580000}"/>
    <cellStyle name="Note 4 11 5 2" xfId="1928" xr:uid="{00000000-0005-0000-0000-000026580000}"/>
    <cellStyle name="Note 4 11 5 2 2" xfId="4439" xr:uid="{00000000-0005-0000-0000-000027580000}"/>
    <cellStyle name="Note 4 11 5 2 2 2" xfId="13955" xr:uid="{00000000-0005-0000-0000-000028580000}"/>
    <cellStyle name="Note 4 11 5 2 2 2 2" xfId="31390" xr:uid="{00000000-0005-0000-0000-000029580000}"/>
    <cellStyle name="Note 4 11 5 2 2 2 3" xfId="45843" xr:uid="{00000000-0005-0000-0000-00002A580000}"/>
    <cellStyle name="Note 4 11 5 2 2 3" xfId="16416" xr:uid="{00000000-0005-0000-0000-00002B580000}"/>
    <cellStyle name="Note 4 11 5 2 2 3 2" xfId="33851" xr:uid="{00000000-0005-0000-0000-00002C580000}"/>
    <cellStyle name="Note 4 11 5 2 2 3 3" xfId="48304" xr:uid="{00000000-0005-0000-0000-00002D580000}"/>
    <cellStyle name="Note 4 11 5 2 2 4" xfId="21875" xr:uid="{00000000-0005-0000-0000-00002E580000}"/>
    <cellStyle name="Note 4 11 5 2 2 5" xfId="36328" xr:uid="{00000000-0005-0000-0000-00002F580000}"/>
    <cellStyle name="Note 4 11 5 2 3" xfId="6901" xr:uid="{00000000-0005-0000-0000-000030580000}"/>
    <cellStyle name="Note 4 11 5 2 3 2" xfId="24336" xr:uid="{00000000-0005-0000-0000-000031580000}"/>
    <cellStyle name="Note 4 11 5 2 3 3" xfId="38789" xr:uid="{00000000-0005-0000-0000-000032580000}"/>
    <cellStyle name="Note 4 11 5 2 4" xfId="9342" xr:uid="{00000000-0005-0000-0000-000033580000}"/>
    <cellStyle name="Note 4 11 5 2 4 2" xfId="26777" xr:uid="{00000000-0005-0000-0000-000034580000}"/>
    <cellStyle name="Note 4 11 5 2 4 3" xfId="41230" xr:uid="{00000000-0005-0000-0000-000035580000}"/>
    <cellStyle name="Note 4 11 5 2 5" xfId="11762" xr:uid="{00000000-0005-0000-0000-000036580000}"/>
    <cellStyle name="Note 4 11 5 2 5 2" xfId="29197" xr:uid="{00000000-0005-0000-0000-000037580000}"/>
    <cellStyle name="Note 4 11 5 2 5 3" xfId="43650" xr:uid="{00000000-0005-0000-0000-000038580000}"/>
    <cellStyle name="Note 4 11 5 2 6" xfId="18769" xr:uid="{00000000-0005-0000-0000-000039580000}"/>
    <cellStyle name="Note 4 11 5 3" xfId="1929" xr:uid="{00000000-0005-0000-0000-00003A580000}"/>
    <cellStyle name="Note 4 11 5 3 2" xfId="4440" xr:uid="{00000000-0005-0000-0000-00003B580000}"/>
    <cellStyle name="Note 4 11 5 3 2 2" xfId="13956" xr:uid="{00000000-0005-0000-0000-00003C580000}"/>
    <cellStyle name="Note 4 11 5 3 2 2 2" xfId="31391" xr:uid="{00000000-0005-0000-0000-00003D580000}"/>
    <cellStyle name="Note 4 11 5 3 2 2 3" xfId="45844" xr:uid="{00000000-0005-0000-0000-00003E580000}"/>
    <cellStyle name="Note 4 11 5 3 2 3" xfId="16417" xr:uid="{00000000-0005-0000-0000-00003F580000}"/>
    <cellStyle name="Note 4 11 5 3 2 3 2" xfId="33852" xr:uid="{00000000-0005-0000-0000-000040580000}"/>
    <cellStyle name="Note 4 11 5 3 2 3 3" xfId="48305" xr:uid="{00000000-0005-0000-0000-000041580000}"/>
    <cellStyle name="Note 4 11 5 3 2 4" xfId="21876" xr:uid="{00000000-0005-0000-0000-000042580000}"/>
    <cellStyle name="Note 4 11 5 3 2 5" xfId="36329" xr:uid="{00000000-0005-0000-0000-000043580000}"/>
    <cellStyle name="Note 4 11 5 3 3" xfId="6902" xr:uid="{00000000-0005-0000-0000-000044580000}"/>
    <cellStyle name="Note 4 11 5 3 3 2" xfId="24337" xr:uid="{00000000-0005-0000-0000-000045580000}"/>
    <cellStyle name="Note 4 11 5 3 3 3" xfId="38790" xr:uid="{00000000-0005-0000-0000-000046580000}"/>
    <cellStyle name="Note 4 11 5 3 4" xfId="9343" xr:uid="{00000000-0005-0000-0000-000047580000}"/>
    <cellStyle name="Note 4 11 5 3 4 2" xfId="26778" xr:uid="{00000000-0005-0000-0000-000048580000}"/>
    <cellStyle name="Note 4 11 5 3 4 3" xfId="41231" xr:uid="{00000000-0005-0000-0000-000049580000}"/>
    <cellStyle name="Note 4 11 5 3 5" xfId="11763" xr:uid="{00000000-0005-0000-0000-00004A580000}"/>
    <cellStyle name="Note 4 11 5 3 5 2" xfId="29198" xr:uid="{00000000-0005-0000-0000-00004B580000}"/>
    <cellStyle name="Note 4 11 5 3 5 3" xfId="43651" xr:uid="{00000000-0005-0000-0000-00004C580000}"/>
    <cellStyle name="Note 4 11 5 3 6" xfId="18770" xr:uid="{00000000-0005-0000-0000-00004D580000}"/>
    <cellStyle name="Note 4 11 5 4" xfId="1930" xr:uid="{00000000-0005-0000-0000-00004E580000}"/>
    <cellStyle name="Note 4 11 5 4 2" xfId="4441" xr:uid="{00000000-0005-0000-0000-00004F580000}"/>
    <cellStyle name="Note 4 11 5 4 2 2" xfId="21877" xr:uid="{00000000-0005-0000-0000-000050580000}"/>
    <cellStyle name="Note 4 11 5 4 2 3" xfId="36330" xr:uid="{00000000-0005-0000-0000-000051580000}"/>
    <cellStyle name="Note 4 11 5 4 3" xfId="6903" xr:uid="{00000000-0005-0000-0000-000052580000}"/>
    <cellStyle name="Note 4 11 5 4 3 2" xfId="24338" xr:uid="{00000000-0005-0000-0000-000053580000}"/>
    <cellStyle name="Note 4 11 5 4 3 3" xfId="38791" xr:uid="{00000000-0005-0000-0000-000054580000}"/>
    <cellStyle name="Note 4 11 5 4 4" xfId="9344" xr:uid="{00000000-0005-0000-0000-000055580000}"/>
    <cellStyle name="Note 4 11 5 4 4 2" xfId="26779" xr:uid="{00000000-0005-0000-0000-000056580000}"/>
    <cellStyle name="Note 4 11 5 4 4 3" xfId="41232" xr:uid="{00000000-0005-0000-0000-000057580000}"/>
    <cellStyle name="Note 4 11 5 4 5" xfId="11764" xr:uid="{00000000-0005-0000-0000-000058580000}"/>
    <cellStyle name="Note 4 11 5 4 5 2" xfId="29199" xr:uid="{00000000-0005-0000-0000-000059580000}"/>
    <cellStyle name="Note 4 11 5 4 5 3" xfId="43652" xr:uid="{00000000-0005-0000-0000-00005A580000}"/>
    <cellStyle name="Note 4 11 5 4 6" xfId="15252" xr:uid="{00000000-0005-0000-0000-00005B580000}"/>
    <cellStyle name="Note 4 11 5 4 6 2" xfId="32687" xr:uid="{00000000-0005-0000-0000-00005C580000}"/>
    <cellStyle name="Note 4 11 5 4 6 3" xfId="47140" xr:uid="{00000000-0005-0000-0000-00005D580000}"/>
    <cellStyle name="Note 4 11 5 4 7" xfId="18771" xr:uid="{00000000-0005-0000-0000-00005E580000}"/>
    <cellStyle name="Note 4 11 5 4 8" xfId="20414" xr:uid="{00000000-0005-0000-0000-00005F580000}"/>
    <cellStyle name="Note 4 11 5 5" xfId="4438" xr:uid="{00000000-0005-0000-0000-000060580000}"/>
    <cellStyle name="Note 4 11 5 5 2" xfId="13954" xr:uid="{00000000-0005-0000-0000-000061580000}"/>
    <cellStyle name="Note 4 11 5 5 2 2" xfId="31389" xr:uid="{00000000-0005-0000-0000-000062580000}"/>
    <cellStyle name="Note 4 11 5 5 2 3" xfId="45842" xr:uid="{00000000-0005-0000-0000-000063580000}"/>
    <cellStyle name="Note 4 11 5 5 3" xfId="16415" xr:uid="{00000000-0005-0000-0000-000064580000}"/>
    <cellStyle name="Note 4 11 5 5 3 2" xfId="33850" xr:uid="{00000000-0005-0000-0000-000065580000}"/>
    <cellStyle name="Note 4 11 5 5 3 3" xfId="48303" xr:uid="{00000000-0005-0000-0000-000066580000}"/>
    <cellStyle name="Note 4 11 5 5 4" xfId="21874" xr:uid="{00000000-0005-0000-0000-000067580000}"/>
    <cellStyle name="Note 4 11 5 5 5" xfId="36327" xr:uid="{00000000-0005-0000-0000-000068580000}"/>
    <cellStyle name="Note 4 11 5 6" xfId="6900" xr:uid="{00000000-0005-0000-0000-000069580000}"/>
    <cellStyle name="Note 4 11 5 6 2" xfId="24335" xr:uid="{00000000-0005-0000-0000-00006A580000}"/>
    <cellStyle name="Note 4 11 5 6 3" xfId="38788" xr:uid="{00000000-0005-0000-0000-00006B580000}"/>
    <cellStyle name="Note 4 11 5 7" xfId="9341" xr:uid="{00000000-0005-0000-0000-00006C580000}"/>
    <cellStyle name="Note 4 11 5 7 2" xfId="26776" xr:uid="{00000000-0005-0000-0000-00006D580000}"/>
    <cellStyle name="Note 4 11 5 7 3" xfId="41229" xr:uid="{00000000-0005-0000-0000-00006E580000}"/>
    <cellStyle name="Note 4 11 5 8" xfId="11761" xr:uid="{00000000-0005-0000-0000-00006F580000}"/>
    <cellStyle name="Note 4 11 5 8 2" xfId="29196" xr:uid="{00000000-0005-0000-0000-000070580000}"/>
    <cellStyle name="Note 4 11 5 8 3" xfId="43649" xr:uid="{00000000-0005-0000-0000-000071580000}"/>
    <cellStyle name="Note 4 11 5 9" xfId="18768" xr:uid="{00000000-0005-0000-0000-000072580000}"/>
    <cellStyle name="Note 4 11 6" xfId="1931" xr:uid="{00000000-0005-0000-0000-000073580000}"/>
    <cellStyle name="Note 4 11 6 2" xfId="4442" xr:uid="{00000000-0005-0000-0000-000074580000}"/>
    <cellStyle name="Note 4 11 6 2 2" xfId="13957" xr:uid="{00000000-0005-0000-0000-000075580000}"/>
    <cellStyle name="Note 4 11 6 2 2 2" xfId="31392" xr:uid="{00000000-0005-0000-0000-000076580000}"/>
    <cellStyle name="Note 4 11 6 2 2 3" xfId="45845" xr:uid="{00000000-0005-0000-0000-000077580000}"/>
    <cellStyle name="Note 4 11 6 2 3" xfId="16418" xr:uid="{00000000-0005-0000-0000-000078580000}"/>
    <cellStyle name="Note 4 11 6 2 3 2" xfId="33853" xr:uid="{00000000-0005-0000-0000-000079580000}"/>
    <cellStyle name="Note 4 11 6 2 3 3" xfId="48306" xr:uid="{00000000-0005-0000-0000-00007A580000}"/>
    <cellStyle name="Note 4 11 6 2 4" xfId="21878" xr:uid="{00000000-0005-0000-0000-00007B580000}"/>
    <cellStyle name="Note 4 11 6 2 5" xfId="36331" xr:uid="{00000000-0005-0000-0000-00007C580000}"/>
    <cellStyle name="Note 4 11 6 3" xfId="6904" xr:uid="{00000000-0005-0000-0000-00007D580000}"/>
    <cellStyle name="Note 4 11 6 3 2" xfId="24339" xr:uid="{00000000-0005-0000-0000-00007E580000}"/>
    <cellStyle name="Note 4 11 6 3 3" xfId="38792" xr:uid="{00000000-0005-0000-0000-00007F580000}"/>
    <cellStyle name="Note 4 11 6 4" xfId="9345" xr:uid="{00000000-0005-0000-0000-000080580000}"/>
    <cellStyle name="Note 4 11 6 4 2" xfId="26780" xr:uid="{00000000-0005-0000-0000-000081580000}"/>
    <cellStyle name="Note 4 11 6 4 3" xfId="41233" xr:uid="{00000000-0005-0000-0000-000082580000}"/>
    <cellStyle name="Note 4 11 6 5" xfId="11765" xr:uid="{00000000-0005-0000-0000-000083580000}"/>
    <cellStyle name="Note 4 11 6 5 2" xfId="29200" xr:uid="{00000000-0005-0000-0000-000084580000}"/>
    <cellStyle name="Note 4 11 6 5 3" xfId="43653" xr:uid="{00000000-0005-0000-0000-000085580000}"/>
    <cellStyle name="Note 4 11 6 6" xfId="18772" xr:uid="{00000000-0005-0000-0000-000086580000}"/>
    <cellStyle name="Note 4 11 7" xfId="1932" xr:uid="{00000000-0005-0000-0000-000087580000}"/>
    <cellStyle name="Note 4 11 7 2" xfId="4443" xr:uid="{00000000-0005-0000-0000-000088580000}"/>
    <cellStyle name="Note 4 11 7 2 2" xfId="13958" xr:uid="{00000000-0005-0000-0000-000089580000}"/>
    <cellStyle name="Note 4 11 7 2 2 2" xfId="31393" xr:uid="{00000000-0005-0000-0000-00008A580000}"/>
    <cellStyle name="Note 4 11 7 2 2 3" xfId="45846" xr:uid="{00000000-0005-0000-0000-00008B580000}"/>
    <cellStyle name="Note 4 11 7 2 3" xfId="16419" xr:uid="{00000000-0005-0000-0000-00008C580000}"/>
    <cellStyle name="Note 4 11 7 2 3 2" xfId="33854" xr:uid="{00000000-0005-0000-0000-00008D580000}"/>
    <cellStyle name="Note 4 11 7 2 3 3" xfId="48307" xr:uid="{00000000-0005-0000-0000-00008E580000}"/>
    <cellStyle name="Note 4 11 7 2 4" xfId="21879" xr:uid="{00000000-0005-0000-0000-00008F580000}"/>
    <cellStyle name="Note 4 11 7 2 5" xfId="36332" xr:uid="{00000000-0005-0000-0000-000090580000}"/>
    <cellStyle name="Note 4 11 7 3" xfId="6905" xr:uid="{00000000-0005-0000-0000-000091580000}"/>
    <cellStyle name="Note 4 11 7 3 2" xfId="24340" xr:uid="{00000000-0005-0000-0000-000092580000}"/>
    <cellStyle name="Note 4 11 7 3 3" xfId="38793" xr:uid="{00000000-0005-0000-0000-000093580000}"/>
    <cellStyle name="Note 4 11 7 4" xfId="9346" xr:uid="{00000000-0005-0000-0000-000094580000}"/>
    <cellStyle name="Note 4 11 7 4 2" xfId="26781" xr:uid="{00000000-0005-0000-0000-000095580000}"/>
    <cellStyle name="Note 4 11 7 4 3" xfId="41234" xr:uid="{00000000-0005-0000-0000-000096580000}"/>
    <cellStyle name="Note 4 11 7 5" xfId="11766" xr:uid="{00000000-0005-0000-0000-000097580000}"/>
    <cellStyle name="Note 4 11 7 5 2" xfId="29201" xr:uid="{00000000-0005-0000-0000-000098580000}"/>
    <cellStyle name="Note 4 11 7 5 3" xfId="43654" xr:uid="{00000000-0005-0000-0000-000099580000}"/>
    <cellStyle name="Note 4 11 7 6" xfId="18773" xr:uid="{00000000-0005-0000-0000-00009A580000}"/>
    <cellStyle name="Note 4 11 8" xfId="1933" xr:uid="{00000000-0005-0000-0000-00009B580000}"/>
    <cellStyle name="Note 4 11 8 2" xfId="4444" xr:uid="{00000000-0005-0000-0000-00009C580000}"/>
    <cellStyle name="Note 4 11 8 2 2" xfId="21880" xr:uid="{00000000-0005-0000-0000-00009D580000}"/>
    <cellStyle name="Note 4 11 8 2 3" xfId="36333" xr:uid="{00000000-0005-0000-0000-00009E580000}"/>
    <cellStyle name="Note 4 11 8 3" xfId="6906" xr:uid="{00000000-0005-0000-0000-00009F580000}"/>
    <cellStyle name="Note 4 11 8 3 2" xfId="24341" xr:uid="{00000000-0005-0000-0000-0000A0580000}"/>
    <cellStyle name="Note 4 11 8 3 3" xfId="38794" xr:uid="{00000000-0005-0000-0000-0000A1580000}"/>
    <cellStyle name="Note 4 11 8 4" xfId="9347" xr:uid="{00000000-0005-0000-0000-0000A2580000}"/>
    <cellStyle name="Note 4 11 8 4 2" xfId="26782" xr:uid="{00000000-0005-0000-0000-0000A3580000}"/>
    <cellStyle name="Note 4 11 8 4 3" xfId="41235" xr:uid="{00000000-0005-0000-0000-0000A4580000}"/>
    <cellStyle name="Note 4 11 8 5" xfId="11767" xr:uid="{00000000-0005-0000-0000-0000A5580000}"/>
    <cellStyle name="Note 4 11 8 5 2" xfId="29202" xr:uid="{00000000-0005-0000-0000-0000A6580000}"/>
    <cellStyle name="Note 4 11 8 5 3" xfId="43655" xr:uid="{00000000-0005-0000-0000-0000A7580000}"/>
    <cellStyle name="Note 4 11 8 6" xfId="15253" xr:uid="{00000000-0005-0000-0000-0000A8580000}"/>
    <cellStyle name="Note 4 11 8 6 2" xfId="32688" xr:uid="{00000000-0005-0000-0000-0000A9580000}"/>
    <cellStyle name="Note 4 11 8 6 3" xfId="47141" xr:uid="{00000000-0005-0000-0000-0000AA580000}"/>
    <cellStyle name="Note 4 11 8 7" xfId="18774" xr:uid="{00000000-0005-0000-0000-0000AB580000}"/>
    <cellStyle name="Note 4 11 8 8" xfId="20415" xr:uid="{00000000-0005-0000-0000-0000AC580000}"/>
    <cellStyle name="Note 4 11 9" xfId="4425" xr:uid="{00000000-0005-0000-0000-0000AD580000}"/>
    <cellStyle name="Note 4 11 9 2" xfId="13944" xr:uid="{00000000-0005-0000-0000-0000AE580000}"/>
    <cellStyle name="Note 4 11 9 2 2" xfId="31379" xr:uid="{00000000-0005-0000-0000-0000AF580000}"/>
    <cellStyle name="Note 4 11 9 2 3" xfId="45832" xr:uid="{00000000-0005-0000-0000-0000B0580000}"/>
    <cellStyle name="Note 4 11 9 3" xfId="16405" xr:uid="{00000000-0005-0000-0000-0000B1580000}"/>
    <cellStyle name="Note 4 11 9 3 2" xfId="33840" xr:uid="{00000000-0005-0000-0000-0000B2580000}"/>
    <cellStyle name="Note 4 11 9 3 3" xfId="48293" xr:uid="{00000000-0005-0000-0000-0000B3580000}"/>
    <cellStyle name="Note 4 11 9 4" xfId="21861" xr:uid="{00000000-0005-0000-0000-0000B4580000}"/>
    <cellStyle name="Note 4 11 9 5" xfId="36314" xr:uid="{00000000-0005-0000-0000-0000B5580000}"/>
    <cellStyle name="Note 4 12" xfId="1934" xr:uid="{00000000-0005-0000-0000-0000B6580000}"/>
    <cellStyle name="Note 4 12 10" xfId="6907" xr:uid="{00000000-0005-0000-0000-0000B7580000}"/>
    <cellStyle name="Note 4 12 10 2" xfId="24342" xr:uid="{00000000-0005-0000-0000-0000B8580000}"/>
    <cellStyle name="Note 4 12 10 3" xfId="38795" xr:uid="{00000000-0005-0000-0000-0000B9580000}"/>
    <cellStyle name="Note 4 12 11" xfId="9348" xr:uid="{00000000-0005-0000-0000-0000BA580000}"/>
    <cellStyle name="Note 4 12 11 2" xfId="26783" xr:uid="{00000000-0005-0000-0000-0000BB580000}"/>
    <cellStyle name="Note 4 12 11 3" xfId="41236" xr:uid="{00000000-0005-0000-0000-0000BC580000}"/>
    <cellStyle name="Note 4 12 12" xfId="11768" xr:uid="{00000000-0005-0000-0000-0000BD580000}"/>
    <cellStyle name="Note 4 12 12 2" xfId="29203" xr:uid="{00000000-0005-0000-0000-0000BE580000}"/>
    <cellStyle name="Note 4 12 12 3" xfId="43656" xr:uid="{00000000-0005-0000-0000-0000BF580000}"/>
    <cellStyle name="Note 4 12 13" xfId="18775" xr:uid="{00000000-0005-0000-0000-0000C0580000}"/>
    <cellStyle name="Note 4 12 2" xfId="1935" xr:uid="{00000000-0005-0000-0000-0000C1580000}"/>
    <cellStyle name="Note 4 12 2 2" xfId="1936" xr:uid="{00000000-0005-0000-0000-0000C2580000}"/>
    <cellStyle name="Note 4 12 2 2 2" xfId="4447" xr:uid="{00000000-0005-0000-0000-0000C3580000}"/>
    <cellStyle name="Note 4 12 2 2 2 2" xfId="13961" xr:uid="{00000000-0005-0000-0000-0000C4580000}"/>
    <cellStyle name="Note 4 12 2 2 2 2 2" xfId="31396" xr:uid="{00000000-0005-0000-0000-0000C5580000}"/>
    <cellStyle name="Note 4 12 2 2 2 2 3" xfId="45849" xr:uid="{00000000-0005-0000-0000-0000C6580000}"/>
    <cellStyle name="Note 4 12 2 2 2 3" xfId="16422" xr:uid="{00000000-0005-0000-0000-0000C7580000}"/>
    <cellStyle name="Note 4 12 2 2 2 3 2" xfId="33857" xr:uid="{00000000-0005-0000-0000-0000C8580000}"/>
    <cellStyle name="Note 4 12 2 2 2 3 3" xfId="48310" xr:uid="{00000000-0005-0000-0000-0000C9580000}"/>
    <cellStyle name="Note 4 12 2 2 2 4" xfId="21883" xr:uid="{00000000-0005-0000-0000-0000CA580000}"/>
    <cellStyle name="Note 4 12 2 2 2 5" xfId="36336" xr:uid="{00000000-0005-0000-0000-0000CB580000}"/>
    <cellStyle name="Note 4 12 2 2 3" xfId="6909" xr:uid="{00000000-0005-0000-0000-0000CC580000}"/>
    <cellStyle name="Note 4 12 2 2 3 2" xfId="24344" xr:uid="{00000000-0005-0000-0000-0000CD580000}"/>
    <cellStyle name="Note 4 12 2 2 3 3" xfId="38797" xr:uid="{00000000-0005-0000-0000-0000CE580000}"/>
    <cellStyle name="Note 4 12 2 2 4" xfId="9350" xr:uid="{00000000-0005-0000-0000-0000CF580000}"/>
    <cellStyle name="Note 4 12 2 2 4 2" xfId="26785" xr:uid="{00000000-0005-0000-0000-0000D0580000}"/>
    <cellStyle name="Note 4 12 2 2 4 3" xfId="41238" xr:uid="{00000000-0005-0000-0000-0000D1580000}"/>
    <cellStyle name="Note 4 12 2 2 5" xfId="11770" xr:uid="{00000000-0005-0000-0000-0000D2580000}"/>
    <cellStyle name="Note 4 12 2 2 5 2" xfId="29205" xr:uid="{00000000-0005-0000-0000-0000D3580000}"/>
    <cellStyle name="Note 4 12 2 2 5 3" xfId="43658" xr:uid="{00000000-0005-0000-0000-0000D4580000}"/>
    <cellStyle name="Note 4 12 2 2 6" xfId="18777" xr:uid="{00000000-0005-0000-0000-0000D5580000}"/>
    <cellStyle name="Note 4 12 2 3" xfId="1937" xr:uid="{00000000-0005-0000-0000-0000D6580000}"/>
    <cellStyle name="Note 4 12 2 3 2" xfId="4448" xr:uid="{00000000-0005-0000-0000-0000D7580000}"/>
    <cellStyle name="Note 4 12 2 3 2 2" xfId="13962" xr:uid="{00000000-0005-0000-0000-0000D8580000}"/>
    <cellStyle name="Note 4 12 2 3 2 2 2" xfId="31397" xr:uid="{00000000-0005-0000-0000-0000D9580000}"/>
    <cellStyle name="Note 4 12 2 3 2 2 3" xfId="45850" xr:uid="{00000000-0005-0000-0000-0000DA580000}"/>
    <cellStyle name="Note 4 12 2 3 2 3" xfId="16423" xr:uid="{00000000-0005-0000-0000-0000DB580000}"/>
    <cellStyle name="Note 4 12 2 3 2 3 2" xfId="33858" xr:uid="{00000000-0005-0000-0000-0000DC580000}"/>
    <cellStyle name="Note 4 12 2 3 2 3 3" xfId="48311" xr:uid="{00000000-0005-0000-0000-0000DD580000}"/>
    <cellStyle name="Note 4 12 2 3 2 4" xfId="21884" xr:uid="{00000000-0005-0000-0000-0000DE580000}"/>
    <cellStyle name="Note 4 12 2 3 2 5" xfId="36337" xr:uid="{00000000-0005-0000-0000-0000DF580000}"/>
    <cellStyle name="Note 4 12 2 3 3" xfId="6910" xr:uid="{00000000-0005-0000-0000-0000E0580000}"/>
    <cellStyle name="Note 4 12 2 3 3 2" xfId="24345" xr:uid="{00000000-0005-0000-0000-0000E1580000}"/>
    <cellStyle name="Note 4 12 2 3 3 3" xfId="38798" xr:uid="{00000000-0005-0000-0000-0000E2580000}"/>
    <cellStyle name="Note 4 12 2 3 4" xfId="9351" xr:uid="{00000000-0005-0000-0000-0000E3580000}"/>
    <cellStyle name="Note 4 12 2 3 4 2" xfId="26786" xr:uid="{00000000-0005-0000-0000-0000E4580000}"/>
    <cellStyle name="Note 4 12 2 3 4 3" xfId="41239" xr:uid="{00000000-0005-0000-0000-0000E5580000}"/>
    <cellStyle name="Note 4 12 2 3 5" xfId="11771" xr:uid="{00000000-0005-0000-0000-0000E6580000}"/>
    <cellStyle name="Note 4 12 2 3 5 2" xfId="29206" xr:uid="{00000000-0005-0000-0000-0000E7580000}"/>
    <cellStyle name="Note 4 12 2 3 5 3" xfId="43659" xr:uid="{00000000-0005-0000-0000-0000E8580000}"/>
    <cellStyle name="Note 4 12 2 3 6" xfId="18778" xr:uid="{00000000-0005-0000-0000-0000E9580000}"/>
    <cellStyle name="Note 4 12 2 4" xfId="1938" xr:uid="{00000000-0005-0000-0000-0000EA580000}"/>
    <cellStyle name="Note 4 12 2 4 2" xfId="4449" xr:uid="{00000000-0005-0000-0000-0000EB580000}"/>
    <cellStyle name="Note 4 12 2 4 2 2" xfId="21885" xr:uid="{00000000-0005-0000-0000-0000EC580000}"/>
    <cellStyle name="Note 4 12 2 4 2 3" xfId="36338" xr:uid="{00000000-0005-0000-0000-0000ED580000}"/>
    <cellStyle name="Note 4 12 2 4 3" xfId="6911" xr:uid="{00000000-0005-0000-0000-0000EE580000}"/>
    <cellStyle name="Note 4 12 2 4 3 2" xfId="24346" xr:uid="{00000000-0005-0000-0000-0000EF580000}"/>
    <cellStyle name="Note 4 12 2 4 3 3" xfId="38799" xr:uid="{00000000-0005-0000-0000-0000F0580000}"/>
    <cellStyle name="Note 4 12 2 4 4" xfId="9352" xr:uid="{00000000-0005-0000-0000-0000F1580000}"/>
    <cellStyle name="Note 4 12 2 4 4 2" xfId="26787" xr:uid="{00000000-0005-0000-0000-0000F2580000}"/>
    <cellStyle name="Note 4 12 2 4 4 3" xfId="41240" xr:uid="{00000000-0005-0000-0000-0000F3580000}"/>
    <cellStyle name="Note 4 12 2 4 5" xfId="11772" xr:uid="{00000000-0005-0000-0000-0000F4580000}"/>
    <cellStyle name="Note 4 12 2 4 5 2" xfId="29207" xr:uid="{00000000-0005-0000-0000-0000F5580000}"/>
    <cellStyle name="Note 4 12 2 4 5 3" xfId="43660" xr:uid="{00000000-0005-0000-0000-0000F6580000}"/>
    <cellStyle name="Note 4 12 2 4 6" xfId="15254" xr:uid="{00000000-0005-0000-0000-0000F7580000}"/>
    <cellStyle name="Note 4 12 2 4 6 2" xfId="32689" xr:uid="{00000000-0005-0000-0000-0000F8580000}"/>
    <cellStyle name="Note 4 12 2 4 6 3" xfId="47142" xr:uid="{00000000-0005-0000-0000-0000F9580000}"/>
    <cellStyle name="Note 4 12 2 4 7" xfId="18779" xr:uid="{00000000-0005-0000-0000-0000FA580000}"/>
    <cellStyle name="Note 4 12 2 4 8" xfId="20416" xr:uid="{00000000-0005-0000-0000-0000FB580000}"/>
    <cellStyle name="Note 4 12 2 5" xfId="4446" xr:uid="{00000000-0005-0000-0000-0000FC580000}"/>
    <cellStyle name="Note 4 12 2 5 2" xfId="13960" xr:uid="{00000000-0005-0000-0000-0000FD580000}"/>
    <cellStyle name="Note 4 12 2 5 2 2" xfId="31395" xr:uid="{00000000-0005-0000-0000-0000FE580000}"/>
    <cellStyle name="Note 4 12 2 5 2 3" xfId="45848" xr:uid="{00000000-0005-0000-0000-0000FF580000}"/>
    <cellStyle name="Note 4 12 2 5 3" xfId="16421" xr:uid="{00000000-0005-0000-0000-000000590000}"/>
    <cellStyle name="Note 4 12 2 5 3 2" xfId="33856" xr:uid="{00000000-0005-0000-0000-000001590000}"/>
    <cellStyle name="Note 4 12 2 5 3 3" xfId="48309" xr:uid="{00000000-0005-0000-0000-000002590000}"/>
    <cellStyle name="Note 4 12 2 5 4" xfId="21882" xr:uid="{00000000-0005-0000-0000-000003590000}"/>
    <cellStyle name="Note 4 12 2 5 5" xfId="36335" xr:uid="{00000000-0005-0000-0000-000004590000}"/>
    <cellStyle name="Note 4 12 2 6" xfId="6908" xr:uid="{00000000-0005-0000-0000-000005590000}"/>
    <cellStyle name="Note 4 12 2 6 2" xfId="24343" xr:uid="{00000000-0005-0000-0000-000006590000}"/>
    <cellStyle name="Note 4 12 2 6 3" xfId="38796" xr:uid="{00000000-0005-0000-0000-000007590000}"/>
    <cellStyle name="Note 4 12 2 7" xfId="9349" xr:uid="{00000000-0005-0000-0000-000008590000}"/>
    <cellStyle name="Note 4 12 2 7 2" xfId="26784" xr:uid="{00000000-0005-0000-0000-000009590000}"/>
    <cellStyle name="Note 4 12 2 7 3" xfId="41237" xr:uid="{00000000-0005-0000-0000-00000A590000}"/>
    <cellStyle name="Note 4 12 2 8" xfId="11769" xr:uid="{00000000-0005-0000-0000-00000B590000}"/>
    <cellStyle name="Note 4 12 2 8 2" xfId="29204" xr:uid="{00000000-0005-0000-0000-00000C590000}"/>
    <cellStyle name="Note 4 12 2 8 3" xfId="43657" xr:uid="{00000000-0005-0000-0000-00000D590000}"/>
    <cellStyle name="Note 4 12 2 9" xfId="18776" xr:uid="{00000000-0005-0000-0000-00000E590000}"/>
    <cellStyle name="Note 4 12 3" xfId="1939" xr:uid="{00000000-0005-0000-0000-00000F590000}"/>
    <cellStyle name="Note 4 12 3 2" xfId="1940" xr:uid="{00000000-0005-0000-0000-000010590000}"/>
    <cellStyle name="Note 4 12 3 2 2" xfId="4451" xr:uid="{00000000-0005-0000-0000-000011590000}"/>
    <cellStyle name="Note 4 12 3 2 2 2" xfId="13964" xr:uid="{00000000-0005-0000-0000-000012590000}"/>
    <cellStyle name="Note 4 12 3 2 2 2 2" xfId="31399" xr:uid="{00000000-0005-0000-0000-000013590000}"/>
    <cellStyle name="Note 4 12 3 2 2 2 3" xfId="45852" xr:uid="{00000000-0005-0000-0000-000014590000}"/>
    <cellStyle name="Note 4 12 3 2 2 3" xfId="16425" xr:uid="{00000000-0005-0000-0000-000015590000}"/>
    <cellStyle name="Note 4 12 3 2 2 3 2" xfId="33860" xr:uid="{00000000-0005-0000-0000-000016590000}"/>
    <cellStyle name="Note 4 12 3 2 2 3 3" xfId="48313" xr:uid="{00000000-0005-0000-0000-000017590000}"/>
    <cellStyle name="Note 4 12 3 2 2 4" xfId="21887" xr:uid="{00000000-0005-0000-0000-000018590000}"/>
    <cellStyle name="Note 4 12 3 2 2 5" xfId="36340" xr:uid="{00000000-0005-0000-0000-000019590000}"/>
    <cellStyle name="Note 4 12 3 2 3" xfId="6913" xr:uid="{00000000-0005-0000-0000-00001A590000}"/>
    <cellStyle name="Note 4 12 3 2 3 2" xfId="24348" xr:uid="{00000000-0005-0000-0000-00001B590000}"/>
    <cellStyle name="Note 4 12 3 2 3 3" xfId="38801" xr:uid="{00000000-0005-0000-0000-00001C590000}"/>
    <cellStyle name="Note 4 12 3 2 4" xfId="9354" xr:uid="{00000000-0005-0000-0000-00001D590000}"/>
    <cellStyle name="Note 4 12 3 2 4 2" xfId="26789" xr:uid="{00000000-0005-0000-0000-00001E590000}"/>
    <cellStyle name="Note 4 12 3 2 4 3" xfId="41242" xr:uid="{00000000-0005-0000-0000-00001F590000}"/>
    <cellStyle name="Note 4 12 3 2 5" xfId="11774" xr:uid="{00000000-0005-0000-0000-000020590000}"/>
    <cellStyle name="Note 4 12 3 2 5 2" xfId="29209" xr:uid="{00000000-0005-0000-0000-000021590000}"/>
    <cellStyle name="Note 4 12 3 2 5 3" xfId="43662" xr:uid="{00000000-0005-0000-0000-000022590000}"/>
    <cellStyle name="Note 4 12 3 2 6" xfId="18781" xr:uid="{00000000-0005-0000-0000-000023590000}"/>
    <cellStyle name="Note 4 12 3 3" xfId="1941" xr:uid="{00000000-0005-0000-0000-000024590000}"/>
    <cellStyle name="Note 4 12 3 3 2" xfId="4452" xr:uid="{00000000-0005-0000-0000-000025590000}"/>
    <cellStyle name="Note 4 12 3 3 2 2" xfId="13965" xr:uid="{00000000-0005-0000-0000-000026590000}"/>
    <cellStyle name="Note 4 12 3 3 2 2 2" xfId="31400" xr:uid="{00000000-0005-0000-0000-000027590000}"/>
    <cellStyle name="Note 4 12 3 3 2 2 3" xfId="45853" xr:uid="{00000000-0005-0000-0000-000028590000}"/>
    <cellStyle name="Note 4 12 3 3 2 3" xfId="16426" xr:uid="{00000000-0005-0000-0000-000029590000}"/>
    <cellStyle name="Note 4 12 3 3 2 3 2" xfId="33861" xr:uid="{00000000-0005-0000-0000-00002A590000}"/>
    <cellStyle name="Note 4 12 3 3 2 3 3" xfId="48314" xr:uid="{00000000-0005-0000-0000-00002B590000}"/>
    <cellStyle name="Note 4 12 3 3 2 4" xfId="21888" xr:uid="{00000000-0005-0000-0000-00002C590000}"/>
    <cellStyle name="Note 4 12 3 3 2 5" xfId="36341" xr:uid="{00000000-0005-0000-0000-00002D590000}"/>
    <cellStyle name="Note 4 12 3 3 3" xfId="6914" xr:uid="{00000000-0005-0000-0000-00002E590000}"/>
    <cellStyle name="Note 4 12 3 3 3 2" xfId="24349" xr:uid="{00000000-0005-0000-0000-00002F590000}"/>
    <cellStyle name="Note 4 12 3 3 3 3" xfId="38802" xr:uid="{00000000-0005-0000-0000-000030590000}"/>
    <cellStyle name="Note 4 12 3 3 4" xfId="9355" xr:uid="{00000000-0005-0000-0000-000031590000}"/>
    <cellStyle name="Note 4 12 3 3 4 2" xfId="26790" xr:uid="{00000000-0005-0000-0000-000032590000}"/>
    <cellStyle name="Note 4 12 3 3 4 3" xfId="41243" xr:uid="{00000000-0005-0000-0000-000033590000}"/>
    <cellStyle name="Note 4 12 3 3 5" xfId="11775" xr:uid="{00000000-0005-0000-0000-000034590000}"/>
    <cellStyle name="Note 4 12 3 3 5 2" xfId="29210" xr:uid="{00000000-0005-0000-0000-000035590000}"/>
    <cellStyle name="Note 4 12 3 3 5 3" xfId="43663" xr:uid="{00000000-0005-0000-0000-000036590000}"/>
    <cellStyle name="Note 4 12 3 3 6" xfId="18782" xr:uid="{00000000-0005-0000-0000-000037590000}"/>
    <cellStyle name="Note 4 12 3 4" xfId="1942" xr:uid="{00000000-0005-0000-0000-000038590000}"/>
    <cellStyle name="Note 4 12 3 4 2" xfId="4453" xr:uid="{00000000-0005-0000-0000-000039590000}"/>
    <cellStyle name="Note 4 12 3 4 2 2" xfId="21889" xr:uid="{00000000-0005-0000-0000-00003A590000}"/>
    <cellStyle name="Note 4 12 3 4 2 3" xfId="36342" xr:uid="{00000000-0005-0000-0000-00003B590000}"/>
    <cellStyle name="Note 4 12 3 4 3" xfId="6915" xr:uid="{00000000-0005-0000-0000-00003C590000}"/>
    <cellStyle name="Note 4 12 3 4 3 2" xfId="24350" xr:uid="{00000000-0005-0000-0000-00003D590000}"/>
    <cellStyle name="Note 4 12 3 4 3 3" xfId="38803" xr:uid="{00000000-0005-0000-0000-00003E590000}"/>
    <cellStyle name="Note 4 12 3 4 4" xfId="9356" xr:uid="{00000000-0005-0000-0000-00003F590000}"/>
    <cellStyle name="Note 4 12 3 4 4 2" xfId="26791" xr:uid="{00000000-0005-0000-0000-000040590000}"/>
    <cellStyle name="Note 4 12 3 4 4 3" xfId="41244" xr:uid="{00000000-0005-0000-0000-000041590000}"/>
    <cellStyle name="Note 4 12 3 4 5" xfId="11776" xr:uid="{00000000-0005-0000-0000-000042590000}"/>
    <cellStyle name="Note 4 12 3 4 5 2" xfId="29211" xr:uid="{00000000-0005-0000-0000-000043590000}"/>
    <cellStyle name="Note 4 12 3 4 5 3" xfId="43664" xr:uid="{00000000-0005-0000-0000-000044590000}"/>
    <cellStyle name="Note 4 12 3 4 6" xfId="15255" xr:uid="{00000000-0005-0000-0000-000045590000}"/>
    <cellStyle name="Note 4 12 3 4 6 2" xfId="32690" xr:uid="{00000000-0005-0000-0000-000046590000}"/>
    <cellStyle name="Note 4 12 3 4 6 3" xfId="47143" xr:uid="{00000000-0005-0000-0000-000047590000}"/>
    <cellStyle name="Note 4 12 3 4 7" xfId="18783" xr:uid="{00000000-0005-0000-0000-000048590000}"/>
    <cellStyle name="Note 4 12 3 4 8" xfId="20417" xr:uid="{00000000-0005-0000-0000-000049590000}"/>
    <cellStyle name="Note 4 12 3 5" xfId="4450" xr:uid="{00000000-0005-0000-0000-00004A590000}"/>
    <cellStyle name="Note 4 12 3 5 2" xfId="13963" xr:uid="{00000000-0005-0000-0000-00004B590000}"/>
    <cellStyle name="Note 4 12 3 5 2 2" xfId="31398" xr:uid="{00000000-0005-0000-0000-00004C590000}"/>
    <cellStyle name="Note 4 12 3 5 2 3" xfId="45851" xr:uid="{00000000-0005-0000-0000-00004D590000}"/>
    <cellStyle name="Note 4 12 3 5 3" xfId="16424" xr:uid="{00000000-0005-0000-0000-00004E590000}"/>
    <cellStyle name="Note 4 12 3 5 3 2" xfId="33859" xr:uid="{00000000-0005-0000-0000-00004F590000}"/>
    <cellStyle name="Note 4 12 3 5 3 3" xfId="48312" xr:uid="{00000000-0005-0000-0000-000050590000}"/>
    <cellStyle name="Note 4 12 3 5 4" xfId="21886" xr:uid="{00000000-0005-0000-0000-000051590000}"/>
    <cellStyle name="Note 4 12 3 5 5" xfId="36339" xr:uid="{00000000-0005-0000-0000-000052590000}"/>
    <cellStyle name="Note 4 12 3 6" xfId="6912" xr:uid="{00000000-0005-0000-0000-000053590000}"/>
    <cellStyle name="Note 4 12 3 6 2" xfId="24347" xr:uid="{00000000-0005-0000-0000-000054590000}"/>
    <cellStyle name="Note 4 12 3 6 3" xfId="38800" xr:uid="{00000000-0005-0000-0000-000055590000}"/>
    <cellStyle name="Note 4 12 3 7" xfId="9353" xr:uid="{00000000-0005-0000-0000-000056590000}"/>
    <cellStyle name="Note 4 12 3 7 2" xfId="26788" xr:uid="{00000000-0005-0000-0000-000057590000}"/>
    <cellStyle name="Note 4 12 3 7 3" xfId="41241" xr:uid="{00000000-0005-0000-0000-000058590000}"/>
    <cellStyle name="Note 4 12 3 8" xfId="11773" xr:uid="{00000000-0005-0000-0000-000059590000}"/>
    <cellStyle name="Note 4 12 3 8 2" xfId="29208" xr:uid="{00000000-0005-0000-0000-00005A590000}"/>
    <cellStyle name="Note 4 12 3 8 3" xfId="43661" xr:uid="{00000000-0005-0000-0000-00005B590000}"/>
    <cellStyle name="Note 4 12 3 9" xfId="18780" xr:uid="{00000000-0005-0000-0000-00005C590000}"/>
    <cellStyle name="Note 4 12 4" xfId="1943" xr:uid="{00000000-0005-0000-0000-00005D590000}"/>
    <cellStyle name="Note 4 12 4 2" xfId="1944" xr:uid="{00000000-0005-0000-0000-00005E590000}"/>
    <cellStyle name="Note 4 12 4 2 2" xfId="4455" xr:uid="{00000000-0005-0000-0000-00005F590000}"/>
    <cellStyle name="Note 4 12 4 2 2 2" xfId="13967" xr:uid="{00000000-0005-0000-0000-000060590000}"/>
    <cellStyle name="Note 4 12 4 2 2 2 2" xfId="31402" xr:uid="{00000000-0005-0000-0000-000061590000}"/>
    <cellStyle name="Note 4 12 4 2 2 2 3" xfId="45855" xr:uid="{00000000-0005-0000-0000-000062590000}"/>
    <cellStyle name="Note 4 12 4 2 2 3" xfId="16428" xr:uid="{00000000-0005-0000-0000-000063590000}"/>
    <cellStyle name="Note 4 12 4 2 2 3 2" xfId="33863" xr:uid="{00000000-0005-0000-0000-000064590000}"/>
    <cellStyle name="Note 4 12 4 2 2 3 3" xfId="48316" xr:uid="{00000000-0005-0000-0000-000065590000}"/>
    <cellStyle name="Note 4 12 4 2 2 4" xfId="21891" xr:uid="{00000000-0005-0000-0000-000066590000}"/>
    <cellStyle name="Note 4 12 4 2 2 5" xfId="36344" xr:uid="{00000000-0005-0000-0000-000067590000}"/>
    <cellStyle name="Note 4 12 4 2 3" xfId="6917" xr:uid="{00000000-0005-0000-0000-000068590000}"/>
    <cellStyle name="Note 4 12 4 2 3 2" xfId="24352" xr:uid="{00000000-0005-0000-0000-000069590000}"/>
    <cellStyle name="Note 4 12 4 2 3 3" xfId="38805" xr:uid="{00000000-0005-0000-0000-00006A590000}"/>
    <cellStyle name="Note 4 12 4 2 4" xfId="9358" xr:uid="{00000000-0005-0000-0000-00006B590000}"/>
    <cellStyle name="Note 4 12 4 2 4 2" xfId="26793" xr:uid="{00000000-0005-0000-0000-00006C590000}"/>
    <cellStyle name="Note 4 12 4 2 4 3" xfId="41246" xr:uid="{00000000-0005-0000-0000-00006D590000}"/>
    <cellStyle name="Note 4 12 4 2 5" xfId="11778" xr:uid="{00000000-0005-0000-0000-00006E590000}"/>
    <cellStyle name="Note 4 12 4 2 5 2" xfId="29213" xr:uid="{00000000-0005-0000-0000-00006F590000}"/>
    <cellStyle name="Note 4 12 4 2 5 3" xfId="43666" xr:uid="{00000000-0005-0000-0000-000070590000}"/>
    <cellStyle name="Note 4 12 4 2 6" xfId="18785" xr:uid="{00000000-0005-0000-0000-000071590000}"/>
    <cellStyle name="Note 4 12 4 3" xfId="1945" xr:uid="{00000000-0005-0000-0000-000072590000}"/>
    <cellStyle name="Note 4 12 4 3 2" xfId="4456" xr:uid="{00000000-0005-0000-0000-000073590000}"/>
    <cellStyle name="Note 4 12 4 3 2 2" xfId="13968" xr:uid="{00000000-0005-0000-0000-000074590000}"/>
    <cellStyle name="Note 4 12 4 3 2 2 2" xfId="31403" xr:uid="{00000000-0005-0000-0000-000075590000}"/>
    <cellStyle name="Note 4 12 4 3 2 2 3" xfId="45856" xr:uid="{00000000-0005-0000-0000-000076590000}"/>
    <cellStyle name="Note 4 12 4 3 2 3" xfId="16429" xr:uid="{00000000-0005-0000-0000-000077590000}"/>
    <cellStyle name="Note 4 12 4 3 2 3 2" xfId="33864" xr:uid="{00000000-0005-0000-0000-000078590000}"/>
    <cellStyle name="Note 4 12 4 3 2 3 3" xfId="48317" xr:uid="{00000000-0005-0000-0000-000079590000}"/>
    <cellStyle name="Note 4 12 4 3 2 4" xfId="21892" xr:uid="{00000000-0005-0000-0000-00007A590000}"/>
    <cellStyle name="Note 4 12 4 3 2 5" xfId="36345" xr:uid="{00000000-0005-0000-0000-00007B590000}"/>
    <cellStyle name="Note 4 12 4 3 3" xfId="6918" xr:uid="{00000000-0005-0000-0000-00007C590000}"/>
    <cellStyle name="Note 4 12 4 3 3 2" xfId="24353" xr:uid="{00000000-0005-0000-0000-00007D590000}"/>
    <cellStyle name="Note 4 12 4 3 3 3" xfId="38806" xr:uid="{00000000-0005-0000-0000-00007E590000}"/>
    <cellStyle name="Note 4 12 4 3 4" xfId="9359" xr:uid="{00000000-0005-0000-0000-00007F590000}"/>
    <cellStyle name="Note 4 12 4 3 4 2" xfId="26794" xr:uid="{00000000-0005-0000-0000-000080590000}"/>
    <cellStyle name="Note 4 12 4 3 4 3" xfId="41247" xr:uid="{00000000-0005-0000-0000-000081590000}"/>
    <cellStyle name="Note 4 12 4 3 5" xfId="11779" xr:uid="{00000000-0005-0000-0000-000082590000}"/>
    <cellStyle name="Note 4 12 4 3 5 2" xfId="29214" xr:uid="{00000000-0005-0000-0000-000083590000}"/>
    <cellStyle name="Note 4 12 4 3 5 3" xfId="43667" xr:uid="{00000000-0005-0000-0000-000084590000}"/>
    <cellStyle name="Note 4 12 4 3 6" xfId="18786" xr:uid="{00000000-0005-0000-0000-000085590000}"/>
    <cellStyle name="Note 4 12 4 4" xfId="1946" xr:uid="{00000000-0005-0000-0000-000086590000}"/>
    <cellStyle name="Note 4 12 4 4 2" xfId="4457" xr:uid="{00000000-0005-0000-0000-000087590000}"/>
    <cellStyle name="Note 4 12 4 4 2 2" xfId="21893" xr:uid="{00000000-0005-0000-0000-000088590000}"/>
    <cellStyle name="Note 4 12 4 4 2 3" xfId="36346" xr:uid="{00000000-0005-0000-0000-000089590000}"/>
    <cellStyle name="Note 4 12 4 4 3" xfId="6919" xr:uid="{00000000-0005-0000-0000-00008A590000}"/>
    <cellStyle name="Note 4 12 4 4 3 2" xfId="24354" xr:uid="{00000000-0005-0000-0000-00008B590000}"/>
    <cellStyle name="Note 4 12 4 4 3 3" xfId="38807" xr:uid="{00000000-0005-0000-0000-00008C590000}"/>
    <cellStyle name="Note 4 12 4 4 4" xfId="9360" xr:uid="{00000000-0005-0000-0000-00008D590000}"/>
    <cellStyle name="Note 4 12 4 4 4 2" xfId="26795" xr:uid="{00000000-0005-0000-0000-00008E590000}"/>
    <cellStyle name="Note 4 12 4 4 4 3" xfId="41248" xr:uid="{00000000-0005-0000-0000-00008F590000}"/>
    <cellStyle name="Note 4 12 4 4 5" xfId="11780" xr:uid="{00000000-0005-0000-0000-000090590000}"/>
    <cellStyle name="Note 4 12 4 4 5 2" xfId="29215" xr:uid="{00000000-0005-0000-0000-000091590000}"/>
    <cellStyle name="Note 4 12 4 4 5 3" xfId="43668" xr:uid="{00000000-0005-0000-0000-000092590000}"/>
    <cellStyle name="Note 4 12 4 4 6" xfId="15256" xr:uid="{00000000-0005-0000-0000-000093590000}"/>
    <cellStyle name="Note 4 12 4 4 6 2" xfId="32691" xr:uid="{00000000-0005-0000-0000-000094590000}"/>
    <cellStyle name="Note 4 12 4 4 6 3" xfId="47144" xr:uid="{00000000-0005-0000-0000-000095590000}"/>
    <cellStyle name="Note 4 12 4 4 7" xfId="18787" xr:uid="{00000000-0005-0000-0000-000096590000}"/>
    <cellStyle name="Note 4 12 4 4 8" xfId="20418" xr:uid="{00000000-0005-0000-0000-000097590000}"/>
    <cellStyle name="Note 4 12 4 5" xfId="4454" xr:uid="{00000000-0005-0000-0000-000098590000}"/>
    <cellStyle name="Note 4 12 4 5 2" xfId="13966" xr:uid="{00000000-0005-0000-0000-000099590000}"/>
    <cellStyle name="Note 4 12 4 5 2 2" xfId="31401" xr:uid="{00000000-0005-0000-0000-00009A590000}"/>
    <cellStyle name="Note 4 12 4 5 2 3" xfId="45854" xr:uid="{00000000-0005-0000-0000-00009B590000}"/>
    <cellStyle name="Note 4 12 4 5 3" xfId="16427" xr:uid="{00000000-0005-0000-0000-00009C590000}"/>
    <cellStyle name="Note 4 12 4 5 3 2" xfId="33862" xr:uid="{00000000-0005-0000-0000-00009D590000}"/>
    <cellStyle name="Note 4 12 4 5 3 3" xfId="48315" xr:uid="{00000000-0005-0000-0000-00009E590000}"/>
    <cellStyle name="Note 4 12 4 5 4" xfId="21890" xr:uid="{00000000-0005-0000-0000-00009F590000}"/>
    <cellStyle name="Note 4 12 4 5 5" xfId="36343" xr:uid="{00000000-0005-0000-0000-0000A0590000}"/>
    <cellStyle name="Note 4 12 4 6" xfId="6916" xr:uid="{00000000-0005-0000-0000-0000A1590000}"/>
    <cellStyle name="Note 4 12 4 6 2" xfId="24351" xr:uid="{00000000-0005-0000-0000-0000A2590000}"/>
    <cellStyle name="Note 4 12 4 6 3" xfId="38804" xr:uid="{00000000-0005-0000-0000-0000A3590000}"/>
    <cellStyle name="Note 4 12 4 7" xfId="9357" xr:uid="{00000000-0005-0000-0000-0000A4590000}"/>
    <cellStyle name="Note 4 12 4 7 2" xfId="26792" xr:uid="{00000000-0005-0000-0000-0000A5590000}"/>
    <cellStyle name="Note 4 12 4 7 3" xfId="41245" xr:uid="{00000000-0005-0000-0000-0000A6590000}"/>
    <cellStyle name="Note 4 12 4 8" xfId="11777" xr:uid="{00000000-0005-0000-0000-0000A7590000}"/>
    <cellStyle name="Note 4 12 4 8 2" xfId="29212" xr:uid="{00000000-0005-0000-0000-0000A8590000}"/>
    <cellStyle name="Note 4 12 4 8 3" xfId="43665" xr:uid="{00000000-0005-0000-0000-0000A9590000}"/>
    <cellStyle name="Note 4 12 4 9" xfId="18784" xr:uid="{00000000-0005-0000-0000-0000AA590000}"/>
    <cellStyle name="Note 4 12 5" xfId="1947" xr:uid="{00000000-0005-0000-0000-0000AB590000}"/>
    <cellStyle name="Note 4 12 5 2" xfId="1948" xr:uid="{00000000-0005-0000-0000-0000AC590000}"/>
    <cellStyle name="Note 4 12 5 2 2" xfId="4459" xr:uid="{00000000-0005-0000-0000-0000AD590000}"/>
    <cellStyle name="Note 4 12 5 2 2 2" xfId="13970" xr:uid="{00000000-0005-0000-0000-0000AE590000}"/>
    <cellStyle name="Note 4 12 5 2 2 2 2" xfId="31405" xr:uid="{00000000-0005-0000-0000-0000AF590000}"/>
    <cellStyle name="Note 4 12 5 2 2 2 3" xfId="45858" xr:uid="{00000000-0005-0000-0000-0000B0590000}"/>
    <cellStyle name="Note 4 12 5 2 2 3" xfId="16431" xr:uid="{00000000-0005-0000-0000-0000B1590000}"/>
    <cellStyle name="Note 4 12 5 2 2 3 2" xfId="33866" xr:uid="{00000000-0005-0000-0000-0000B2590000}"/>
    <cellStyle name="Note 4 12 5 2 2 3 3" xfId="48319" xr:uid="{00000000-0005-0000-0000-0000B3590000}"/>
    <cellStyle name="Note 4 12 5 2 2 4" xfId="21895" xr:uid="{00000000-0005-0000-0000-0000B4590000}"/>
    <cellStyle name="Note 4 12 5 2 2 5" xfId="36348" xr:uid="{00000000-0005-0000-0000-0000B5590000}"/>
    <cellStyle name="Note 4 12 5 2 3" xfId="6921" xr:uid="{00000000-0005-0000-0000-0000B6590000}"/>
    <cellStyle name="Note 4 12 5 2 3 2" xfId="24356" xr:uid="{00000000-0005-0000-0000-0000B7590000}"/>
    <cellStyle name="Note 4 12 5 2 3 3" xfId="38809" xr:uid="{00000000-0005-0000-0000-0000B8590000}"/>
    <cellStyle name="Note 4 12 5 2 4" xfId="9362" xr:uid="{00000000-0005-0000-0000-0000B9590000}"/>
    <cellStyle name="Note 4 12 5 2 4 2" xfId="26797" xr:uid="{00000000-0005-0000-0000-0000BA590000}"/>
    <cellStyle name="Note 4 12 5 2 4 3" xfId="41250" xr:uid="{00000000-0005-0000-0000-0000BB590000}"/>
    <cellStyle name="Note 4 12 5 2 5" xfId="11782" xr:uid="{00000000-0005-0000-0000-0000BC590000}"/>
    <cellStyle name="Note 4 12 5 2 5 2" xfId="29217" xr:uid="{00000000-0005-0000-0000-0000BD590000}"/>
    <cellStyle name="Note 4 12 5 2 5 3" xfId="43670" xr:uid="{00000000-0005-0000-0000-0000BE590000}"/>
    <cellStyle name="Note 4 12 5 2 6" xfId="18789" xr:uid="{00000000-0005-0000-0000-0000BF590000}"/>
    <cellStyle name="Note 4 12 5 3" xfId="1949" xr:uid="{00000000-0005-0000-0000-0000C0590000}"/>
    <cellStyle name="Note 4 12 5 3 2" xfId="4460" xr:uid="{00000000-0005-0000-0000-0000C1590000}"/>
    <cellStyle name="Note 4 12 5 3 2 2" xfId="13971" xr:uid="{00000000-0005-0000-0000-0000C2590000}"/>
    <cellStyle name="Note 4 12 5 3 2 2 2" xfId="31406" xr:uid="{00000000-0005-0000-0000-0000C3590000}"/>
    <cellStyle name="Note 4 12 5 3 2 2 3" xfId="45859" xr:uid="{00000000-0005-0000-0000-0000C4590000}"/>
    <cellStyle name="Note 4 12 5 3 2 3" xfId="16432" xr:uid="{00000000-0005-0000-0000-0000C5590000}"/>
    <cellStyle name="Note 4 12 5 3 2 3 2" xfId="33867" xr:uid="{00000000-0005-0000-0000-0000C6590000}"/>
    <cellStyle name="Note 4 12 5 3 2 3 3" xfId="48320" xr:uid="{00000000-0005-0000-0000-0000C7590000}"/>
    <cellStyle name="Note 4 12 5 3 2 4" xfId="21896" xr:uid="{00000000-0005-0000-0000-0000C8590000}"/>
    <cellStyle name="Note 4 12 5 3 2 5" xfId="36349" xr:uid="{00000000-0005-0000-0000-0000C9590000}"/>
    <cellStyle name="Note 4 12 5 3 3" xfId="6922" xr:uid="{00000000-0005-0000-0000-0000CA590000}"/>
    <cellStyle name="Note 4 12 5 3 3 2" xfId="24357" xr:uid="{00000000-0005-0000-0000-0000CB590000}"/>
    <cellStyle name="Note 4 12 5 3 3 3" xfId="38810" xr:uid="{00000000-0005-0000-0000-0000CC590000}"/>
    <cellStyle name="Note 4 12 5 3 4" xfId="9363" xr:uid="{00000000-0005-0000-0000-0000CD590000}"/>
    <cellStyle name="Note 4 12 5 3 4 2" xfId="26798" xr:uid="{00000000-0005-0000-0000-0000CE590000}"/>
    <cellStyle name="Note 4 12 5 3 4 3" xfId="41251" xr:uid="{00000000-0005-0000-0000-0000CF590000}"/>
    <cellStyle name="Note 4 12 5 3 5" xfId="11783" xr:uid="{00000000-0005-0000-0000-0000D0590000}"/>
    <cellStyle name="Note 4 12 5 3 5 2" xfId="29218" xr:uid="{00000000-0005-0000-0000-0000D1590000}"/>
    <cellStyle name="Note 4 12 5 3 5 3" xfId="43671" xr:uid="{00000000-0005-0000-0000-0000D2590000}"/>
    <cellStyle name="Note 4 12 5 3 6" xfId="18790" xr:uid="{00000000-0005-0000-0000-0000D3590000}"/>
    <cellStyle name="Note 4 12 5 4" xfId="1950" xr:uid="{00000000-0005-0000-0000-0000D4590000}"/>
    <cellStyle name="Note 4 12 5 4 2" xfId="4461" xr:uid="{00000000-0005-0000-0000-0000D5590000}"/>
    <cellStyle name="Note 4 12 5 4 2 2" xfId="21897" xr:uid="{00000000-0005-0000-0000-0000D6590000}"/>
    <cellStyle name="Note 4 12 5 4 2 3" xfId="36350" xr:uid="{00000000-0005-0000-0000-0000D7590000}"/>
    <cellStyle name="Note 4 12 5 4 3" xfId="6923" xr:uid="{00000000-0005-0000-0000-0000D8590000}"/>
    <cellStyle name="Note 4 12 5 4 3 2" xfId="24358" xr:uid="{00000000-0005-0000-0000-0000D9590000}"/>
    <cellStyle name="Note 4 12 5 4 3 3" xfId="38811" xr:uid="{00000000-0005-0000-0000-0000DA590000}"/>
    <cellStyle name="Note 4 12 5 4 4" xfId="9364" xr:uid="{00000000-0005-0000-0000-0000DB590000}"/>
    <cellStyle name="Note 4 12 5 4 4 2" xfId="26799" xr:uid="{00000000-0005-0000-0000-0000DC590000}"/>
    <cellStyle name="Note 4 12 5 4 4 3" xfId="41252" xr:uid="{00000000-0005-0000-0000-0000DD590000}"/>
    <cellStyle name="Note 4 12 5 4 5" xfId="11784" xr:uid="{00000000-0005-0000-0000-0000DE590000}"/>
    <cellStyle name="Note 4 12 5 4 5 2" xfId="29219" xr:uid="{00000000-0005-0000-0000-0000DF590000}"/>
    <cellStyle name="Note 4 12 5 4 5 3" xfId="43672" xr:uid="{00000000-0005-0000-0000-0000E0590000}"/>
    <cellStyle name="Note 4 12 5 4 6" xfId="15257" xr:uid="{00000000-0005-0000-0000-0000E1590000}"/>
    <cellStyle name="Note 4 12 5 4 6 2" xfId="32692" xr:uid="{00000000-0005-0000-0000-0000E2590000}"/>
    <cellStyle name="Note 4 12 5 4 6 3" xfId="47145" xr:uid="{00000000-0005-0000-0000-0000E3590000}"/>
    <cellStyle name="Note 4 12 5 4 7" xfId="18791" xr:uid="{00000000-0005-0000-0000-0000E4590000}"/>
    <cellStyle name="Note 4 12 5 4 8" xfId="20419" xr:uid="{00000000-0005-0000-0000-0000E5590000}"/>
    <cellStyle name="Note 4 12 5 5" xfId="4458" xr:uid="{00000000-0005-0000-0000-0000E6590000}"/>
    <cellStyle name="Note 4 12 5 5 2" xfId="13969" xr:uid="{00000000-0005-0000-0000-0000E7590000}"/>
    <cellStyle name="Note 4 12 5 5 2 2" xfId="31404" xr:uid="{00000000-0005-0000-0000-0000E8590000}"/>
    <cellStyle name="Note 4 12 5 5 2 3" xfId="45857" xr:uid="{00000000-0005-0000-0000-0000E9590000}"/>
    <cellStyle name="Note 4 12 5 5 3" xfId="16430" xr:uid="{00000000-0005-0000-0000-0000EA590000}"/>
    <cellStyle name="Note 4 12 5 5 3 2" xfId="33865" xr:uid="{00000000-0005-0000-0000-0000EB590000}"/>
    <cellStyle name="Note 4 12 5 5 3 3" xfId="48318" xr:uid="{00000000-0005-0000-0000-0000EC590000}"/>
    <cellStyle name="Note 4 12 5 5 4" xfId="21894" xr:uid="{00000000-0005-0000-0000-0000ED590000}"/>
    <cellStyle name="Note 4 12 5 5 5" xfId="36347" xr:uid="{00000000-0005-0000-0000-0000EE590000}"/>
    <cellStyle name="Note 4 12 5 6" xfId="6920" xr:uid="{00000000-0005-0000-0000-0000EF590000}"/>
    <cellStyle name="Note 4 12 5 6 2" xfId="24355" xr:uid="{00000000-0005-0000-0000-0000F0590000}"/>
    <cellStyle name="Note 4 12 5 6 3" xfId="38808" xr:uid="{00000000-0005-0000-0000-0000F1590000}"/>
    <cellStyle name="Note 4 12 5 7" xfId="9361" xr:uid="{00000000-0005-0000-0000-0000F2590000}"/>
    <cellStyle name="Note 4 12 5 7 2" xfId="26796" xr:uid="{00000000-0005-0000-0000-0000F3590000}"/>
    <cellStyle name="Note 4 12 5 7 3" xfId="41249" xr:uid="{00000000-0005-0000-0000-0000F4590000}"/>
    <cellStyle name="Note 4 12 5 8" xfId="11781" xr:uid="{00000000-0005-0000-0000-0000F5590000}"/>
    <cellStyle name="Note 4 12 5 8 2" xfId="29216" xr:uid="{00000000-0005-0000-0000-0000F6590000}"/>
    <cellStyle name="Note 4 12 5 8 3" xfId="43669" xr:uid="{00000000-0005-0000-0000-0000F7590000}"/>
    <cellStyle name="Note 4 12 5 9" xfId="18788" xr:uid="{00000000-0005-0000-0000-0000F8590000}"/>
    <cellStyle name="Note 4 12 6" xfId="1951" xr:uid="{00000000-0005-0000-0000-0000F9590000}"/>
    <cellStyle name="Note 4 12 6 2" xfId="4462" xr:uid="{00000000-0005-0000-0000-0000FA590000}"/>
    <cellStyle name="Note 4 12 6 2 2" xfId="13972" xr:uid="{00000000-0005-0000-0000-0000FB590000}"/>
    <cellStyle name="Note 4 12 6 2 2 2" xfId="31407" xr:uid="{00000000-0005-0000-0000-0000FC590000}"/>
    <cellStyle name="Note 4 12 6 2 2 3" xfId="45860" xr:uid="{00000000-0005-0000-0000-0000FD590000}"/>
    <cellStyle name="Note 4 12 6 2 3" xfId="16433" xr:uid="{00000000-0005-0000-0000-0000FE590000}"/>
    <cellStyle name="Note 4 12 6 2 3 2" xfId="33868" xr:uid="{00000000-0005-0000-0000-0000FF590000}"/>
    <cellStyle name="Note 4 12 6 2 3 3" xfId="48321" xr:uid="{00000000-0005-0000-0000-0000005A0000}"/>
    <cellStyle name="Note 4 12 6 2 4" xfId="21898" xr:uid="{00000000-0005-0000-0000-0000015A0000}"/>
    <cellStyle name="Note 4 12 6 2 5" xfId="36351" xr:uid="{00000000-0005-0000-0000-0000025A0000}"/>
    <cellStyle name="Note 4 12 6 3" xfId="6924" xr:uid="{00000000-0005-0000-0000-0000035A0000}"/>
    <cellStyle name="Note 4 12 6 3 2" xfId="24359" xr:uid="{00000000-0005-0000-0000-0000045A0000}"/>
    <cellStyle name="Note 4 12 6 3 3" xfId="38812" xr:uid="{00000000-0005-0000-0000-0000055A0000}"/>
    <cellStyle name="Note 4 12 6 4" xfId="9365" xr:uid="{00000000-0005-0000-0000-0000065A0000}"/>
    <cellStyle name="Note 4 12 6 4 2" xfId="26800" xr:uid="{00000000-0005-0000-0000-0000075A0000}"/>
    <cellStyle name="Note 4 12 6 4 3" xfId="41253" xr:uid="{00000000-0005-0000-0000-0000085A0000}"/>
    <cellStyle name="Note 4 12 6 5" xfId="11785" xr:uid="{00000000-0005-0000-0000-0000095A0000}"/>
    <cellStyle name="Note 4 12 6 5 2" xfId="29220" xr:uid="{00000000-0005-0000-0000-00000A5A0000}"/>
    <cellStyle name="Note 4 12 6 5 3" xfId="43673" xr:uid="{00000000-0005-0000-0000-00000B5A0000}"/>
    <cellStyle name="Note 4 12 6 6" xfId="18792" xr:uid="{00000000-0005-0000-0000-00000C5A0000}"/>
    <cellStyle name="Note 4 12 7" xfId="1952" xr:uid="{00000000-0005-0000-0000-00000D5A0000}"/>
    <cellStyle name="Note 4 12 7 2" xfId="4463" xr:uid="{00000000-0005-0000-0000-00000E5A0000}"/>
    <cellStyle name="Note 4 12 7 2 2" xfId="13973" xr:uid="{00000000-0005-0000-0000-00000F5A0000}"/>
    <cellStyle name="Note 4 12 7 2 2 2" xfId="31408" xr:uid="{00000000-0005-0000-0000-0000105A0000}"/>
    <cellStyle name="Note 4 12 7 2 2 3" xfId="45861" xr:uid="{00000000-0005-0000-0000-0000115A0000}"/>
    <cellStyle name="Note 4 12 7 2 3" xfId="16434" xr:uid="{00000000-0005-0000-0000-0000125A0000}"/>
    <cellStyle name="Note 4 12 7 2 3 2" xfId="33869" xr:uid="{00000000-0005-0000-0000-0000135A0000}"/>
    <cellStyle name="Note 4 12 7 2 3 3" xfId="48322" xr:uid="{00000000-0005-0000-0000-0000145A0000}"/>
    <cellStyle name="Note 4 12 7 2 4" xfId="21899" xr:uid="{00000000-0005-0000-0000-0000155A0000}"/>
    <cellStyle name="Note 4 12 7 2 5" xfId="36352" xr:uid="{00000000-0005-0000-0000-0000165A0000}"/>
    <cellStyle name="Note 4 12 7 3" xfId="6925" xr:uid="{00000000-0005-0000-0000-0000175A0000}"/>
    <cellStyle name="Note 4 12 7 3 2" xfId="24360" xr:uid="{00000000-0005-0000-0000-0000185A0000}"/>
    <cellStyle name="Note 4 12 7 3 3" xfId="38813" xr:uid="{00000000-0005-0000-0000-0000195A0000}"/>
    <cellStyle name="Note 4 12 7 4" xfId="9366" xr:uid="{00000000-0005-0000-0000-00001A5A0000}"/>
    <cellStyle name="Note 4 12 7 4 2" xfId="26801" xr:uid="{00000000-0005-0000-0000-00001B5A0000}"/>
    <cellStyle name="Note 4 12 7 4 3" xfId="41254" xr:uid="{00000000-0005-0000-0000-00001C5A0000}"/>
    <cellStyle name="Note 4 12 7 5" xfId="11786" xr:uid="{00000000-0005-0000-0000-00001D5A0000}"/>
    <cellStyle name="Note 4 12 7 5 2" xfId="29221" xr:uid="{00000000-0005-0000-0000-00001E5A0000}"/>
    <cellStyle name="Note 4 12 7 5 3" xfId="43674" xr:uid="{00000000-0005-0000-0000-00001F5A0000}"/>
    <cellStyle name="Note 4 12 7 6" xfId="18793" xr:uid="{00000000-0005-0000-0000-0000205A0000}"/>
    <cellStyle name="Note 4 12 8" xfId="1953" xr:uid="{00000000-0005-0000-0000-0000215A0000}"/>
    <cellStyle name="Note 4 12 8 2" xfId="4464" xr:uid="{00000000-0005-0000-0000-0000225A0000}"/>
    <cellStyle name="Note 4 12 8 2 2" xfId="21900" xr:uid="{00000000-0005-0000-0000-0000235A0000}"/>
    <cellStyle name="Note 4 12 8 2 3" xfId="36353" xr:uid="{00000000-0005-0000-0000-0000245A0000}"/>
    <cellStyle name="Note 4 12 8 3" xfId="6926" xr:uid="{00000000-0005-0000-0000-0000255A0000}"/>
    <cellStyle name="Note 4 12 8 3 2" xfId="24361" xr:uid="{00000000-0005-0000-0000-0000265A0000}"/>
    <cellStyle name="Note 4 12 8 3 3" xfId="38814" xr:uid="{00000000-0005-0000-0000-0000275A0000}"/>
    <cellStyle name="Note 4 12 8 4" xfId="9367" xr:uid="{00000000-0005-0000-0000-0000285A0000}"/>
    <cellStyle name="Note 4 12 8 4 2" xfId="26802" xr:uid="{00000000-0005-0000-0000-0000295A0000}"/>
    <cellStyle name="Note 4 12 8 4 3" xfId="41255" xr:uid="{00000000-0005-0000-0000-00002A5A0000}"/>
    <cellStyle name="Note 4 12 8 5" xfId="11787" xr:uid="{00000000-0005-0000-0000-00002B5A0000}"/>
    <cellStyle name="Note 4 12 8 5 2" xfId="29222" xr:uid="{00000000-0005-0000-0000-00002C5A0000}"/>
    <cellStyle name="Note 4 12 8 5 3" xfId="43675" xr:uid="{00000000-0005-0000-0000-00002D5A0000}"/>
    <cellStyle name="Note 4 12 8 6" xfId="15258" xr:uid="{00000000-0005-0000-0000-00002E5A0000}"/>
    <cellStyle name="Note 4 12 8 6 2" xfId="32693" xr:uid="{00000000-0005-0000-0000-00002F5A0000}"/>
    <cellStyle name="Note 4 12 8 6 3" xfId="47146" xr:uid="{00000000-0005-0000-0000-0000305A0000}"/>
    <cellStyle name="Note 4 12 8 7" xfId="18794" xr:uid="{00000000-0005-0000-0000-0000315A0000}"/>
    <cellStyle name="Note 4 12 8 8" xfId="20420" xr:uid="{00000000-0005-0000-0000-0000325A0000}"/>
    <cellStyle name="Note 4 12 9" xfId="4445" xr:uid="{00000000-0005-0000-0000-0000335A0000}"/>
    <cellStyle name="Note 4 12 9 2" xfId="13959" xr:uid="{00000000-0005-0000-0000-0000345A0000}"/>
    <cellStyle name="Note 4 12 9 2 2" xfId="31394" xr:uid="{00000000-0005-0000-0000-0000355A0000}"/>
    <cellStyle name="Note 4 12 9 2 3" xfId="45847" xr:uid="{00000000-0005-0000-0000-0000365A0000}"/>
    <cellStyle name="Note 4 12 9 3" xfId="16420" xr:uid="{00000000-0005-0000-0000-0000375A0000}"/>
    <cellStyle name="Note 4 12 9 3 2" xfId="33855" xr:uid="{00000000-0005-0000-0000-0000385A0000}"/>
    <cellStyle name="Note 4 12 9 3 3" xfId="48308" xr:uid="{00000000-0005-0000-0000-0000395A0000}"/>
    <cellStyle name="Note 4 12 9 4" xfId="21881" xr:uid="{00000000-0005-0000-0000-00003A5A0000}"/>
    <cellStyle name="Note 4 12 9 5" xfId="36334" xr:uid="{00000000-0005-0000-0000-00003B5A0000}"/>
    <cellStyle name="Note 4 13" xfId="1954" xr:uid="{00000000-0005-0000-0000-00003C5A0000}"/>
    <cellStyle name="Note 4 13 10" xfId="6927" xr:uid="{00000000-0005-0000-0000-00003D5A0000}"/>
    <cellStyle name="Note 4 13 10 2" xfId="24362" xr:uid="{00000000-0005-0000-0000-00003E5A0000}"/>
    <cellStyle name="Note 4 13 10 3" xfId="38815" xr:uid="{00000000-0005-0000-0000-00003F5A0000}"/>
    <cellStyle name="Note 4 13 11" xfId="9368" xr:uid="{00000000-0005-0000-0000-0000405A0000}"/>
    <cellStyle name="Note 4 13 11 2" xfId="26803" xr:uid="{00000000-0005-0000-0000-0000415A0000}"/>
    <cellStyle name="Note 4 13 11 3" xfId="41256" xr:uid="{00000000-0005-0000-0000-0000425A0000}"/>
    <cellStyle name="Note 4 13 12" xfId="11788" xr:uid="{00000000-0005-0000-0000-0000435A0000}"/>
    <cellStyle name="Note 4 13 12 2" xfId="29223" xr:uid="{00000000-0005-0000-0000-0000445A0000}"/>
    <cellStyle name="Note 4 13 12 3" xfId="43676" xr:uid="{00000000-0005-0000-0000-0000455A0000}"/>
    <cellStyle name="Note 4 13 13" xfId="18795" xr:uid="{00000000-0005-0000-0000-0000465A0000}"/>
    <cellStyle name="Note 4 13 2" xfId="1955" xr:uid="{00000000-0005-0000-0000-0000475A0000}"/>
    <cellStyle name="Note 4 13 2 2" xfId="1956" xr:uid="{00000000-0005-0000-0000-0000485A0000}"/>
    <cellStyle name="Note 4 13 2 2 2" xfId="4467" xr:uid="{00000000-0005-0000-0000-0000495A0000}"/>
    <cellStyle name="Note 4 13 2 2 2 2" xfId="13976" xr:uid="{00000000-0005-0000-0000-00004A5A0000}"/>
    <cellStyle name="Note 4 13 2 2 2 2 2" xfId="31411" xr:uid="{00000000-0005-0000-0000-00004B5A0000}"/>
    <cellStyle name="Note 4 13 2 2 2 2 3" xfId="45864" xr:uid="{00000000-0005-0000-0000-00004C5A0000}"/>
    <cellStyle name="Note 4 13 2 2 2 3" xfId="16437" xr:uid="{00000000-0005-0000-0000-00004D5A0000}"/>
    <cellStyle name="Note 4 13 2 2 2 3 2" xfId="33872" xr:uid="{00000000-0005-0000-0000-00004E5A0000}"/>
    <cellStyle name="Note 4 13 2 2 2 3 3" xfId="48325" xr:uid="{00000000-0005-0000-0000-00004F5A0000}"/>
    <cellStyle name="Note 4 13 2 2 2 4" xfId="21903" xr:uid="{00000000-0005-0000-0000-0000505A0000}"/>
    <cellStyle name="Note 4 13 2 2 2 5" xfId="36356" xr:uid="{00000000-0005-0000-0000-0000515A0000}"/>
    <cellStyle name="Note 4 13 2 2 3" xfId="6929" xr:uid="{00000000-0005-0000-0000-0000525A0000}"/>
    <cellStyle name="Note 4 13 2 2 3 2" xfId="24364" xr:uid="{00000000-0005-0000-0000-0000535A0000}"/>
    <cellStyle name="Note 4 13 2 2 3 3" xfId="38817" xr:uid="{00000000-0005-0000-0000-0000545A0000}"/>
    <cellStyle name="Note 4 13 2 2 4" xfId="9370" xr:uid="{00000000-0005-0000-0000-0000555A0000}"/>
    <cellStyle name="Note 4 13 2 2 4 2" xfId="26805" xr:uid="{00000000-0005-0000-0000-0000565A0000}"/>
    <cellStyle name="Note 4 13 2 2 4 3" xfId="41258" xr:uid="{00000000-0005-0000-0000-0000575A0000}"/>
    <cellStyle name="Note 4 13 2 2 5" xfId="11790" xr:uid="{00000000-0005-0000-0000-0000585A0000}"/>
    <cellStyle name="Note 4 13 2 2 5 2" xfId="29225" xr:uid="{00000000-0005-0000-0000-0000595A0000}"/>
    <cellStyle name="Note 4 13 2 2 5 3" xfId="43678" xr:uid="{00000000-0005-0000-0000-00005A5A0000}"/>
    <cellStyle name="Note 4 13 2 2 6" xfId="18797" xr:uid="{00000000-0005-0000-0000-00005B5A0000}"/>
    <cellStyle name="Note 4 13 2 3" xfId="1957" xr:uid="{00000000-0005-0000-0000-00005C5A0000}"/>
    <cellStyle name="Note 4 13 2 3 2" xfId="4468" xr:uid="{00000000-0005-0000-0000-00005D5A0000}"/>
    <cellStyle name="Note 4 13 2 3 2 2" xfId="13977" xr:uid="{00000000-0005-0000-0000-00005E5A0000}"/>
    <cellStyle name="Note 4 13 2 3 2 2 2" xfId="31412" xr:uid="{00000000-0005-0000-0000-00005F5A0000}"/>
    <cellStyle name="Note 4 13 2 3 2 2 3" xfId="45865" xr:uid="{00000000-0005-0000-0000-0000605A0000}"/>
    <cellStyle name="Note 4 13 2 3 2 3" xfId="16438" xr:uid="{00000000-0005-0000-0000-0000615A0000}"/>
    <cellStyle name="Note 4 13 2 3 2 3 2" xfId="33873" xr:uid="{00000000-0005-0000-0000-0000625A0000}"/>
    <cellStyle name="Note 4 13 2 3 2 3 3" xfId="48326" xr:uid="{00000000-0005-0000-0000-0000635A0000}"/>
    <cellStyle name="Note 4 13 2 3 2 4" xfId="21904" xr:uid="{00000000-0005-0000-0000-0000645A0000}"/>
    <cellStyle name="Note 4 13 2 3 2 5" xfId="36357" xr:uid="{00000000-0005-0000-0000-0000655A0000}"/>
    <cellStyle name="Note 4 13 2 3 3" xfId="6930" xr:uid="{00000000-0005-0000-0000-0000665A0000}"/>
    <cellStyle name="Note 4 13 2 3 3 2" xfId="24365" xr:uid="{00000000-0005-0000-0000-0000675A0000}"/>
    <cellStyle name="Note 4 13 2 3 3 3" xfId="38818" xr:uid="{00000000-0005-0000-0000-0000685A0000}"/>
    <cellStyle name="Note 4 13 2 3 4" xfId="9371" xr:uid="{00000000-0005-0000-0000-0000695A0000}"/>
    <cellStyle name="Note 4 13 2 3 4 2" xfId="26806" xr:uid="{00000000-0005-0000-0000-00006A5A0000}"/>
    <cellStyle name="Note 4 13 2 3 4 3" xfId="41259" xr:uid="{00000000-0005-0000-0000-00006B5A0000}"/>
    <cellStyle name="Note 4 13 2 3 5" xfId="11791" xr:uid="{00000000-0005-0000-0000-00006C5A0000}"/>
    <cellStyle name="Note 4 13 2 3 5 2" xfId="29226" xr:uid="{00000000-0005-0000-0000-00006D5A0000}"/>
    <cellStyle name="Note 4 13 2 3 5 3" xfId="43679" xr:uid="{00000000-0005-0000-0000-00006E5A0000}"/>
    <cellStyle name="Note 4 13 2 3 6" xfId="18798" xr:uid="{00000000-0005-0000-0000-00006F5A0000}"/>
    <cellStyle name="Note 4 13 2 4" xfId="1958" xr:uid="{00000000-0005-0000-0000-0000705A0000}"/>
    <cellStyle name="Note 4 13 2 4 2" xfId="4469" xr:uid="{00000000-0005-0000-0000-0000715A0000}"/>
    <cellStyle name="Note 4 13 2 4 2 2" xfId="21905" xr:uid="{00000000-0005-0000-0000-0000725A0000}"/>
    <cellStyle name="Note 4 13 2 4 2 3" xfId="36358" xr:uid="{00000000-0005-0000-0000-0000735A0000}"/>
    <cellStyle name="Note 4 13 2 4 3" xfId="6931" xr:uid="{00000000-0005-0000-0000-0000745A0000}"/>
    <cellStyle name="Note 4 13 2 4 3 2" xfId="24366" xr:uid="{00000000-0005-0000-0000-0000755A0000}"/>
    <cellStyle name="Note 4 13 2 4 3 3" xfId="38819" xr:uid="{00000000-0005-0000-0000-0000765A0000}"/>
    <cellStyle name="Note 4 13 2 4 4" xfId="9372" xr:uid="{00000000-0005-0000-0000-0000775A0000}"/>
    <cellStyle name="Note 4 13 2 4 4 2" xfId="26807" xr:uid="{00000000-0005-0000-0000-0000785A0000}"/>
    <cellStyle name="Note 4 13 2 4 4 3" xfId="41260" xr:uid="{00000000-0005-0000-0000-0000795A0000}"/>
    <cellStyle name="Note 4 13 2 4 5" xfId="11792" xr:uid="{00000000-0005-0000-0000-00007A5A0000}"/>
    <cellStyle name="Note 4 13 2 4 5 2" xfId="29227" xr:uid="{00000000-0005-0000-0000-00007B5A0000}"/>
    <cellStyle name="Note 4 13 2 4 5 3" xfId="43680" xr:uid="{00000000-0005-0000-0000-00007C5A0000}"/>
    <cellStyle name="Note 4 13 2 4 6" xfId="15259" xr:uid="{00000000-0005-0000-0000-00007D5A0000}"/>
    <cellStyle name="Note 4 13 2 4 6 2" xfId="32694" xr:uid="{00000000-0005-0000-0000-00007E5A0000}"/>
    <cellStyle name="Note 4 13 2 4 6 3" xfId="47147" xr:uid="{00000000-0005-0000-0000-00007F5A0000}"/>
    <cellStyle name="Note 4 13 2 4 7" xfId="18799" xr:uid="{00000000-0005-0000-0000-0000805A0000}"/>
    <cellStyle name="Note 4 13 2 4 8" xfId="20421" xr:uid="{00000000-0005-0000-0000-0000815A0000}"/>
    <cellStyle name="Note 4 13 2 5" xfId="4466" xr:uid="{00000000-0005-0000-0000-0000825A0000}"/>
    <cellStyle name="Note 4 13 2 5 2" xfId="13975" xr:uid="{00000000-0005-0000-0000-0000835A0000}"/>
    <cellStyle name="Note 4 13 2 5 2 2" xfId="31410" xr:uid="{00000000-0005-0000-0000-0000845A0000}"/>
    <cellStyle name="Note 4 13 2 5 2 3" xfId="45863" xr:uid="{00000000-0005-0000-0000-0000855A0000}"/>
    <cellStyle name="Note 4 13 2 5 3" xfId="16436" xr:uid="{00000000-0005-0000-0000-0000865A0000}"/>
    <cellStyle name="Note 4 13 2 5 3 2" xfId="33871" xr:uid="{00000000-0005-0000-0000-0000875A0000}"/>
    <cellStyle name="Note 4 13 2 5 3 3" xfId="48324" xr:uid="{00000000-0005-0000-0000-0000885A0000}"/>
    <cellStyle name="Note 4 13 2 5 4" xfId="21902" xr:uid="{00000000-0005-0000-0000-0000895A0000}"/>
    <cellStyle name="Note 4 13 2 5 5" xfId="36355" xr:uid="{00000000-0005-0000-0000-00008A5A0000}"/>
    <cellStyle name="Note 4 13 2 6" xfId="6928" xr:uid="{00000000-0005-0000-0000-00008B5A0000}"/>
    <cellStyle name="Note 4 13 2 6 2" xfId="24363" xr:uid="{00000000-0005-0000-0000-00008C5A0000}"/>
    <cellStyle name="Note 4 13 2 6 3" xfId="38816" xr:uid="{00000000-0005-0000-0000-00008D5A0000}"/>
    <cellStyle name="Note 4 13 2 7" xfId="9369" xr:uid="{00000000-0005-0000-0000-00008E5A0000}"/>
    <cellStyle name="Note 4 13 2 7 2" xfId="26804" xr:uid="{00000000-0005-0000-0000-00008F5A0000}"/>
    <cellStyle name="Note 4 13 2 7 3" xfId="41257" xr:uid="{00000000-0005-0000-0000-0000905A0000}"/>
    <cellStyle name="Note 4 13 2 8" xfId="11789" xr:uid="{00000000-0005-0000-0000-0000915A0000}"/>
    <cellStyle name="Note 4 13 2 8 2" xfId="29224" xr:uid="{00000000-0005-0000-0000-0000925A0000}"/>
    <cellStyle name="Note 4 13 2 8 3" xfId="43677" xr:uid="{00000000-0005-0000-0000-0000935A0000}"/>
    <cellStyle name="Note 4 13 2 9" xfId="18796" xr:uid="{00000000-0005-0000-0000-0000945A0000}"/>
    <cellStyle name="Note 4 13 3" xfId="1959" xr:uid="{00000000-0005-0000-0000-0000955A0000}"/>
    <cellStyle name="Note 4 13 3 2" xfId="1960" xr:uid="{00000000-0005-0000-0000-0000965A0000}"/>
    <cellStyle name="Note 4 13 3 2 2" xfId="4471" xr:uid="{00000000-0005-0000-0000-0000975A0000}"/>
    <cellStyle name="Note 4 13 3 2 2 2" xfId="13979" xr:uid="{00000000-0005-0000-0000-0000985A0000}"/>
    <cellStyle name="Note 4 13 3 2 2 2 2" xfId="31414" xr:uid="{00000000-0005-0000-0000-0000995A0000}"/>
    <cellStyle name="Note 4 13 3 2 2 2 3" xfId="45867" xr:uid="{00000000-0005-0000-0000-00009A5A0000}"/>
    <cellStyle name="Note 4 13 3 2 2 3" xfId="16440" xr:uid="{00000000-0005-0000-0000-00009B5A0000}"/>
    <cellStyle name="Note 4 13 3 2 2 3 2" xfId="33875" xr:uid="{00000000-0005-0000-0000-00009C5A0000}"/>
    <cellStyle name="Note 4 13 3 2 2 3 3" xfId="48328" xr:uid="{00000000-0005-0000-0000-00009D5A0000}"/>
    <cellStyle name="Note 4 13 3 2 2 4" xfId="21907" xr:uid="{00000000-0005-0000-0000-00009E5A0000}"/>
    <cellStyle name="Note 4 13 3 2 2 5" xfId="36360" xr:uid="{00000000-0005-0000-0000-00009F5A0000}"/>
    <cellStyle name="Note 4 13 3 2 3" xfId="6933" xr:uid="{00000000-0005-0000-0000-0000A05A0000}"/>
    <cellStyle name="Note 4 13 3 2 3 2" xfId="24368" xr:uid="{00000000-0005-0000-0000-0000A15A0000}"/>
    <cellStyle name="Note 4 13 3 2 3 3" xfId="38821" xr:uid="{00000000-0005-0000-0000-0000A25A0000}"/>
    <cellStyle name="Note 4 13 3 2 4" xfId="9374" xr:uid="{00000000-0005-0000-0000-0000A35A0000}"/>
    <cellStyle name="Note 4 13 3 2 4 2" xfId="26809" xr:uid="{00000000-0005-0000-0000-0000A45A0000}"/>
    <cellStyle name="Note 4 13 3 2 4 3" xfId="41262" xr:uid="{00000000-0005-0000-0000-0000A55A0000}"/>
    <cellStyle name="Note 4 13 3 2 5" xfId="11794" xr:uid="{00000000-0005-0000-0000-0000A65A0000}"/>
    <cellStyle name="Note 4 13 3 2 5 2" xfId="29229" xr:uid="{00000000-0005-0000-0000-0000A75A0000}"/>
    <cellStyle name="Note 4 13 3 2 5 3" xfId="43682" xr:uid="{00000000-0005-0000-0000-0000A85A0000}"/>
    <cellStyle name="Note 4 13 3 2 6" xfId="18801" xr:uid="{00000000-0005-0000-0000-0000A95A0000}"/>
    <cellStyle name="Note 4 13 3 3" xfId="1961" xr:uid="{00000000-0005-0000-0000-0000AA5A0000}"/>
    <cellStyle name="Note 4 13 3 3 2" xfId="4472" xr:uid="{00000000-0005-0000-0000-0000AB5A0000}"/>
    <cellStyle name="Note 4 13 3 3 2 2" xfId="13980" xr:uid="{00000000-0005-0000-0000-0000AC5A0000}"/>
    <cellStyle name="Note 4 13 3 3 2 2 2" xfId="31415" xr:uid="{00000000-0005-0000-0000-0000AD5A0000}"/>
    <cellStyle name="Note 4 13 3 3 2 2 3" xfId="45868" xr:uid="{00000000-0005-0000-0000-0000AE5A0000}"/>
    <cellStyle name="Note 4 13 3 3 2 3" xfId="16441" xr:uid="{00000000-0005-0000-0000-0000AF5A0000}"/>
    <cellStyle name="Note 4 13 3 3 2 3 2" xfId="33876" xr:uid="{00000000-0005-0000-0000-0000B05A0000}"/>
    <cellStyle name="Note 4 13 3 3 2 3 3" xfId="48329" xr:uid="{00000000-0005-0000-0000-0000B15A0000}"/>
    <cellStyle name="Note 4 13 3 3 2 4" xfId="21908" xr:uid="{00000000-0005-0000-0000-0000B25A0000}"/>
    <cellStyle name="Note 4 13 3 3 2 5" xfId="36361" xr:uid="{00000000-0005-0000-0000-0000B35A0000}"/>
    <cellStyle name="Note 4 13 3 3 3" xfId="6934" xr:uid="{00000000-0005-0000-0000-0000B45A0000}"/>
    <cellStyle name="Note 4 13 3 3 3 2" xfId="24369" xr:uid="{00000000-0005-0000-0000-0000B55A0000}"/>
    <cellStyle name="Note 4 13 3 3 3 3" xfId="38822" xr:uid="{00000000-0005-0000-0000-0000B65A0000}"/>
    <cellStyle name="Note 4 13 3 3 4" xfId="9375" xr:uid="{00000000-0005-0000-0000-0000B75A0000}"/>
    <cellStyle name="Note 4 13 3 3 4 2" xfId="26810" xr:uid="{00000000-0005-0000-0000-0000B85A0000}"/>
    <cellStyle name="Note 4 13 3 3 4 3" xfId="41263" xr:uid="{00000000-0005-0000-0000-0000B95A0000}"/>
    <cellStyle name="Note 4 13 3 3 5" xfId="11795" xr:uid="{00000000-0005-0000-0000-0000BA5A0000}"/>
    <cellStyle name="Note 4 13 3 3 5 2" xfId="29230" xr:uid="{00000000-0005-0000-0000-0000BB5A0000}"/>
    <cellStyle name="Note 4 13 3 3 5 3" xfId="43683" xr:uid="{00000000-0005-0000-0000-0000BC5A0000}"/>
    <cellStyle name="Note 4 13 3 3 6" xfId="18802" xr:uid="{00000000-0005-0000-0000-0000BD5A0000}"/>
    <cellStyle name="Note 4 13 3 4" xfId="1962" xr:uid="{00000000-0005-0000-0000-0000BE5A0000}"/>
    <cellStyle name="Note 4 13 3 4 2" xfId="4473" xr:uid="{00000000-0005-0000-0000-0000BF5A0000}"/>
    <cellStyle name="Note 4 13 3 4 2 2" xfId="21909" xr:uid="{00000000-0005-0000-0000-0000C05A0000}"/>
    <cellStyle name="Note 4 13 3 4 2 3" xfId="36362" xr:uid="{00000000-0005-0000-0000-0000C15A0000}"/>
    <cellStyle name="Note 4 13 3 4 3" xfId="6935" xr:uid="{00000000-0005-0000-0000-0000C25A0000}"/>
    <cellStyle name="Note 4 13 3 4 3 2" xfId="24370" xr:uid="{00000000-0005-0000-0000-0000C35A0000}"/>
    <cellStyle name="Note 4 13 3 4 3 3" xfId="38823" xr:uid="{00000000-0005-0000-0000-0000C45A0000}"/>
    <cellStyle name="Note 4 13 3 4 4" xfId="9376" xr:uid="{00000000-0005-0000-0000-0000C55A0000}"/>
    <cellStyle name="Note 4 13 3 4 4 2" xfId="26811" xr:uid="{00000000-0005-0000-0000-0000C65A0000}"/>
    <cellStyle name="Note 4 13 3 4 4 3" xfId="41264" xr:uid="{00000000-0005-0000-0000-0000C75A0000}"/>
    <cellStyle name="Note 4 13 3 4 5" xfId="11796" xr:uid="{00000000-0005-0000-0000-0000C85A0000}"/>
    <cellStyle name="Note 4 13 3 4 5 2" xfId="29231" xr:uid="{00000000-0005-0000-0000-0000C95A0000}"/>
    <cellStyle name="Note 4 13 3 4 5 3" xfId="43684" xr:uid="{00000000-0005-0000-0000-0000CA5A0000}"/>
    <cellStyle name="Note 4 13 3 4 6" xfId="15260" xr:uid="{00000000-0005-0000-0000-0000CB5A0000}"/>
    <cellStyle name="Note 4 13 3 4 6 2" xfId="32695" xr:uid="{00000000-0005-0000-0000-0000CC5A0000}"/>
    <cellStyle name="Note 4 13 3 4 6 3" xfId="47148" xr:uid="{00000000-0005-0000-0000-0000CD5A0000}"/>
    <cellStyle name="Note 4 13 3 4 7" xfId="18803" xr:uid="{00000000-0005-0000-0000-0000CE5A0000}"/>
    <cellStyle name="Note 4 13 3 4 8" xfId="20422" xr:uid="{00000000-0005-0000-0000-0000CF5A0000}"/>
    <cellStyle name="Note 4 13 3 5" xfId="4470" xr:uid="{00000000-0005-0000-0000-0000D05A0000}"/>
    <cellStyle name="Note 4 13 3 5 2" xfId="13978" xr:uid="{00000000-0005-0000-0000-0000D15A0000}"/>
    <cellStyle name="Note 4 13 3 5 2 2" xfId="31413" xr:uid="{00000000-0005-0000-0000-0000D25A0000}"/>
    <cellStyle name="Note 4 13 3 5 2 3" xfId="45866" xr:uid="{00000000-0005-0000-0000-0000D35A0000}"/>
    <cellStyle name="Note 4 13 3 5 3" xfId="16439" xr:uid="{00000000-0005-0000-0000-0000D45A0000}"/>
    <cellStyle name="Note 4 13 3 5 3 2" xfId="33874" xr:uid="{00000000-0005-0000-0000-0000D55A0000}"/>
    <cellStyle name="Note 4 13 3 5 3 3" xfId="48327" xr:uid="{00000000-0005-0000-0000-0000D65A0000}"/>
    <cellStyle name="Note 4 13 3 5 4" xfId="21906" xr:uid="{00000000-0005-0000-0000-0000D75A0000}"/>
    <cellStyle name="Note 4 13 3 5 5" xfId="36359" xr:uid="{00000000-0005-0000-0000-0000D85A0000}"/>
    <cellStyle name="Note 4 13 3 6" xfId="6932" xr:uid="{00000000-0005-0000-0000-0000D95A0000}"/>
    <cellStyle name="Note 4 13 3 6 2" xfId="24367" xr:uid="{00000000-0005-0000-0000-0000DA5A0000}"/>
    <cellStyle name="Note 4 13 3 6 3" xfId="38820" xr:uid="{00000000-0005-0000-0000-0000DB5A0000}"/>
    <cellStyle name="Note 4 13 3 7" xfId="9373" xr:uid="{00000000-0005-0000-0000-0000DC5A0000}"/>
    <cellStyle name="Note 4 13 3 7 2" xfId="26808" xr:uid="{00000000-0005-0000-0000-0000DD5A0000}"/>
    <cellStyle name="Note 4 13 3 7 3" xfId="41261" xr:uid="{00000000-0005-0000-0000-0000DE5A0000}"/>
    <cellStyle name="Note 4 13 3 8" xfId="11793" xr:uid="{00000000-0005-0000-0000-0000DF5A0000}"/>
    <cellStyle name="Note 4 13 3 8 2" xfId="29228" xr:uid="{00000000-0005-0000-0000-0000E05A0000}"/>
    <cellStyle name="Note 4 13 3 8 3" xfId="43681" xr:uid="{00000000-0005-0000-0000-0000E15A0000}"/>
    <cellStyle name="Note 4 13 3 9" xfId="18800" xr:uid="{00000000-0005-0000-0000-0000E25A0000}"/>
    <cellStyle name="Note 4 13 4" xfId="1963" xr:uid="{00000000-0005-0000-0000-0000E35A0000}"/>
    <cellStyle name="Note 4 13 4 2" xfId="1964" xr:uid="{00000000-0005-0000-0000-0000E45A0000}"/>
    <cellStyle name="Note 4 13 4 2 2" xfId="4475" xr:uid="{00000000-0005-0000-0000-0000E55A0000}"/>
    <cellStyle name="Note 4 13 4 2 2 2" xfId="13982" xr:uid="{00000000-0005-0000-0000-0000E65A0000}"/>
    <cellStyle name="Note 4 13 4 2 2 2 2" xfId="31417" xr:uid="{00000000-0005-0000-0000-0000E75A0000}"/>
    <cellStyle name="Note 4 13 4 2 2 2 3" xfId="45870" xr:uid="{00000000-0005-0000-0000-0000E85A0000}"/>
    <cellStyle name="Note 4 13 4 2 2 3" xfId="16443" xr:uid="{00000000-0005-0000-0000-0000E95A0000}"/>
    <cellStyle name="Note 4 13 4 2 2 3 2" xfId="33878" xr:uid="{00000000-0005-0000-0000-0000EA5A0000}"/>
    <cellStyle name="Note 4 13 4 2 2 3 3" xfId="48331" xr:uid="{00000000-0005-0000-0000-0000EB5A0000}"/>
    <cellStyle name="Note 4 13 4 2 2 4" xfId="21911" xr:uid="{00000000-0005-0000-0000-0000EC5A0000}"/>
    <cellStyle name="Note 4 13 4 2 2 5" xfId="36364" xr:uid="{00000000-0005-0000-0000-0000ED5A0000}"/>
    <cellStyle name="Note 4 13 4 2 3" xfId="6937" xr:uid="{00000000-0005-0000-0000-0000EE5A0000}"/>
    <cellStyle name="Note 4 13 4 2 3 2" xfId="24372" xr:uid="{00000000-0005-0000-0000-0000EF5A0000}"/>
    <cellStyle name="Note 4 13 4 2 3 3" xfId="38825" xr:uid="{00000000-0005-0000-0000-0000F05A0000}"/>
    <cellStyle name="Note 4 13 4 2 4" xfId="9378" xr:uid="{00000000-0005-0000-0000-0000F15A0000}"/>
    <cellStyle name="Note 4 13 4 2 4 2" xfId="26813" xr:uid="{00000000-0005-0000-0000-0000F25A0000}"/>
    <cellStyle name="Note 4 13 4 2 4 3" xfId="41266" xr:uid="{00000000-0005-0000-0000-0000F35A0000}"/>
    <cellStyle name="Note 4 13 4 2 5" xfId="11798" xr:uid="{00000000-0005-0000-0000-0000F45A0000}"/>
    <cellStyle name="Note 4 13 4 2 5 2" xfId="29233" xr:uid="{00000000-0005-0000-0000-0000F55A0000}"/>
    <cellStyle name="Note 4 13 4 2 5 3" xfId="43686" xr:uid="{00000000-0005-0000-0000-0000F65A0000}"/>
    <cellStyle name="Note 4 13 4 2 6" xfId="18805" xr:uid="{00000000-0005-0000-0000-0000F75A0000}"/>
    <cellStyle name="Note 4 13 4 3" xfId="1965" xr:uid="{00000000-0005-0000-0000-0000F85A0000}"/>
    <cellStyle name="Note 4 13 4 3 2" xfId="4476" xr:uid="{00000000-0005-0000-0000-0000F95A0000}"/>
    <cellStyle name="Note 4 13 4 3 2 2" xfId="13983" xr:uid="{00000000-0005-0000-0000-0000FA5A0000}"/>
    <cellStyle name="Note 4 13 4 3 2 2 2" xfId="31418" xr:uid="{00000000-0005-0000-0000-0000FB5A0000}"/>
    <cellStyle name="Note 4 13 4 3 2 2 3" xfId="45871" xr:uid="{00000000-0005-0000-0000-0000FC5A0000}"/>
    <cellStyle name="Note 4 13 4 3 2 3" xfId="16444" xr:uid="{00000000-0005-0000-0000-0000FD5A0000}"/>
    <cellStyle name="Note 4 13 4 3 2 3 2" xfId="33879" xr:uid="{00000000-0005-0000-0000-0000FE5A0000}"/>
    <cellStyle name="Note 4 13 4 3 2 3 3" xfId="48332" xr:uid="{00000000-0005-0000-0000-0000FF5A0000}"/>
    <cellStyle name="Note 4 13 4 3 2 4" xfId="21912" xr:uid="{00000000-0005-0000-0000-0000005B0000}"/>
    <cellStyle name="Note 4 13 4 3 2 5" xfId="36365" xr:uid="{00000000-0005-0000-0000-0000015B0000}"/>
    <cellStyle name="Note 4 13 4 3 3" xfId="6938" xr:uid="{00000000-0005-0000-0000-0000025B0000}"/>
    <cellStyle name="Note 4 13 4 3 3 2" xfId="24373" xr:uid="{00000000-0005-0000-0000-0000035B0000}"/>
    <cellStyle name="Note 4 13 4 3 3 3" xfId="38826" xr:uid="{00000000-0005-0000-0000-0000045B0000}"/>
    <cellStyle name="Note 4 13 4 3 4" xfId="9379" xr:uid="{00000000-0005-0000-0000-0000055B0000}"/>
    <cellStyle name="Note 4 13 4 3 4 2" xfId="26814" xr:uid="{00000000-0005-0000-0000-0000065B0000}"/>
    <cellStyle name="Note 4 13 4 3 4 3" xfId="41267" xr:uid="{00000000-0005-0000-0000-0000075B0000}"/>
    <cellStyle name="Note 4 13 4 3 5" xfId="11799" xr:uid="{00000000-0005-0000-0000-0000085B0000}"/>
    <cellStyle name="Note 4 13 4 3 5 2" xfId="29234" xr:uid="{00000000-0005-0000-0000-0000095B0000}"/>
    <cellStyle name="Note 4 13 4 3 5 3" xfId="43687" xr:uid="{00000000-0005-0000-0000-00000A5B0000}"/>
    <cellStyle name="Note 4 13 4 3 6" xfId="18806" xr:uid="{00000000-0005-0000-0000-00000B5B0000}"/>
    <cellStyle name="Note 4 13 4 4" xfId="1966" xr:uid="{00000000-0005-0000-0000-00000C5B0000}"/>
    <cellStyle name="Note 4 13 4 4 2" xfId="4477" xr:uid="{00000000-0005-0000-0000-00000D5B0000}"/>
    <cellStyle name="Note 4 13 4 4 2 2" xfId="21913" xr:uid="{00000000-0005-0000-0000-00000E5B0000}"/>
    <cellStyle name="Note 4 13 4 4 2 3" xfId="36366" xr:uid="{00000000-0005-0000-0000-00000F5B0000}"/>
    <cellStyle name="Note 4 13 4 4 3" xfId="6939" xr:uid="{00000000-0005-0000-0000-0000105B0000}"/>
    <cellStyle name="Note 4 13 4 4 3 2" xfId="24374" xr:uid="{00000000-0005-0000-0000-0000115B0000}"/>
    <cellStyle name="Note 4 13 4 4 3 3" xfId="38827" xr:uid="{00000000-0005-0000-0000-0000125B0000}"/>
    <cellStyle name="Note 4 13 4 4 4" xfId="9380" xr:uid="{00000000-0005-0000-0000-0000135B0000}"/>
    <cellStyle name="Note 4 13 4 4 4 2" xfId="26815" xr:uid="{00000000-0005-0000-0000-0000145B0000}"/>
    <cellStyle name="Note 4 13 4 4 4 3" xfId="41268" xr:uid="{00000000-0005-0000-0000-0000155B0000}"/>
    <cellStyle name="Note 4 13 4 4 5" xfId="11800" xr:uid="{00000000-0005-0000-0000-0000165B0000}"/>
    <cellStyle name="Note 4 13 4 4 5 2" xfId="29235" xr:uid="{00000000-0005-0000-0000-0000175B0000}"/>
    <cellStyle name="Note 4 13 4 4 5 3" xfId="43688" xr:uid="{00000000-0005-0000-0000-0000185B0000}"/>
    <cellStyle name="Note 4 13 4 4 6" xfId="15261" xr:uid="{00000000-0005-0000-0000-0000195B0000}"/>
    <cellStyle name="Note 4 13 4 4 6 2" xfId="32696" xr:uid="{00000000-0005-0000-0000-00001A5B0000}"/>
    <cellStyle name="Note 4 13 4 4 6 3" xfId="47149" xr:uid="{00000000-0005-0000-0000-00001B5B0000}"/>
    <cellStyle name="Note 4 13 4 4 7" xfId="18807" xr:uid="{00000000-0005-0000-0000-00001C5B0000}"/>
    <cellStyle name="Note 4 13 4 4 8" xfId="20423" xr:uid="{00000000-0005-0000-0000-00001D5B0000}"/>
    <cellStyle name="Note 4 13 4 5" xfId="4474" xr:uid="{00000000-0005-0000-0000-00001E5B0000}"/>
    <cellStyle name="Note 4 13 4 5 2" xfId="13981" xr:uid="{00000000-0005-0000-0000-00001F5B0000}"/>
    <cellStyle name="Note 4 13 4 5 2 2" xfId="31416" xr:uid="{00000000-0005-0000-0000-0000205B0000}"/>
    <cellStyle name="Note 4 13 4 5 2 3" xfId="45869" xr:uid="{00000000-0005-0000-0000-0000215B0000}"/>
    <cellStyle name="Note 4 13 4 5 3" xfId="16442" xr:uid="{00000000-0005-0000-0000-0000225B0000}"/>
    <cellStyle name="Note 4 13 4 5 3 2" xfId="33877" xr:uid="{00000000-0005-0000-0000-0000235B0000}"/>
    <cellStyle name="Note 4 13 4 5 3 3" xfId="48330" xr:uid="{00000000-0005-0000-0000-0000245B0000}"/>
    <cellStyle name="Note 4 13 4 5 4" xfId="21910" xr:uid="{00000000-0005-0000-0000-0000255B0000}"/>
    <cellStyle name="Note 4 13 4 5 5" xfId="36363" xr:uid="{00000000-0005-0000-0000-0000265B0000}"/>
    <cellStyle name="Note 4 13 4 6" xfId="6936" xr:uid="{00000000-0005-0000-0000-0000275B0000}"/>
    <cellStyle name="Note 4 13 4 6 2" xfId="24371" xr:uid="{00000000-0005-0000-0000-0000285B0000}"/>
    <cellStyle name="Note 4 13 4 6 3" xfId="38824" xr:uid="{00000000-0005-0000-0000-0000295B0000}"/>
    <cellStyle name="Note 4 13 4 7" xfId="9377" xr:uid="{00000000-0005-0000-0000-00002A5B0000}"/>
    <cellStyle name="Note 4 13 4 7 2" xfId="26812" xr:uid="{00000000-0005-0000-0000-00002B5B0000}"/>
    <cellStyle name="Note 4 13 4 7 3" xfId="41265" xr:uid="{00000000-0005-0000-0000-00002C5B0000}"/>
    <cellStyle name="Note 4 13 4 8" xfId="11797" xr:uid="{00000000-0005-0000-0000-00002D5B0000}"/>
    <cellStyle name="Note 4 13 4 8 2" xfId="29232" xr:uid="{00000000-0005-0000-0000-00002E5B0000}"/>
    <cellStyle name="Note 4 13 4 8 3" xfId="43685" xr:uid="{00000000-0005-0000-0000-00002F5B0000}"/>
    <cellStyle name="Note 4 13 4 9" xfId="18804" xr:uid="{00000000-0005-0000-0000-0000305B0000}"/>
    <cellStyle name="Note 4 13 5" xfId="1967" xr:uid="{00000000-0005-0000-0000-0000315B0000}"/>
    <cellStyle name="Note 4 13 5 2" xfId="1968" xr:uid="{00000000-0005-0000-0000-0000325B0000}"/>
    <cellStyle name="Note 4 13 5 2 2" xfId="4479" xr:uid="{00000000-0005-0000-0000-0000335B0000}"/>
    <cellStyle name="Note 4 13 5 2 2 2" xfId="13985" xr:uid="{00000000-0005-0000-0000-0000345B0000}"/>
    <cellStyle name="Note 4 13 5 2 2 2 2" xfId="31420" xr:uid="{00000000-0005-0000-0000-0000355B0000}"/>
    <cellStyle name="Note 4 13 5 2 2 2 3" xfId="45873" xr:uid="{00000000-0005-0000-0000-0000365B0000}"/>
    <cellStyle name="Note 4 13 5 2 2 3" xfId="16446" xr:uid="{00000000-0005-0000-0000-0000375B0000}"/>
    <cellStyle name="Note 4 13 5 2 2 3 2" xfId="33881" xr:uid="{00000000-0005-0000-0000-0000385B0000}"/>
    <cellStyle name="Note 4 13 5 2 2 3 3" xfId="48334" xr:uid="{00000000-0005-0000-0000-0000395B0000}"/>
    <cellStyle name="Note 4 13 5 2 2 4" xfId="21915" xr:uid="{00000000-0005-0000-0000-00003A5B0000}"/>
    <cellStyle name="Note 4 13 5 2 2 5" xfId="36368" xr:uid="{00000000-0005-0000-0000-00003B5B0000}"/>
    <cellStyle name="Note 4 13 5 2 3" xfId="6941" xr:uid="{00000000-0005-0000-0000-00003C5B0000}"/>
    <cellStyle name="Note 4 13 5 2 3 2" xfId="24376" xr:uid="{00000000-0005-0000-0000-00003D5B0000}"/>
    <cellStyle name="Note 4 13 5 2 3 3" xfId="38829" xr:uid="{00000000-0005-0000-0000-00003E5B0000}"/>
    <cellStyle name="Note 4 13 5 2 4" xfId="9382" xr:uid="{00000000-0005-0000-0000-00003F5B0000}"/>
    <cellStyle name="Note 4 13 5 2 4 2" xfId="26817" xr:uid="{00000000-0005-0000-0000-0000405B0000}"/>
    <cellStyle name="Note 4 13 5 2 4 3" xfId="41270" xr:uid="{00000000-0005-0000-0000-0000415B0000}"/>
    <cellStyle name="Note 4 13 5 2 5" xfId="11802" xr:uid="{00000000-0005-0000-0000-0000425B0000}"/>
    <cellStyle name="Note 4 13 5 2 5 2" xfId="29237" xr:uid="{00000000-0005-0000-0000-0000435B0000}"/>
    <cellStyle name="Note 4 13 5 2 5 3" xfId="43690" xr:uid="{00000000-0005-0000-0000-0000445B0000}"/>
    <cellStyle name="Note 4 13 5 2 6" xfId="18809" xr:uid="{00000000-0005-0000-0000-0000455B0000}"/>
    <cellStyle name="Note 4 13 5 3" xfId="1969" xr:uid="{00000000-0005-0000-0000-0000465B0000}"/>
    <cellStyle name="Note 4 13 5 3 2" xfId="4480" xr:uid="{00000000-0005-0000-0000-0000475B0000}"/>
    <cellStyle name="Note 4 13 5 3 2 2" xfId="13986" xr:uid="{00000000-0005-0000-0000-0000485B0000}"/>
    <cellStyle name="Note 4 13 5 3 2 2 2" xfId="31421" xr:uid="{00000000-0005-0000-0000-0000495B0000}"/>
    <cellStyle name="Note 4 13 5 3 2 2 3" xfId="45874" xr:uid="{00000000-0005-0000-0000-00004A5B0000}"/>
    <cellStyle name="Note 4 13 5 3 2 3" xfId="16447" xr:uid="{00000000-0005-0000-0000-00004B5B0000}"/>
    <cellStyle name="Note 4 13 5 3 2 3 2" xfId="33882" xr:uid="{00000000-0005-0000-0000-00004C5B0000}"/>
    <cellStyle name="Note 4 13 5 3 2 3 3" xfId="48335" xr:uid="{00000000-0005-0000-0000-00004D5B0000}"/>
    <cellStyle name="Note 4 13 5 3 2 4" xfId="21916" xr:uid="{00000000-0005-0000-0000-00004E5B0000}"/>
    <cellStyle name="Note 4 13 5 3 2 5" xfId="36369" xr:uid="{00000000-0005-0000-0000-00004F5B0000}"/>
    <cellStyle name="Note 4 13 5 3 3" xfId="6942" xr:uid="{00000000-0005-0000-0000-0000505B0000}"/>
    <cellStyle name="Note 4 13 5 3 3 2" xfId="24377" xr:uid="{00000000-0005-0000-0000-0000515B0000}"/>
    <cellStyle name="Note 4 13 5 3 3 3" xfId="38830" xr:uid="{00000000-0005-0000-0000-0000525B0000}"/>
    <cellStyle name="Note 4 13 5 3 4" xfId="9383" xr:uid="{00000000-0005-0000-0000-0000535B0000}"/>
    <cellStyle name="Note 4 13 5 3 4 2" xfId="26818" xr:uid="{00000000-0005-0000-0000-0000545B0000}"/>
    <cellStyle name="Note 4 13 5 3 4 3" xfId="41271" xr:uid="{00000000-0005-0000-0000-0000555B0000}"/>
    <cellStyle name="Note 4 13 5 3 5" xfId="11803" xr:uid="{00000000-0005-0000-0000-0000565B0000}"/>
    <cellStyle name="Note 4 13 5 3 5 2" xfId="29238" xr:uid="{00000000-0005-0000-0000-0000575B0000}"/>
    <cellStyle name="Note 4 13 5 3 5 3" xfId="43691" xr:uid="{00000000-0005-0000-0000-0000585B0000}"/>
    <cellStyle name="Note 4 13 5 3 6" xfId="18810" xr:uid="{00000000-0005-0000-0000-0000595B0000}"/>
    <cellStyle name="Note 4 13 5 4" xfId="1970" xr:uid="{00000000-0005-0000-0000-00005A5B0000}"/>
    <cellStyle name="Note 4 13 5 4 2" xfId="4481" xr:uid="{00000000-0005-0000-0000-00005B5B0000}"/>
    <cellStyle name="Note 4 13 5 4 2 2" xfId="21917" xr:uid="{00000000-0005-0000-0000-00005C5B0000}"/>
    <cellStyle name="Note 4 13 5 4 2 3" xfId="36370" xr:uid="{00000000-0005-0000-0000-00005D5B0000}"/>
    <cellStyle name="Note 4 13 5 4 3" xfId="6943" xr:uid="{00000000-0005-0000-0000-00005E5B0000}"/>
    <cellStyle name="Note 4 13 5 4 3 2" xfId="24378" xr:uid="{00000000-0005-0000-0000-00005F5B0000}"/>
    <cellStyle name="Note 4 13 5 4 3 3" xfId="38831" xr:uid="{00000000-0005-0000-0000-0000605B0000}"/>
    <cellStyle name="Note 4 13 5 4 4" xfId="9384" xr:uid="{00000000-0005-0000-0000-0000615B0000}"/>
    <cellStyle name="Note 4 13 5 4 4 2" xfId="26819" xr:uid="{00000000-0005-0000-0000-0000625B0000}"/>
    <cellStyle name="Note 4 13 5 4 4 3" xfId="41272" xr:uid="{00000000-0005-0000-0000-0000635B0000}"/>
    <cellStyle name="Note 4 13 5 4 5" xfId="11804" xr:uid="{00000000-0005-0000-0000-0000645B0000}"/>
    <cellStyle name="Note 4 13 5 4 5 2" xfId="29239" xr:uid="{00000000-0005-0000-0000-0000655B0000}"/>
    <cellStyle name="Note 4 13 5 4 5 3" xfId="43692" xr:uid="{00000000-0005-0000-0000-0000665B0000}"/>
    <cellStyle name="Note 4 13 5 4 6" xfId="15262" xr:uid="{00000000-0005-0000-0000-0000675B0000}"/>
    <cellStyle name="Note 4 13 5 4 6 2" xfId="32697" xr:uid="{00000000-0005-0000-0000-0000685B0000}"/>
    <cellStyle name="Note 4 13 5 4 6 3" xfId="47150" xr:uid="{00000000-0005-0000-0000-0000695B0000}"/>
    <cellStyle name="Note 4 13 5 4 7" xfId="18811" xr:uid="{00000000-0005-0000-0000-00006A5B0000}"/>
    <cellStyle name="Note 4 13 5 4 8" xfId="20424" xr:uid="{00000000-0005-0000-0000-00006B5B0000}"/>
    <cellStyle name="Note 4 13 5 5" xfId="4478" xr:uid="{00000000-0005-0000-0000-00006C5B0000}"/>
    <cellStyle name="Note 4 13 5 5 2" xfId="13984" xr:uid="{00000000-0005-0000-0000-00006D5B0000}"/>
    <cellStyle name="Note 4 13 5 5 2 2" xfId="31419" xr:uid="{00000000-0005-0000-0000-00006E5B0000}"/>
    <cellStyle name="Note 4 13 5 5 2 3" xfId="45872" xr:uid="{00000000-0005-0000-0000-00006F5B0000}"/>
    <cellStyle name="Note 4 13 5 5 3" xfId="16445" xr:uid="{00000000-0005-0000-0000-0000705B0000}"/>
    <cellStyle name="Note 4 13 5 5 3 2" xfId="33880" xr:uid="{00000000-0005-0000-0000-0000715B0000}"/>
    <cellStyle name="Note 4 13 5 5 3 3" xfId="48333" xr:uid="{00000000-0005-0000-0000-0000725B0000}"/>
    <cellStyle name="Note 4 13 5 5 4" xfId="21914" xr:uid="{00000000-0005-0000-0000-0000735B0000}"/>
    <cellStyle name="Note 4 13 5 5 5" xfId="36367" xr:uid="{00000000-0005-0000-0000-0000745B0000}"/>
    <cellStyle name="Note 4 13 5 6" xfId="6940" xr:uid="{00000000-0005-0000-0000-0000755B0000}"/>
    <cellStyle name="Note 4 13 5 6 2" xfId="24375" xr:uid="{00000000-0005-0000-0000-0000765B0000}"/>
    <cellStyle name="Note 4 13 5 6 3" xfId="38828" xr:uid="{00000000-0005-0000-0000-0000775B0000}"/>
    <cellStyle name="Note 4 13 5 7" xfId="9381" xr:uid="{00000000-0005-0000-0000-0000785B0000}"/>
    <cellStyle name="Note 4 13 5 7 2" xfId="26816" xr:uid="{00000000-0005-0000-0000-0000795B0000}"/>
    <cellStyle name="Note 4 13 5 7 3" xfId="41269" xr:uid="{00000000-0005-0000-0000-00007A5B0000}"/>
    <cellStyle name="Note 4 13 5 8" xfId="11801" xr:uid="{00000000-0005-0000-0000-00007B5B0000}"/>
    <cellStyle name="Note 4 13 5 8 2" xfId="29236" xr:uid="{00000000-0005-0000-0000-00007C5B0000}"/>
    <cellStyle name="Note 4 13 5 8 3" xfId="43689" xr:uid="{00000000-0005-0000-0000-00007D5B0000}"/>
    <cellStyle name="Note 4 13 5 9" xfId="18808" xr:uid="{00000000-0005-0000-0000-00007E5B0000}"/>
    <cellStyle name="Note 4 13 6" xfId="1971" xr:uid="{00000000-0005-0000-0000-00007F5B0000}"/>
    <cellStyle name="Note 4 13 6 2" xfId="4482" xr:uid="{00000000-0005-0000-0000-0000805B0000}"/>
    <cellStyle name="Note 4 13 6 2 2" xfId="13987" xr:uid="{00000000-0005-0000-0000-0000815B0000}"/>
    <cellStyle name="Note 4 13 6 2 2 2" xfId="31422" xr:uid="{00000000-0005-0000-0000-0000825B0000}"/>
    <cellStyle name="Note 4 13 6 2 2 3" xfId="45875" xr:uid="{00000000-0005-0000-0000-0000835B0000}"/>
    <cellStyle name="Note 4 13 6 2 3" xfId="16448" xr:uid="{00000000-0005-0000-0000-0000845B0000}"/>
    <cellStyle name="Note 4 13 6 2 3 2" xfId="33883" xr:uid="{00000000-0005-0000-0000-0000855B0000}"/>
    <cellStyle name="Note 4 13 6 2 3 3" xfId="48336" xr:uid="{00000000-0005-0000-0000-0000865B0000}"/>
    <cellStyle name="Note 4 13 6 2 4" xfId="21918" xr:uid="{00000000-0005-0000-0000-0000875B0000}"/>
    <cellStyle name="Note 4 13 6 2 5" xfId="36371" xr:uid="{00000000-0005-0000-0000-0000885B0000}"/>
    <cellStyle name="Note 4 13 6 3" xfId="6944" xr:uid="{00000000-0005-0000-0000-0000895B0000}"/>
    <cellStyle name="Note 4 13 6 3 2" xfId="24379" xr:uid="{00000000-0005-0000-0000-00008A5B0000}"/>
    <cellStyle name="Note 4 13 6 3 3" xfId="38832" xr:uid="{00000000-0005-0000-0000-00008B5B0000}"/>
    <cellStyle name="Note 4 13 6 4" xfId="9385" xr:uid="{00000000-0005-0000-0000-00008C5B0000}"/>
    <cellStyle name="Note 4 13 6 4 2" xfId="26820" xr:uid="{00000000-0005-0000-0000-00008D5B0000}"/>
    <cellStyle name="Note 4 13 6 4 3" xfId="41273" xr:uid="{00000000-0005-0000-0000-00008E5B0000}"/>
    <cellStyle name="Note 4 13 6 5" xfId="11805" xr:uid="{00000000-0005-0000-0000-00008F5B0000}"/>
    <cellStyle name="Note 4 13 6 5 2" xfId="29240" xr:uid="{00000000-0005-0000-0000-0000905B0000}"/>
    <cellStyle name="Note 4 13 6 5 3" xfId="43693" xr:uid="{00000000-0005-0000-0000-0000915B0000}"/>
    <cellStyle name="Note 4 13 6 6" xfId="18812" xr:uid="{00000000-0005-0000-0000-0000925B0000}"/>
    <cellStyle name="Note 4 13 7" xfId="1972" xr:uid="{00000000-0005-0000-0000-0000935B0000}"/>
    <cellStyle name="Note 4 13 7 2" xfId="4483" xr:uid="{00000000-0005-0000-0000-0000945B0000}"/>
    <cellStyle name="Note 4 13 7 2 2" xfId="13988" xr:uid="{00000000-0005-0000-0000-0000955B0000}"/>
    <cellStyle name="Note 4 13 7 2 2 2" xfId="31423" xr:uid="{00000000-0005-0000-0000-0000965B0000}"/>
    <cellStyle name="Note 4 13 7 2 2 3" xfId="45876" xr:uid="{00000000-0005-0000-0000-0000975B0000}"/>
    <cellStyle name="Note 4 13 7 2 3" xfId="16449" xr:uid="{00000000-0005-0000-0000-0000985B0000}"/>
    <cellStyle name="Note 4 13 7 2 3 2" xfId="33884" xr:uid="{00000000-0005-0000-0000-0000995B0000}"/>
    <cellStyle name="Note 4 13 7 2 3 3" xfId="48337" xr:uid="{00000000-0005-0000-0000-00009A5B0000}"/>
    <cellStyle name="Note 4 13 7 2 4" xfId="21919" xr:uid="{00000000-0005-0000-0000-00009B5B0000}"/>
    <cellStyle name="Note 4 13 7 2 5" xfId="36372" xr:uid="{00000000-0005-0000-0000-00009C5B0000}"/>
    <cellStyle name="Note 4 13 7 3" xfId="6945" xr:uid="{00000000-0005-0000-0000-00009D5B0000}"/>
    <cellStyle name="Note 4 13 7 3 2" xfId="24380" xr:uid="{00000000-0005-0000-0000-00009E5B0000}"/>
    <cellStyle name="Note 4 13 7 3 3" xfId="38833" xr:uid="{00000000-0005-0000-0000-00009F5B0000}"/>
    <cellStyle name="Note 4 13 7 4" xfId="9386" xr:uid="{00000000-0005-0000-0000-0000A05B0000}"/>
    <cellStyle name="Note 4 13 7 4 2" xfId="26821" xr:uid="{00000000-0005-0000-0000-0000A15B0000}"/>
    <cellStyle name="Note 4 13 7 4 3" xfId="41274" xr:uid="{00000000-0005-0000-0000-0000A25B0000}"/>
    <cellStyle name="Note 4 13 7 5" xfId="11806" xr:uid="{00000000-0005-0000-0000-0000A35B0000}"/>
    <cellStyle name="Note 4 13 7 5 2" xfId="29241" xr:uid="{00000000-0005-0000-0000-0000A45B0000}"/>
    <cellStyle name="Note 4 13 7 5 3" xfId="43694" xr:uid="{00000000-0005-0000-0000-0000A55B0000}"/>
    <cellStyle name="Note 4 13 7 6" xfId="18813" xr:uid="{00000000-0005-0000-0000-0000A65B0000}"/>
    <cellStyle name="Note 4 13 8" xfId="1973" xr:uid="{00000000-0005-0000-0000-0000A75B0000}"/>
    <cellStyle name="Note 4 13 8 2" xfId="4484" xr:uid="{00000000-0005-0000-0000-0000A85B0000}"/>
    <cellStyle name="Note 4 13 8 2 2" xfId="21920" xr:uid="{00000000-0005-0000-0000-0000A95B0000}"/>
    <cellStyle name="Note 4 13 8 2 3" xfId="36373" xr:uid="{00000000-0005-0000-0000-0000AA5B0000}"/>
    <cellStyle name="Note 4 13 8 3" xfId="6946" xr:uid="{00000000-0005-0000-0000-0000AB5B0000}"/>
    <cellStyle name="Note 4 13 8 3 2" xfId="24381" xr:uid="{00000000-0005-0000-0000-0000AC5B0000}"/>
    <cellStyle name="Note 4 13 8 3 3" xfId="38834" xr:uid="{00000000-0005-0000-0000-0000AD5B0000}"/>
    <cellStyle name="Note 4 13 8 4" xfId="9387" xr:uid="{00000000-0005-0000-0000-0000AE5B0000}"/>
    <cellStyle name="Note 4 13 8 4 2" xfId="26822" xr:uid="{00000000-0005-0000-0000-0000AF5B0000}"/>
    <cellStyle name="Note 4 13 8 4 3" xfId="41275" xr:uid="{00000000-0005-0000-0000-0000B05B0000}"/>
    <cellStyle name="Note 4 13 8 5" xfId="11807" xr:uid="{00000000-0005-0000-0000-0000B15B0000}"/>
    <cellStyle name="Note 4 13 8 5 2" xfId="29242" xr:uid="{00000000-0005-0000-0000-0000B25B0000}"/>
    <cellStyle name="Note 4 13 8 5 3" xfId="43695" xr:uid="{00000000-0005-0000-0000-0000B35B0000}"/>
    <cellStyle name="Note 4 13 8 6" xfId="15263" xr:uid="{00000000-0005-0000-0000-0000B45B0000}"/>
    <cellStyle name="Note 4 13 8 6 2" xfId="32698" xr:uid="{00000000-0005-0000-0000-0000B55B0000}"/>
    <cellStyle name="Note 4 13 8 6 3" xfId="47151" xr:uid="{00000000-0005-0000-0000-0000B65B0000}"/>
    <cellStyle name="Note 4 13 8 7" xfId="18814" xr:uid="{00000000-0005-0000-0000-0000B75B0000}"/>
    <cellStyle name="Note 4 13 8 8" xfId="20425" xr:uid="{00000000-0005-0000-0000-0000B85B0000}"/>
    <cellStyle name="Note 4 13 9" xfId="4465" xr:uid="{00000000-0005-0000-0000-0000B95B0000}"/>
    <cellStyle name="Note 4 13 9 2" xfId="13974" xr:uid="{00000000-0005-0000-0000-0000BA5B0000}"/>
    <cellStyle name="Note 4 13 9 2 2" xfId="31409" xr:uid="{00000000-0005-0000-0000-0000BB5B0000}"/>
    <cellStyle name="Note 4 13 9 2 3" xfId="45862" xr:uid="{00000000-0005-0000-0000-0000BC5B0000}"/>
    <cellStyle name="Note 4 13 9 3" xfId="16435" xr:uid="{00000000-0005-0000-0000-0000BD5B0000}"/>
    <cellStyle name="Note 4 13 9 3 2" xfId="33870" xr:uid="{00000000-0005-0000-0000-0000BE5B0000}"/>
    <cellStyle name="Note 4 13 9 3 3" xfId="48323" xr:uid="{00000000-0005-0000-0000-0000BF5B0000}"/>
    <cellStyle name="Note 4 13 9 4" xfId="21901" xr:uid="{00000000-0005-0000-0000-0000C05B0000}"/>
    <cellStyle name="Note 4 13 9 5" xfId="36354" xr:uid="{00000000-0005-0000-0000-0000C15B0000}"/>
    <cellStyle name="Note 4 14" xfId="1974" xr:uid="{00000000-0005-0000-0000-0000C25B0000}"/>
    <cellStyle name="Note 4 14 10" xfId="6947" xr:uid="{00000000-0005-0000-0000-0000C35B0000}"/>
    <cellStyle name="Note 4 14 10 2" xfId="24382" xr:uid="{00000000-0005-0000-0000-0000C45B0000}"/>
    <cellStyle name="Note 4 14 10 3" xfId="38835" xr:uid="{00000000-0005-0000-0000-0000C55B0000}"/>
    <cellStyle name="Note 4 14 11" xfId="9388" xr:uid="{00000000-0005-0000-0000-0000C65B0000}"/>
    <cellStyle name="Note 4 14 11 2" xfId="26823" xr:uid="{00000000-0005-0000-0000-0000C75B0000}"/>
    <cellStyle name="Note 4 14 11 3" xfId="41276" xr:uid="{00000000-0005-0000-0000-0000C85B0000}"/>
    <cellStyle name="Note 4 14 12" xfId="11808" xr:uid="{00000000-0005-0000-0000-0000C95B0000}"/>
    <cellStyle name="Note 4 14 12 2" xfId="29243" xr:uid="{00000000-0005-0000-0000-0000CA5B0000}"/>
    <cellStyle name="Note 4 14 12 3" xfId="43696" xr:uid="{00000000-0005-0000-0000-0000CB5B0000}"/>
    <cellStyle name="Note 4 14 13" xfId="18815" xr:uid="{00000000-0005-0000-0000-0000CC5B0000}"/>
    <cellStyle name="Note 4 14 2" xfId="1975" xr:uid="{00000000-0005-0000-0000-0000CD5B0000}"/>
    <cellStyle name="Note 4 14 2 2" xfId="1976" xr:uid="{00000000-0005-0000-0000-0000CE5B0000}"/>
    <cellStyle name="Note 4 14 2 2 2" xfId="4487" xr:uid="{00000000-0005-0000-0000-0000CF5B0000}"/>
    <cellStyle name="Note 4 14 2 2 2 2" xfId="13991" xr:uid="{00000000-0005-0000-0000-0000D05B0000}"/>
    <cellStyle name="Note 4 14 2 2 2 2 2" xfId="31426" xr:uid="{00000000-0005-0000-0000-0000D15B0000}"/>
    <cellStyle name="Note 4 14 2 2 2 2 3" xfId="45879" xr:uid="{00000000-0005-0000-0000-0000D25B0000}"/>
    <cellStyle name="Note 4 14 2 2 2 3" xfId="16452" xr:uid="{00000000-0005-0000-0000-0000D35B0000}"/>
    <cellStyle name="Note 4 14 2 2 2 3 2" xfId="33887" xr:uid="{00000000-0005-0000-0000-0000D45B0000}"/>
    <cellStyle name="Note 4 14 2 2 2 3 3" xfId="48340" xr:uid="{00000000-0005-0000-0000-0000D55B0000}"/>
    <cellStyle name="Note 4 14 2 2 2 4" xfId="21923" xr:uid="{00000000-0005-0000-0000-0000D65B0000}"/>
    <cellStyle name="Note 4 14 2 2 2 5" xfId="36376" xr:uid="{00000000-0005-0000-0000-0000D75B0000}"/>
    <cellStyle name="Note 4 14 2 2 3" xfId="6949" xr:uid="{00000000-0005-0000-0000-0000D85B0000}"/>
    <cellStyle name="Note 4 14 2 2 3 2" xfId="24384" xr:uid="{00000000-0005-0000-0000-0000D95B0000}"/>
    <cellStyle name="Note 4 14 2 2 3 3" xfId="38837" xr:uid="{00000000-0005-0000-0000-0000DA5B0000}"/>
    <cellStyle name="Note 4 14 2 2 4" xfId="9390" xr:uid="{00000000-0005-0000-0000-0000DB5B0000}"/>
    <cellStyle name="Note 4 14 2 2 4 2" xfId="26825" xr:uid="{00000000-0005-0000-0000-0000DC5B0000}"/>
    <cellStyle name="Note 4 14 2 2 4 3" xfId="41278" xr:uid="{00000000-0005-0000-0000-0000DD5B0000}"/>
    <cellStyle name="Note 4 14 2 2 5" xfId="11810" xr:uid="{00000000-0005-0000-0000-0000DE5B0000}"/>
    <cellStyle name="Note 4 14 2 2 5 2" xfId="29245" xr:uid="{00000000-0005-0000-0000-0000DF5B0000}"/>
    <cellStyle name="Note 4 14 2 2 5 3" xfId="43698" xr:uid="{00000000-0005-0000-0000-0000E05B0000}"/>
    <cellStyle name="Note 4 14 2 2 6" xfId="18817" xr:uid="{00000000-0005-0000-0000-0000E15B0000}"/>
    <cellStyle name="Note 4 14 2 3" xfId="1977" xr:uid="{00000000-0005-0000-0000-0000E25B0000}"/>
    <cellStyle name="Note 4 14 2 3 2" xfId="4488" xr:uid="{00000000-0005-0000-0000-0000E35B0000}"/>
    <cellStyle name="Note 4 14 2 3 2 2" xfId="13992" xr:uid="{00000000-0005-0000-0000-0000E45B0000}"/>
    <cellStyle name="Note 4 14 2 3 2 2 2" xfId="31427" xr:uid="{00000000-0005-0000-0000-0000E55B0000}"/>
    <cellStyle name="Note 4 14 2 3 2 2 3" xfId="45880" xr:uid="{00000000-0005-0000-0000-0000E65B0000}"/>
    <cellStyle name="Note 4 14 2 3 2 3" xfId="16453" xr:uid="{00000000-0005-0000-0000-0000E75B0000}"/>
    <cellStyle name="Note 4 14 2 3 2 3 2" xfId="33888" xr:uid="{00000000-0005-0000-0000-0000E85B0000}"/>
    <cellStyle name="Note 4 14 2 3 2 3 3" xfId="48341" xr:uid="{00000000-0005-0000-0000-0000E95B0000}"/>
    <cellStyle name="Note 4 14 2 3 2 4" xfId="21924" xr:uid="{00000000-0005-0000-0000-0000EA5B0000}"/>
    <cellStyle name="Note 4 14 2 3 2 5" xfId="36377" xr:uid="{00000000-0005-0000-0000-0000EB5B0000}"/>
    <cellStyle name="Note 4 14 2 3 3" xfId="6950" xr:uid="{00000000-0005-0000-0000-0000EC5B0000}"/>
    <cellStyle name="Note 4 14 2 3 3 2" xfId="24385" xr:uid="{00000000-0005-0000-0000-0000ED5B0000}"/>
    <cellStyle name="Note 4 14 2 3 3 3" xfId="38838" xr:uid="{00000000-0005-0000-0000-0000EE5B0000}"/>
    <cellStyle name="Note 4 14 2 3 4" xfId="9391" xr:uid="{00000000-0005-0000-0000-0000EF5B0000}"/>
    <cellStyle name="Note 4 14 2 3 4 2" xfId="26826" xr:uid="{00000000-0005-0000-0000-0000F05B0000}"/>
    <cellStyle name="Note 4 14 2 3 4 3" xfId="41279" xr:uid="{00000000-0005-0000-0000-0000F15B0000}"/>
    <cellStyle name="Note 4 14 2 3 5" xfId="11811" xr:uid="{00000000-0005-0000-0000-0000F25B0000}"/>
    <cellStyle name="Note 4 14 2 3 5 2" xfId="29246" xr:uid="{00000000-0005-0000-0000-0000F35B0000}"/>
    <cellStyle name="Note 4 14 2 3 5 3" xfId="43699" xr:uid="{00000000-0005-0000-0000-0000F45B0000}"/>
    <cellStyle name="Note 4 14 2 3 6" xfId="18818" xr:uid="{00000000-0005-0000-0000-0000F55B0000}"/>
    <cellStyle name="Note 4 14 2 4" xfId="1978" xr:uid="{00000000-0005-0000-0000-0000F65B0000}"/>
    <cellStyle name="Note 4 14 2 4 2" xfId="4489" xr:uid="{00000000-0005-0000-0000-0000F75B0000}"/>
    <cellStyle name="Note 4 14 2 4 2 2" xfId="21925" xr:uid="{00000000-0005-0000-0000-0000F85B0000}"/>
    <cellStyle name="Note 4 14 2 4 2 3" xfId="36378" xr:uid="{00000000-0005-0000-0000-0000F95B0000}"/>
    <cellStyle name="Note 4 14 2 4 3" xfId="6951" xr:uid="{00000000-0005-0000-0000-0000FA5B0000}"/>
    <cellStyle name="Note 4 14 2 4 3 2" xfId="24386" xr:uid="{00000000-0005-0000-0000-0000FB5B0000}"/>
    <cellStyle name="Note 4 14 2 4 3 3" xfId="38839" xr:uid="{00000000-0005-0000-0000-0000FC5B0000}"/>
    <cellStyle name="Note 4 14 2 4 4" xfId="9392" xr:uid="{00000000-0005-0000-0000-0000FD5B0000}"/>
    <cellStyle name="Note 4 14 2 4 4 2" xfId="26827" xr:uid="{00000000-0005-0000-0000-0000FE5B0000}"/>
    <cellStyle name="Note 4 14 2 4 4 3" xfId="41280" xr:uid="{00000000-0005-0000-0000-0000FF5B0000}"/>
    <cellStyle name="Note 4 14 2 4 5" xfId="11812" xr:uid="{00000000-0005-0000-0000-0000005C0000}"/>
    <cellStyle name="Note 4 14 2 4 5 2" xfId="29247" xr:uid="{00000000-0005-0000-0000-0000015C0000}"/>
    <cellStyle name="Note 4 14 2 4 5 3" xfId="43700" xr:uid="{00000000-0005-0000-0000-0000025C0000}"/>
    <cellStyle name="Note 4 14 2 4 6" xfId="15264" xr:uid="{00000000-0005-0000-0000-0000035C0000}"/>
    <cellStyle name="Note 4 14 2 4 6 2" xfId="32699" xr:uid="{00000000-0005-0000-0000-0000045C0000}"/>
    <cellStyle name="Note 4 14 2 4 6 3" xfId="47152" xr:uid="{00000000-0005-0000-0000-0000055C0000}"/>
    <cellStyle name="Note 4 14 2 4 7" xfId="18819" xr:uid="{00000000-0005-0000-0000-0000065C0000}"/>
    <cellStyle name="Note 4 14 2 4 8" xfId="20426" xr:uid="{00000000-0005-0000-0000-0000075C0000}"/>
    <cellStyle name="Note 4 14 2 5" xfId="4486" xr:uid="{00000000-0005-0000-0000-0000085C0000}"/>
    <cellStyle name="Note 4 14 2 5 2" xfId="13990" xr:uid="{00000000-0005-0000-0000-0000095C0000}"/>
    <cellStyle name="Note 4 14 2 5 2 2" xfId="31425" xr:uid="{00000000-0005-0000-0000-00000A5C0000}"/>
    <cellStyle name="Note 4 14 2 5 2 3" xfId="45878" xr:uid="{00000000-0005-0000-0000-00000B5C0000}"/>
    <cellStyle name="Note 4 14 2 5 3" xfId="16451" xr:uid="{00000000-0005-0000-0000-00000C5C0000}"/>
    <cellStyle name="Note 4 14 2 5 3 2" xfId="33886" xr:uid="{00000000-0005-0000-0000-00000D5C0000}"/>
    <cellStyle name="Note 4 14 2 5 3 3" xfId="48339" xr:uid="{00000000-0005-0000-0000-00000E5C0000}"/>
    <cellStyle name="Note 4 14 2 5 4" xfId="21922" xr:uid="{00000000-0005-0000-0000-00000F5C0000}"/>
    <cellStyle name="Note 4 14 2 5 5" xfId="36375" xr:uid="{00000000-0005-0000-0000-0000105C0000}"/>
    <cellStyle name="Note 4 14 2 6" xfId="6948" xr:uid="{00000000-0005-0000-0000-0000115C0000}"/>
    <cellStyle name="Note 4 14 2 6 2" xfId="24383" xr:uid="{00000000-0005-0000-0000-0000125C0000}"/>
    <cellStyle name="Note 4 14 2 6 3" xfId="38836" xr:uid="{00000000-0005-0000-0000-0000135C0000}"/>
    <cellStyle name="Note 4 14 2 7" xfId="9389" xr:uid="{00000000-0005-0000-0000-0000145C0000}"/>
    <cellStyle name="Note 4 14 2 7 2" xfId="26824" xr:uid="{00000000-0005-0000-0000-0000155C0000}"/>
    <cellStyle name="Note 4 14 2 7 3" xfId="41277" xr:uid="{00000000-0005-0000-0000-0000165C0000}"/>
    <cellStyle name="Note 4 14 2 8" xfId="11809" xr:uid="{00000000-0005-0000-0000-0000175C0000}"/>
    <cellStyle name="Note 4 14 2 8 2" xfId="29244" xr:uid="{00000000-0005-0000-0000-0000185C0000}"/>
    <cellStyle name="Note 4 14 2 8 3" xfId="43697" xr:uid="{00000000-0005-0000-0000-0000195C0000}"/>
    <cellStyle name="Note 4 14 2 9" xfId="18816" xr:uid="{00000000-0005-0000-0000-00001A5C0000}"/>
    <cellStyle name="Note 4 14 3" xfId="1979" xr:uid="{00000000-0005-0000-0000-00001B5C0000}"/>
    <cellStyle name="Note 4 14 3 2" xfId="1980" xr:uid="{00000000-0005-0000-0000-00001C5C0000}"/>
    <cellStyle name="Note 4 14 3 2 2" xfId="4491" xr:uid="{00000000-0005-0000-0000-00001D5C0000}"/>
    <cellStyle name="Note 4 14 3 2 2 2" xfId="13994" xr:uid="{00000000-0005-0000-0000-00001E5C0000}"/>
    <cellStyle name="Note 4 14 3 2 2 2 2" xfId="31429" xr:uid="{00000000-0005-0000-0000-00001F5C0000}"/>
    <cellStyle name="Note 4 14 3 2 2 2 3" xfId="45882" xr:uid="{00000000-0005-0000-0000-0000205C0000}"/>
    <cellStyle name="Note 4 14 3 2 2 3" xfId="16455" xr:uid="{00000000-0005-0000-0000-0000215C0000}"/>
    <cellStyle name="Note 4 14 3 2 2 3 2" xfId="33890" xr:uid="{00000000-0005-0000-0000-0000225C0000}"/>
    <cellStyle name="Note 4 14 3 2 2 3 3" xfId="48343" xr:uid="{00000000-0005-0000-0000-0000235C0000}"/>
    <cellStyle name="Note 4 14 3 2 2 4" xfId="21927" xr:uid="{00000000-0005-0000-0000-0000245C0000}"/>
    <cellStyle name="Note 4 14 3 2 2 5" xfId="36380" xr:uid="{00000000-0005-0000-0000-0000255C0000}"/>
    <cellStyle name="Note 4 14 3 2 3" xfId="6953" xr:uid="{00000000-0005-0000-0000-0000265C0000}"/>
    <cellStyle name="Note 4 14 3 2 3 2" xfId="24388" xr:uid="{00000000-0005-0000-0000-0000275C0000}"/>
    <cellStyle name="Note 4 14 3 2 3 3" xfId="38841" xr:uid="{00000000-0005-0000-0000-0000285C0000}"/>
    <cellStyle name="Note 4 14 3 2 4" xfId="9394" xr:uid="{00000000-0005-0000-0000-0000295C0000}"/>
    <cellStyle name="Note 4 14 3 2 4 2" xfId="26829" xr:uid="{00000000-0005-0000-0000-00002A5C0000}"/>
    <cellStyle name="Note 4 14 3 2 4 3" xfId="41282" xr:uid="{00000000-0005-0000-0000-00002B5C0000}"/>
    <cellStyle name="Note 4 14 3 2 5" xfId="11814" xr:uid="{00000000-0005-0000-0000-00002C5C0000}"/>
    <cellStyle name="Note 4 14 3 2 5 2" xfId="29249" xr:uid="{00000000-0005-0000-0000-00002D5C0000}"/>
    <cellStyle name="Note 4 14 3 2 5 3" xfId="43702" xr:uid="{00000000-0005-0000-0000-00002E5C0000}"/>
    <cellStyle name="Note 4 14 3 2 6" xfId="18821" xr:uid="{00000000-0005-0000-0000-00002F5C0000}"/>
    <cellStyle name="Note 4 14 3 3" xfId="1981" xr:uid="{00000000-0005-0000-0000-0000305C0000}"/>
    <cellStyle name="Note 4 14 3 3 2" xfId="4492" xr:uid="{00000000-0005-0000-0000-0000315C0000}"/>
    <cellStyle name="Note 4 14 3 3 2 2" xfId="13995" xr:uid="{00000000-0005-0000-0000-0000325C0000}"/>
    <cellStyle name="Note 4 14 3 3 2 2 2" xfId="31430" xr:uid="{00000000-0005-0000-0000-0000335C0000}"/>
    <cellStyle name="Note 4 14 3 3 2 2 3" xfId="45883" xr:uid="{00000000-0005-0000-0000-0000345C0000}"/>
    <cellStyle name="Note 4 14 3 3 2 3" xfId="16456" xr:uid="{00000000-0005-0000-0000-0000355C0000}"/>
    <cellStyle name="Note 4 14 3 3 2 3 2" xfId="33891" xr:uid="{00000000-0005-0000-0000-0000365C0000}"/>
    <cellStyle name="Note 4 14 3 3 2 3 3" xfId="48344" xr:uid="{00000000-0005-0000-0000-0000375C0000}"/>
    <cellStyle name="Note 4 14 3 3 2 4" xfId="21928" xr:uid="{00000000-0005-0000-0000-0000385C0000}"/>
    <cellStyle name="Note 4 14 3 3 2 5" xfId="36381" xr:uid="{00000000-0005-0000-0000-0000395C0000}"/>
    <cellStyle name="Note 4 14 3 3 3" xfId="6954" xr:uid="{00000000-0005-0000-0000-00003A5C0000}"/>
    <cellStyle name="Note 4 14 3 3 3 2" xfId="24389" xr:uid="{00000000-0005-0000-0000-00003B5C0000}"/>
    <cellStyle name="Note 4 14 3 3 3 3" xfId="38842" xr:uid="{00000000-0005-0000-0000-00003C5C0000}"/>
    <cellStyle name="Note 4 14 3 3 4" xfId="9395" xr:uid="{00000000-0005-0000-0000-00003D5C0000}"/>
    <cellStyle name="Note 4 14 3 3 4 2" xfId="26830" xr:uid="{00000000-0005-0000-0000-00003E5C0000}"/>
    <cellStyle name="Note 4 14 3 3 4 3" xfId="41283" xr:uid="{00000000-0005-0000-0000-00003F5C0000}"/>
    <cellStyle name="Note 4 14 3 3 5" xfId="11815" xr:uid="{00000000-0005-0000-0000-0000405C0000}"/>
    <cellStyle name="Note 4 14 3 3 5 2" xfId="29250" xr:uid="{00000000-0005-0000-0000-0000415C0000}"/>
    <cellStyle name="Note 4 14 3 3 5 3" xfId="43703" xr:uid="{00000000-0005-0000-0000-0000425C0000}"/>
    <cellStyle name="Note 4 14 3 3 6" xfId="18822" xr:uid="{00000000-0005-0000-0000-0000435C0000}"/>
    <cellStyle name="Note 4 14 3 4" xfId="1982" xr:uid="{00000000-0005-0000-0000-0000445C0000}"/>
    <cellStyle name="Note 4 14 3 4 2" xfId="4493" xr:uid="{00000000-0005-0000-0000-0000455C0000}"/>
    <cellStyle name="Note 4 14 3 4 2 2" xfId="21929" xr:uid="{00000000-0005-0000-0000-0000465C0000}"/>
    <cellStyle name="Note 4 14 3 4 2 3" xfId="36382" xr:uid="{00000000-0005-0000-0000-0000475C0000}"/>
    <cellStyle name="Note 4 14 3 4 3" xfId="6955" xr:uid="{00000000-0005-0000-0000-0000485C0000}"/>
    <cellStyle name="Note 4 14 3 4 3 2" xfId="24390" xr:uid="{00000000-0005-0000-0000-0000495C0000}"/>
    <cellStyle name="Note 4 14 3 4 3 3" xfId="38843" xr:uid="{00000000-0005-0000-0000-00004A5C0000}"/>
    <cellStyle name="Note 4 14 3 4 4" xfId="9396" xr:uid="{00000000-0005-0000-0000-00004B5C0000}"/>
    <cellStyle name="Note 4 14 3 4 4 2" xfId="26831" xr:uid="{00000000-0005-0000-0000-00004C5C0000}"/>
    <cellStyle name="Note 4 14 3 4 4 3" xfId="41284" xr:uid="{00000000-0005-0000-0000-00004D5C0000}"/>
    <cellStyle name="Note 4 14 3 4 5" xfId="11816" xr:uid="{00000000-0005-0000-0000-00004E5C0000}"/>
    <cellStyle name="Note 4 14 3 4 5 2" xfId="29251" xr:uid="{00000000-0005-0000-0000-00004F5C0000}"/>
    <cellStyle name="Note 4 14 3 4 5 3" xfId="43704" xr:uid="{00000000-0005-0000-0000-0000505C0000}"/>
    <cellStyle name="Note 4 14 3 4 6" xfId="15265" xr:uid="{00000000-0005-0000-0000-0000515C0000}"/>
    <cellStyle name="Note 4 14 3 4 6 2" xfId="32700" xr:uid="{00000000-0005-0000-0000-0000525C0000}"/>
    <cellStyle name="Note 4 14 3 4 6 3" xfId="47153" xr:uid="{00000000-0005-0000-0000-0000535C0000}"/>
    <cellStyle name="Note 4 14 3 4 7" xfId="18823" xr:uid="{00000000-0005-0000-0000-0000545C0000}"/>
    <cellStyle name="Note 4 14 3 4 8" xfId="20427" xr:uid="{00000000-0005-0000-0000-0000555C0000}"/>
    <cellStyle name="Note 4 14 3 5" xfId="4490" xr:uid="{00000000-0005-0000-0000-0000565C0000}"/>
    <cellStyle name="Note 4 14 3 5 2" xfId="13993" xr:uid="{00000000-0005-0000-0000-0000575C0000}"/>
    <cellStyle name="Note 4 14 3 5 2 2" xfId="31428" xr:uid="{00000000-0005-0000-0000-0000585C0000}"/>
    <cellStyle name="Note 4 14 3 5 2 3" xfId="45881" xr:uid="{00000000-0005-0000-0000-0000595C0000}"/>
    <cellStyle name="Note 4 14 3 5 3" xfId="16454" xr:uid="{00000000-0005-0000-0000-00005A5C0000}"/>
    <cellStyle name="Note 4 14 3 5 3 2" xfId="33889" xr:uid="{00000000-0005-0000-0000-00005B5C0000}"/>
    <cellStyle name="Note 4 14 3 5 3 3" xfId="48342" xr:uid="{00000000-0005-0000-0000-00005C5C0000}"/>
    <cellStyle name="Note 4 14 3 5 4" xfId="21926" xr:uid="{00000000-0005-0000-0000-00005D5C0000}"/>
    <cellStyle name="Note 4 14 3 5 5" xfId="36379" xr:uid="{00000000-0005-0000-0000-00005E5C0000}"/>
    <cellStyle name="Note 4 14 3 6" xfId="6952" xr:uid="{00000000-0005-0000-0000-00005F5C0000}"/>
    <cellStyle name="Note 4 14 3 6 2" xfId="24387" xr:uid="{00000000-0005-0000-0000-0000605C0000}"/>
    <cellStyle name="Note 4 14 3 6 3" xfId="38840" xr:uid="{00000000-0005-0000-0000-0000615C0000}"/>
    <cellStyle name="Note 4 14 3 7" xfId="9393" xr:uid="{00000000-0005-0000-0000-0000625C0000}"/>
    <cellStyle name="Note 4 14 3 7 2" xfId="26828" xr:uid="{00000000-0005-0000-0000-0000635C0000}"/>
    <cellStyle name="Note 4 14 3 7 3" xfId="41281" xr:uid="{00000000-0005-0000-0000-0000645C0000}"/>
    <cellStyle name="Note 4 14 3 8" xfId="11813" xr:uid="{00000000-0005-0000-0000-0000655C0000}"/>
    <cellStyle name="Note 4 14 3 8 2" xfId="29248" xr:uid="{00000000-0005-0000-0000-0000665C0000}"/>
    <cellStyle name="Note 4 14 3 8 3" xfId="43701" xr:uid="{00000000-0005-0000-0000-0000675C0000}"/>
    <cellStyle name="Note 4 14 3 9" xfId="18820" xr:uid="{00000000-0005-0000-0000-0000685C0000}"/>
    <cellStyle name="Note 4 14 4" xfId="1983" xr:uid="{00000000-0005-0000-0000-0000695C0000}"/>
    <cellStyle name="Note 4 14 4 2" xfId="1984" xr:uid="{00000000-0005-0000-0000-00006A5C0000}"/>
    <cellStyle name="Note 4 14 4 2 2" xfId="4495" xr:uid="{00000000-0005-0000-0000-00006B5C0000}"/>
    <cellStyle name="Note 4 14 4 2 2 2" xfId="13997" xr:uid="{00000000-0005-0000-0000-00006C5C0000}"/>
    <cellStyle name="Note 4 14 4 2 2 2 2" xfId="31432" xr:uid="{00000000-0005-0000-0000-00006D5C0000}"/>
    <cellStyle name="Note 4 14 4 2 2 2 3" xfId="45885" xr:uid="{00000000-0005-0000-0000-00006E5C0000}"/>
    <cellStyle name="Note 4 14 4 2 2 3" xfId="16458" xr:uid="{00000000-0005-0000-0000-00006F5C0000}"/>
    <cellStyle name="Note 4 14 4 2 2 3 2" xfId="33893" xr:uid="{00000000-0005-0000-0000-0000705C0000}"/>
    <cellStyle name="Note 4 14 4 2 2 3 3" xfId="48346" xr:uid="{00000000-0005-0000-0000-0000715C0000}"/>
    <cellStyle name="Note 4 14 4 2 2 4" xfId="21931" xr:uid="{00000000-0005-0000-0000-0000725C0000}"/>
    <cellStyle name="Note 4 14 4 2 2 5" xfId="36384" xr:uid="{00000000-0005-0000-0000-0000735C0000}"/>
    <cellStyle name="Note 4 14 4 2 3" xfId="6957" xr:uid="{00000000-0005-0000-0000-0000745C0000}"/>
    <cellStyle name="Note 4 14 4 2 3 2" xfId="24392" xr:uid="{00000000-0005-0000-0000-0000755C0000}"/>
    <cellStyle name="Note 4 14 4 2 3 3" xfId="38845" xr:uid="{00000000-0005-0000-0000-0000765C0000}"/>
    <cellStyle name="Note 4 14 4 2 4" xfId="9398" xr:uid="{00000000-0005-0000-0000-0000775C0000}"/>
    <cellStyle name="Note 4 14 4 2 4 2" xfId="26833" xr:uid="{00000000-0005-0000-0000-0000785C0000}"/>
    <cellStyle name="Note 4 14 4 2 4 3" xfId="41286" xr:uid="{00000000-0005-0000-0000-0000795C0000}"/>
    <cellStyle name="Note 4 14 4 2 5" xfId="11818" xr:uid="{00000000-0005-0000-0000-00007A5C0000}"/>
    <cellStyle name="Note 4 14 4 2 5 2" xfId="29253" xr:uid="{00000000-0005-0000-0000-00007B5C0000}"/>
    <cellStyle name="Note 4 14 4 2 5 3" xfId="43706" xr:uid="{00000000-0005-0000-0000-00007C5C0000}"/>
    <cellStyle name="Note 4 14 4 2 6" xfId="18825" xr:uid="{00000000-0005-0000-0000-00007D5C0000}"/>
    <cellStyle name="Note 4 14 4 3" xfId="1985" xr:uid="{00000000-0005-0000-0000-00007E5C0000}"/>
    <cellStyle name="Note 4 14 4 3 2" xfId="4496" xr:uid="{00000000-0005-0000-0000-00007F5C0000}"/>
    <cellStyle name="Note 4 14 4 3 2 2" xfId="13998" xr:uid="{00000000-0005-0000-0000-0000805C0000}"/>
    <cellStyle name="Note 4 14 4 3 2 2 2" xfId="31433" xr:uid="{00000000-0005-0000-0000-0000815C0000}"/>
    <cellStyle name="Note 4 14 4 3 2 2 3" xfId="45886" xr:uid="{00000000-0005-0000-0000-0000825C0000}"/>
    <cellStyle name="Note 4 14 4 3 2 3" xfId="16459" xr:uid="{00000000-0005-0000-0000-0000835C0000}"/>
    <cellStyle name="Note 4 14 4 3 2 3 2" xfId="33894" xr:uid="{00000000-0005-0000-0000-0000845C0000}"/>
    <cellStyle name="Note 4 14 4 3 2 3 3" xfId="48347" xr:uid="{00000000-0005-0000-0000-0000855C0000}"/>
    <cellStyle name="Note 4 14 4 3 2 4" xfId="21932" xr:uid="{00000000-0005-0000-0000-0000865C0000}"/>
    <cellStyle name="Note 4 14 4 3 2 5" xfId="36385" xr:uid="{00000000-0005-0000-0000-0000875C0000}"/>
    <cellStyle name="Note 4 14 4 3 3" xfId="6958" xr:uid="{00000000-0005-0000-0000-0000885C0000}"/>
    <cellStyle name="Note 4 14 4 3 3 2" xfId="24393" xr:uid="{00000000-0005-0000-0000-0000895C0000}"/>
    <cellStyle name="Note 4 14 4 3 3 3" xfId="38846" xr:uid="{00000000-0005-0000-0000-00008A5C0000}"/>
    <cellStyle name="Note 4 14 4 3 4" xfId="9399" xr:uid="{00000000-0005-0000-0000-00008B5C0000}"/>
    <cellStyle name="Note 4 14 4 3 4 2" xfId="26834" xr:uid="{00000000-0005-0000-0000-00008C5C0000}"/>
    <cellStyle name="Note 4 14 4 3 4 3" xfId="41287" xr:uid="{00000000-0005-0000-0000-00008D5C0000}"/>
    <cellStyle name="Note 4 14 4 3 5" xfId="11819" xr:uid="{00000000-0005-0000-0000-00008E5C0000}"/>
    <cellStyle name="Note 4 14 4 3 5 2" xfId="29254" xr:uid="{00000000-0005-0000-0000-00008F5C0000}"/>
    <cellStyle name="Note 4 14 4 3 5 3" xfId="43707" xr:uid="{00000000-0005-0000-0000-0000905C0000}"/>
    <cellStyle name="Note 4 14 4 3 6" xfId="18826" xr:uid="{00000000-0005-0000-0000-0000915C0000}"/>
    <cellStyle name="Note 4 14 4 4" xfId="1986" xr:uid="{00000000-0005-0000-0000-0000925C0000}"/>
    <cellStyle name="Note 4 14 4 4 2" xfId="4497" xr:uid="{00000000-0005-0000-0000-0000935C0000}"/>
    <cellStyle name="Note 4 14 4 4 2 2" xfId="21933" xr:uid="{00000000-0005-0000-0000-0000945C0000}"/>
    <cellStyle name="Note 4 14 4 4 2 3" xfId="36386" xr:uid="{00000000-0005-0000-0000-0000955C0000}"/>
    <cellStyle name="Note 4 14 4 4 3" xfId="6959" xr:uid="{00000000-0005-0000-0000-0000965C0000}"/>
    <cellStyle name="Note 4 14 4 4 3 2" xfId="24394" xr:uid="{00000000-0005-0000-0000-0000975C0000}"/>
    <cellStyle name="Note 4 14 4 4 3 3" xfId="38847" xr:uid="{00000000-0005-0000-0000-0000985C0000}"/>
    <cellStyle name="Note 4 14 4 4 4" xfId="9400" xr:uid="{00000000-0005-0000-0000-0000995C0000}"/>
    <cellStyle name="Note 4 14 4 4 4 2" xfId="26835" xr:uid="{00000000-0005-0000-0000-00009A5C0000}"/>
    <cellStyle name="Note 4 14 4 4 4 3" xfId="41288" xr:uid="{00000000-0005-0000-0000-00009B5C0000}"/>
    <cellStyle name="Note 4 14 4 4 5" xfId="11820" xr:uid="{00000000-0005-0000-0000-00009C5C0000}"/>
    <cellStyle name="Note 4 14 4 4 5 2" xfId="29255" xr:uid="{00000000-0005-0000-0000-00009D5C0000}"/>
    <cellStyle name="Note 4 14 4 4 5 3" xfId="43708" xr:uid="{00000000-0005-0000-0000-00009E5C0000}"/>
    <cellStyle name="Note 4 14 4 4 6" xfId="15266" xr:uid="{00000000-0005-0000-0000-00009F5C0000}"/>
    <cellStyle name="Note 4 14 4 4 6 2" xfId="32701" xr:uid="{00000000-0005-0000-0000-0000A05C0000}"/>
    <cellStyle name="Note 4 14 4 4 6 3" xfId="47154" xr:uid="{00000000-0005-0000-0000-0000A15C0000}"/>
    <cellStyle name="Note 4 14 4 4 7" xfId="18827" xr:uid="{00000000-0005-0000-0000-0000A25C0000}"/>
    <cellStyle name="Note 4 14 4 4 8" xfId="20428" xr:uid="{00000000-0005-0000-0000-0000A35C0000}"/>
    <cellStyle name="Note 4 14 4 5" xfId="4494" xr:uid="{00000000-0005-0000-0000-0000A45C0000}"/>
    <cellStyle name="Note 4 14 4 5 2" xfId="13996" xr:uid="{00000000-0005-0000-0000-0000A55C0000}"/>
    <cellStyle name="Note 4 14 4 5 2 2" xfId="31431" xr:uid="{00000000-0005-0000-0000-0000A65C0000}"/>
    <cellStyle name="Note 4 14 4 5 2 3" xfId="45884" xr:uid="{00000000-0005-0000-0000-0000A75C0000}"/>
    <cellStyle name="Note 4 14 4 5 3" xfId="16457" xr:uid="{00000000-0005-0000-0000-0000A85C0000}"/>
    <cellStyle name="Note 4 14 4 5 3 2" xfId="33892" xr:uid="{00000000-0005-0000-0000-0000A95C0000}"/>
    <cellStyle name="Note 4 14 4 5 3 3" xfId="48345" xr:uid="{00000000-0005-0000-0000-0000AA5C0000}"/>
    <cellStyle name="Note 4 14 4 5 4" xfId="21930" xr:uid="{00000000-0005-0000-0000-0000AB5C0000}"/>
    <cellStyle name="Note 4 14 4 5 5" xfId="36383" xr:uid="{00000000-0005-0000-0000-0000AC5C0000}"/>
    <cellStyle name="Note 4 14 4 6" xfId="6956" xr:uid="{00000000-0005-0000-0000-0000AD5C0000}"/>
    <cellStyle name="Note 4 14 4 6 2" xfId="24391" xr:uid="{00000000-0005-0000-0000-0000AE5C0000}"/>
    <cellStyle name="Note 4 14 4 6 3" xfId="38844" xr:uid="{00000000-0005-0000-0000-0000AF5C0000}"/>
    <cellStyle name="Note 4 14 4 7" xfId="9397" xr:uid="{00000000-0005-0000-0000-0000B05C0000}"/>
    <cellStyle name="Note 4 14 4 7 2" xfId="26832" xr:uid="{00000000-0005-0000-0000-0000B15C0000}"/>
    <cellStyle name="Note 4 14 4 7 3" xfId="41285" xr:uid="{00000000-0005-0000-0000-0000B25C0000}"/>
    <cellStyle name="Note 4 14 4 8" xfId="11817" xr:uid="{00000000-0005-0000-0000-0000B35C0000}"/>
    <cellStyle name="Note 4 14 4 8 2" xfId="29252" xr:uid="{00000000-0005-0000-0000-0000B45C0000}"/>
    <cellStyle name="Note 4 14 4 8 3" xfId="43705" xr:uid="{00000000-0005-0000-0000-0000B55C0000}"/>
    <cellStyle name="Note 4 14 4 9" xfId="18824" xr:uid="{00000000-0005-0000-0000-0000B65C0000}"/>
    <cellStyle name="Note 4 14 5" xfId="1987" xr:uid="{00000000-0005-0000-0000-0000B75C0000}"/>
    <cellStyle name="Note 4 14 5 2" xfId="1988" xr:uid="{00000000-0005-0000-0000-0000B85C0000}"/>
    <cellStyle name="Note 4 14 5 2 2" xfId="4499" xr:uid="{00000000-0005-0000-0000-0000B95C0000}"/>
    <cellStyle name="Note 4 14 5 2 2 2" xfId="14000" xr:uid="{00000000-0005-0000-0000-0000BA5C0000}"/>
    <cellStyle name="Note 4 14 5 2 2 2 2" xfId="31435" xr:uid="{00000000-0005-0000-0000-0000BB5C0000}"/>
    <cellStyle name="Note 4 14 5 2 2 2 3" xfId="45888" xr:uid="{00000000-0005-0000-0000-0000BC5C0000}"/>
    <cellStyle name="Note 4 14 5 2 2 3" xfId="16461" xr:uid="{00000000-0005-0000-0000-0000BD5C0000}"/>
    <cellStyle name="Note 4 14 5 2 2 3 2" xfId="33896" xr:uid="{00000000-0005-0000-0000-0000BE5C0000}"/>
    <cellStyle name="Note 4 14 5 2 2 3 3" xfId="48349" xr:uid="{00000000-0005-0000-0000-0000BF5C0000}"/>
    <cellStyle name="Note 4 14 5 2 2 4" xfId="21935" xr:uid="{00000000-0005-0000-0000-0000C05C0000}"/>
    <cellStyle name="Note 4 14 5 2 2 5" xfId="36388" xr:uid="{00000000-0005-0000-0000-0000C15C0000}"/>
    <cellStyle name="Note 4 14 5 2 3" xfId="6961" xr:uid="{00000000-0005-0000-0000-0000C25C0000}"/>
    <cellStyle name="Note 4 14 5 2 3 2" xfId="24396" xr:uid="{00000000-0005-0000-0000-0000C35C0000}"/>
    <cellStyle name="Note 4 14 5 2 3 3" xfId="38849" xr:uid="{00000000-0005-0000-0000-0000C45C0000}"/>
    <cellStyle name="Note 4 14 5 2 4" xfId="9402" xr:uid="{00000000-0005-0000-0000-0000C55C0000}"/>
    <cellStyle name="Note 4 14 5 2 4 2" xfId="26837" xr:uid="{00000000-0005-0000-0000-0000C65C0000}"/>
    <cellStyle name="Note 4 14 5 2 4 3" xfId="41290" xr:uid="{00000000-0005-0000-0000-0000C75C0000}"/>
    <cellStyle name="Note 4 14 5 2 5" xfId="11822" xr:uid="{00000000-0005-0000-0000-0000C85C0000}"/>
    <cellStyle name="Note 4 14 5 2 5 2" xfId="29257" xr:uid="{00000000-0005-0000-0000-0000C95C0000}"/>
    <cellStyle name="Note 4 14 5 2 5 3" xfId="43710" xr:uid="{00000000-0005-0000-0000-0000CA5C0000}"/>
    <cellStyle name="Note 4 14 5 2 6" xfId="18829" xr:uid="{00000000-0005-0000-0000-0000CB5C0000}"/>
    <cellStyle name="Note 4 14 5 3" xfId="1989" xr:uid="{00000000-0005-0000-0000-0000CC5C0000}"/>
    <cellStyle name="Note 4 14 5 3 2" xfId="4500" xr:uid="{00000000-0005-0000-0000-0000CD5C0000}"/>
    <cellStyle name="Note 4 14 5 3 2 2" xfId="14001" xr:uid="{00000000-0005-0000-0000-0000CE5C0000}"/>
    <cellStyle name="Note 4 14 5 3 2 2 2" xfId="31436" xr:uid="{00000000-0005-0000-0000-0000CF5C0000}"/>
    <cellStyle name="Note 4 14 5 3 2 2 3" xfId="45889" xr:uid="{00000000-0005-0000-0000-0000D05C0000}"/>
    <cellStyle name="Note 4 14 5 3 2 3" xfId="16462" xr:uid="{00000000-0005-0000-0000-0000D15C0000}"/>
    <cellStyle name="Note 4 14 5 3 2 3 2" xfId="33897" xr:uid="{00000000-0005-0000-0000-0000D25C0000}"/>
    <cellStyle name="Note 4 14 5 3 2 3 3" xfId="48350" xr:uid="{00000000-0005-0000-0000-0000D35C0000}"/>
    <cellStyle name="Note 4 14 5 3 2 4" xfId="21936" xr:uid="{00000000-0005-0000-0000-0000D45C0000}"/>
    <cellStyle name="Note 4 14 5 3 2 5" xfId="36389" xr:uid="{00000000-0005-0000-0000-0000D55C0000}"/>
    <cellStyle name="Note 4 14 5 3 3" xfId="6962" xr:uid="{00000000-0005-0000-0000-0000D65C0000}"/>
    <cellStyle name="Note 4 14 5 3 3 2" xfId="24397" xr:uid="{00000000-0005-0000-0000-0000D75C0000}"/>
    <cellStyle name="Note 4 14 5 3 3 3" xfId="38850" xr:uid="{00000000-0005-0000-0000-0000D85C0000}"/>
    <cellStyle name="Note 4 14 5 3 4" xfId="9403" xr:uid="{00000000-0005-0000-0000-0000D95C0000}"/>
    <cellStyle name="Note 4 14 5 3 4 2" xfId="26838" xr:uid="{00000000-0005-0000-0000-0000DA5C0000}"/>
    <cellStyle name="Note 4 14 5 3 4 3" xfId="41291" xr:uid="{00000000-0005-0000-0000-0000DB5C0000}"/>
    <cellStyle name="Note 4 14 5 3 5" xfId="11823" xr:uid="{00000000-0005-0000-0000-0000DC5C0000}"/>
    <cellStyle name="Note 4 14 5 3 5 2" xfId="29258" xr:uid="{00000000-0005-0000-0000-0000DD5C0000}"/>
    <cellStyle name="Note 4 14 5 3 5 3" xfId="43711" xr:uid="{00000000-0005-0000-0000-0000DE5C0000}"/>
    <cellStyle name="Note 4 14 5 3 6" xfId="18830" xr:uid="{00000000-0005-0000-0000-0000DF5C0000}"/>
    <cellStyle name="Note 4 14 5 4" xfId="1990" xr:uid="{00000000-0005-0000-0000-0000E05C0000}"/>
    <cellStyle name="Note 4 14 5 4 2" xfId="4501" xr:uid="{00000000-0005-0000-0000-0000E15C0000}"/>
    <cellStyle name="Note 4 14 5 4 2 2" xfId="21937" xr:uid="{00000000-0005-0000-0000-0000E25C0000}"/>
    <cellStyle name="Note 4 14 5 4 2 3" xfId="36390" xr:uid="{00000000-0005-0000-0000-0000E35C0000}"/>
    <cellStyle name="Note 4 14 5 4 3" xfId="6963" xr:uid="{00000000-0005-0000-0000-0000E45C0000}"/>
    <cellStyle name="Note 4 14 5 4 3 2" xfId="24398" xr:uid="{00000000-0005-0000-0000-0000E55C0000}"/>
    <cellStyle name="Note 4 14 5 4 3 3" xfId="38851" xr:uid="{00000000-0005-0000-0000-0000E65C0000}"/>
    <cellStyle name="Note 4 14 5 4 4" xfId="9404" xr:uid="{00000000-0005-0000-0000-0000E75C0000}"/>
    <cellStyle name="Note 4 14 5 4 4 2" xfId="26839" xr:uid="{00000000-0005-0000-0000-0000E85C0000}"/>
    <cellStyle name="Note 4 14 5 4 4 3" xfId="41292" xr:uid="{00000000-0005-0000-0000-0000E95C0000}"/>
    <cellStyle name="Note 4 14 5 4 5" xfId="11824" xr:uid="{00000000-0005-0000-0000-0000EA5C0000}"/>
    <cellStyle name="Note 4 14 5 4 5 2" xfId="29259" xr:uid="{00000000-0005-0000-0000-0000EB5C0000}"/>
    <cellStyle name="Note 4 14 5 4 5 3" xfId="43712" xr:uid="{00000000-0005-0000-0000-0000EC5C0000}"/>
    <cellStyle name="Note 4 14 5 4 6" xfId="15267" xr:uid="{00000000-0005-0000-0000-0000ED5C0000}"/>
    <cellStyle name="Note 4 14 5 4 6 2" xfId="32702" xr:uid="{00000000-0005-0000-0000-0000EE5C0000}"/>
    <cellStyle name="Note 4 14 5 4 6 3" xfId="47155" xr:uid="{00000000-0005-0000-0000-0000EF5C0000}"/>
    <cellStyle name="Note 4 14 5 4 7" xfId="18831" xr:uid="{00000000-0005-0000-0000-0000F05C0000}"/>
    <cellStyle name="Note 4 14 5 4 8" xfId="20429" xr:uid="{00000000-0005-0000-0000-0000F15C0000}"/>
    <cellStyle name="Note 4 14 5 5" xfId="4498" xr:uid="{00000000-0005-0000-0000-0000F25C0000}"/>
    <cellStyle name="Note 4 14 5 5 2" xfId="13999" xr:uid="{00000000-0005-0000-0000-0000F35C0000}"/>
    <cellStyle name="Note 4 14 5 5 2 2" xfId="31434" xr:uid="{00000000-0005-0000-0000-0000F45C0000}"/>
    <cellStyle name="Note 4 14 5 5 2 3" xfId="45887" xr:uid="{00000000-0005-0000-0000-0000F55C0000}"/>
    <cellStyle name="Note 4 14 5 5 3" xfId="16460" xr:uid="{00000000-0005-0000-0000-0000F65C0000}"/>
    <cellStyle name="Note 4 14 5 5 3 2" xfId="33895" xr:uid="{00000000-0005-0000-0000-0000F75C0000}"/>
    <cellStyle name="Note 4 14 5 5 3 3" xfId="48348" xr:uid="{00000000-0005-0000-0000-0000F85C0000}"/>
    <cellStyle name="Note 4 14 5 5 4" xfId="21934" xr:uid="{00000000-0005-0000-0000-0000F95C0000}"/>
    <cellStyle name="Note 4 14 5 5 5" xfId="36387" xr:uid="{00000000-0005-0000-0000-0000FA5C0000}"/>
    <cellStyle name="Note 4 14 5 6" xfId="6960" xr:uid="{00000000-0005-0000-0000-0000FB5C0000}"/>
    <cellStyle name="Note 4 14 5 6 2" xfId="24395" xr:uid="{00000000-0005-0000-0000-0000FC5C0000}"/>
    <cellStyle name="Note 4 14 5 6 3" xfId="38848" xr:uid="{00000000-0005-0000-0000-0000FD5C0000}"/>
    <cellStyle name="Note 4 14 5 7" xfId="9401" xr:uid="{00000000-0005-0000-0000-0000FE5C0000}"/>
    <cellStyle name="Note 4 14 5 7 2" xfId="26836" xr:uid="{00000000-0005-0000-0000-0000FF5C0000}"/>
    <cellStyle name="Note 4 14 5 7 3" xfId="41289" xr:uid="{00000000-0005-0000-0000-0000005D0000}"/>
    <cellStyle name="Note 4 14 5 8" xfId="11821" xr:uid="{00000000-0005-0000-0000-0000015D0000}"/>
    <cellStyle name="Note 4 14 5 8 2" xfId="29256" xr:uid="{00000000-0005-0000-0000-0000025D0000}"/>
    <cellStyle name="Note 4 14 5 8 3" xfId="43709" xr:uid="{00000000-0005-0000-0000-0000035D0000}"/>
    <cellStyle name="Note 4 14 5 9" xfId="18828" xr:uid="{00000000-0005-0000-0000-0000045D0000}"/>
    <cellStyle name="Note 4 14 6" xfId="1991" xr:uid="{00000000-0005-0000-0000-0000055D0000}"/>
    <cellStyle name="Note 4 14 6 2" xfId="4502" xr:uid="{00000000-0005-0000-0000-0000065D0000}"/>
    <cellStyle name="Note 4 14 6 2 2" xfId="14002" xr:uid="{00000000-0005-0000-0000-0000075D0000}"/>
    <cellStyle name="Note 4 14 6 2 2 2" xfId="31437" xr:uid="{00000000-0005-0000-0000-0000085D0000}"/>
    <cellStyle name="Note 4 14 6 2 2 3" xfId="45890" xr:uid="{00000000-0005-0000-0000-0000095D0000}"/>
    <cellStyle name="Note 4 14 6 2 3" xfId="16463" xr:uid="{00000000-0005-0000-0000-00000A5D0000}"/>
    <cellStyle name="Note 4 14 6 2 3 2" xfId="33898" xr:uid="{00000000-0005-0000-0000-00000B5D0000}"/>
    <cellStyle name="Note 4 14 6 2 3 3" xfId="48351" xr:uid="{00000000-0005-0000-0000-00000C5D0000}"/>
    <cellStyle name="Note 4 14 6 2 4" xfId="21938" xr:uid="{00000000-0005-0000-0000-00000D5D0000}"/>
    <cellStyle name="Note 4 14 6 2 5" xfId="36391" xr:uid="{00000000-0005-0000-0000-00000E5D0000}"/>
    <cellStyle name="Note 4 14 6 3" xfId="6964" xr:uid="{00000000-0005-0000-0000-00000F5D0000}"/>
    <cellStyle name="Note 4 14 6 3 2" xfId="24399" xr:uid="{00000000-0005-0000-0000-0000105D0000}"/>
    <cellStyle name="Note 4 14 6 3 3" xfId="38852" xr:uid="{00000000-0005-0000-0000-0000115D0000}"/>
    <cellStyle name="Note 4 14 6 4" xfId="9405" xr:uid="{00000000-0005-0000-0000-0000125D0000}"/>
    <cellStyle name="Note 4 14 6 4 2" xfId="26840" xr:uid="{00000000-0005-0000-0000-0000135D0000}"/>
    <cellStyle name="Note 4 14 6 4 3" xfId="41293" xr:uid="{00000000-0005-0000-0000-0000145D0000}"/>
    <cellStyle name="Note 4 14 6 5" xfId="11825" xr:uid="{00000000-0005-0000-0000-0000155D0000}"/>
    <cellStyle name="Note 4 14 6 5 2" xfId="29260" xr:uid="{00000000-0005-0000-0000-0000165D0000}"/>
    <cellStyle name="Note 4 14 6 5 3" xfId="43713" xr:uid="{00000000-0005-0000-0000-0000175D0000}"/>
    <cellStyle name="Note 4 14 6 6" xfId="18832" xr:uid="{00000000-0005-0000-0000-0000185D0000}"/>
    <cellStyle name="Note 4 14 7" xfId="1992" xr:uid="{00000000-0005-0000-0000-0000195D0000}"/>
    <cellStyle name="Note 4 14 7 2" xfId="4503" xr:uid="{00000000-0005-0000-0000-00001A5D0000}"/>
    <cellStyle name="Note 4 14 7 2 2" xfId="14003" xr:uid="{00000000-0005-0000-0000-00001B5D0000}"/>
    <cellStyle name="Note 4 14 7 2 2 2" xfId="31438" xr:uid="{00000000-0005-0000-0000-00001C5D0000}"/>
    <cellStyle name="Note 4 14 7 2 2 3" xfId="45891" xr:uid="{00000000-0005-0000-0000-00001D5D0000}"/>
    <cellStyle name="Note 4 14 7 2 3" xfId="16464" xr:uid="{00000000-0005-0000-0000-00001E5D0000}"/>
    <cellStyle name="Note 4 14 7 2 3 2" xfId="33899" xr:uid="{00000000-0005-0000-0000-00001F5D0000}"/>
    <cellStyle name="Note 4 14 7 2 3 3" xfId="48352" xr:uid="{00000000-0005-0000-0000-0000205D0000}"/>
    <cellStyle name="Note 4 14 7 2 4" xfId="21939" xr:uid="{00000000-0005-0000-0000-0000215D0000}"/>
    <cellStyle name="Note 4 14 7 2 5" xfId="36392" xr:uid="{00000000-0005-0000-0000-0000225D0000}"/>
    <cellStyle name="Note 4 14 7 3" xfId="6965" xr:uid="{00000000-0005-0000-0000-0000235D0000}"/>
    <cellStyle name="Note 4 14 7 3 2" xfId="24400" xr:uid="{00000000-0005-0000-0000-0000245D0000}"/>
    <cellStyle name="Note 4 14 7 3 3" xfId="38853" xr:uid="{00000000-0005-0000-0000-0000255D0000}"/>
    <cellStyle name="Note 4 14 7 4" xfId="9406" xr:uid="{00000000-0005-0000-0000-0000265D0000}"/>
    <cellStyle name="Note 4 14 7 4 2" xfId="26841" xr:uid="{00000000-0005-0000-0000-0000275D0000}"/>
    <cellStyle name="Note 4 14 7 4 3" xfId="41294" xr:uid="{00000000-0005-0000-0000-0000285D0000}"/>
    <cellStyle name="Note 4 14 7 5" xfId="11826" xr:uid="{00000000-0005-0000-0000-0000295D0000}"/>
    <cellStyle name="Note 4 14 7 5 2" xfId="29261" xr:uid="{00000000-0005-0000-0000-00002A5D0000}"/>
    <cellStyle name="Note 4 14 7 5 3" xfId="43714" xr:uid="{00000000-0005-0000-0000-00002B5D0000}"/>
    <cellStyle name="Note 4 14 7 6" xfId="18833" xr:uid="{00000000-0005-0000-0000-00002C5D0000}"/>
    <cellStyle name="Note 4 14 8" xfId="1993" xr:uid="{00000000-0005-0000-0000-00002D5D0000}"/>
    <cellStyle name="Note 4 14 8 2" xfId="4504" xr:uid="{00000000-0005-0000-0000-00002E5D0000}"/>
    <cellStyle name="Note 4 14 8 2 2" xfId="21940" xr:uid="{00000000-0005-0000-0000-00002F5D0000}"/>
    <cellStyle name="Note 4 14 8 2 3" xfId="36393" xr:uid="{00000000-0005-0000-0000-0000305D0000}"/>
    <cellStyle name="Note 4 14 8 3" xfId="6966" xr:uid="{00000000-0005-0000-0000-0000315D0000}"/>
    <cellStyle name="Note 4 14 8 3 2" xfId="24401" xr:uid="{00000000-0005-0000-0000-0000325D0000}"/>
    <cellStyle name="Note 4 14 8 3 3" xfId="38854" xr:uid="{00000000-0005-0000-0000-0000335D0000}"/>
    <cellStyle name="Note 4 14 8 4" xfId="9407" xr:uid="{00000000-0005-0000-0000-0000345D0000}"/>
    <cellStyle name="Note 4 14 8 4 2" xfId="26842" xr:uid="{00000000-0005-0000-0000-0000355D0000}"/>
    <cellStyle name="Note 4 14 8 4 3" xfId="41295" xr:uid="{00000000-0005-0000-0000-0000365D0000}"/>
    <cellStyle name="Note 4 14 8 5" xfId="11827" xr:uid="{00000000-0005-0000-0000-0000375D0000}"/>
    <cellStyle name="Note 4 14 8 5 2" xfId="29262" xr:uid="{00000000-0005-0000-0000-0000385D0000}"/>
    <cellStyle name="Note 4 14 8 5 3" xfId="43715" xr:uid="{00000000-0005-0000-0000-0000395D0000}"/>
    <cellStyle name="Note 4 14 8 6" xfId="15268" xr:uid="{00000000-0005-0000-0000-00003A5D0000}"/>
    <cellStyle name="Note 4 14 8 6 2" xfId="32703" xr:uid="{00000000-0005-0000-0000-00003B5D0000}"/>
    <cellStyle name="Note 4 14 8 6 3" xfId="47156" xr:uid="{00000000-0005-0000-0000-00003C5D0000}"/>
    <cellStyle name="Note 4 14 8 7" xfId="18834" xr:uid="{00000000-0005-0000-0000-00003D5D0000}"/>
    <cellStyle name="Note 4 14 8 8" xfId="20430" xr:uid="{00000000-0005-0000-0000-00003E5D0000}"/>
    <cellStyle name="Note 4 14 9" xfId="4485" xr:uid="{00000000-0005-0000-0000-00003F5D0000}"/>
    <cellStyle name="Note 4 14 9 2" xfId="13989" xr:uid="{00000000-0005-0000-0000-0000405D0000}"/>
    <cellStyle name="Note 4 14 9 2 2" xfId="31424" xr:uid="{00000000-0005-0000-0000-0000415D0000}"/>
    <cellStyle name="Note 4 14 9 2 3" xfId="45877" xr:uid="{00000000-0005-0000-0000-0000425D0000}"/>
    <cellStyle name="Note 4 14 9 3" xfId="16450" xr:uid="{00000000-0005-0000-0000-0000435D0000}"/>
    <cellStyle name="Note 4 14 9 3 2" xfId="33885" xr:uid="{00000000-0005-0000-0000-0000445D0000}"/>
    <cellStyle name="Note 4 14 9 3 3" xfId="48338" xr:uid="{00000000-0005-0000-0000-0000455D0000}"/>
    <cellStyle name="Note 4 14 9 4" xfId="21921" xr:uid="{00000000-0005-0000-0000-0000465D0000}"/>
    <cellStyle name="Note 4 14 9 5" xfId="36374" xr:uid="{00000000-0005-0000-0000-0000475D0000}"/>
    <cellStyle name="Note 4 15" xfId="1994" xr:uid="{00000000-0005-0000-0000-0000485D0000}"/>
    <cellStyle name="Note 4 15 10" xfId="6967" xr:uid="{00000000-0005-0000-0000-0000495D0000}"/>
    <cellStyle name="Note 4 15 10 2" xfId="24402" xr:uid="{00000000-0005-0000-0000-00004A5D0000}"/>
    <cellStyle name="Note 4 15 10 3" xfId="38855" xr:uid="{00000000-0005-0000-0000-00004B5D0000}"/>
    <cellStyle name="Note 4 15 11" xfId="9408" xr:uid="{00000000-0005-0000-0000-00004C5D0000}"/>
    <cellStyle name="Note 4 15 11 2" xfId="26843" xr:uid="{00000000-0005-0000-0000-00004D5D0000}"/>
    <cellStyle name="Note 4 15 11 3" xfId="41296" xr:uid="{00000000-0005-0000-0000-00004E5D0000}"/>
    <cellStyle name="Note 4 15 12" xfId="11828" xr:uid="{00000000-0005-0000-0000-00004F5D0000}"/>
    <cellStyle name="Note 4 15 12 2" xfId="29263" xr:uid="{00000000-0005-0000-0000-0000505D0000}"/>
    <cellStyle name="Note 4 15 12 3" xfId="43716" xr:uid="{00000000-0005-0000-0000-0000515D0000}"/>
    <cellStyle name="Note 4 15 13" xfId="18835" xr:uid="{00000000-0005-0000-0000-0000525D0000}"/>
    <cellStyle name="Note 4 15 2" xfId="1995" xr:uid="{00000000-0005-0000-0000-0000535D0000}"/>
    <cellStyle name="Note 4 15 2 2" xfId="1996" xr:uid="{00000000-0005-0000-0000-0000545D0000}"/>
    <cellStyle name="Note 4 15 2 2 2" xfId="4507" xr:uid="{00000000-0005-0000-0000-0000555D0000}"/>
    <cellStyle name="Note 4 15 2 2 2 2" xfId="14006" xr:uid="{00000000-0005-0000-0000-0000565D0000}"/>
    <cellStyle name="Note 4 15 2 2 2 2 2" xfId="31441" xr:uid="{00000000-0005-0000-0000-0000575D0000}"/>
    <cellStyle name="Note 4 15 2 2 2 2 3" xfId="45894" xr:uid="{00000000-0005-0000-0000-0000585D0000}"/>
    <cellStyle name="Note 4 15 2 2 2 3" xfId="16467" xr:uid="{00000000-0005-0000-0000-0000595D0000}"/>
    <cellStyle name="Note 4 15 2 2 2 3 2" xfId="33902" xr:uid="{00000000-0005-0000-0000-00005A5D0000}"/>
    <cellStyle name="Note 4 15 2 2 2 3 3" xfId="48355" xr:uid="{00000000-0005-0000-0000-00005B5D0000}"/>
    <cellStyle name="Note 4 15 2 2 2 4" xfId="21943" xr:uid="{00000000-0005-0000-0000-00005C5D0000}"/>
    <cellStyle name="Note 4 15 2 2 2 5" xfId="36396" xr:uid="{00000000-0005-0000-0000-00005D5D0000}"/>
    <cellStyle name="Note 4 15 2 2 3" xfId="6969" xr:uid="{00000000-0005-0000-0000-00005E5D0000}"/>
    <cellStyle name="Note 4 15 2 2 3 2" xfId="24404" xr:uid="{00000000-0005-0000-0000-00005F5D0000}"/>
    <cellStyle name="Note 4 15 2 2 3 3" xfId="38857" xr:uid="{00000000-0005-0000-0000-0000605D0000}"/>
    <cellStyle name="Note 4 15 2 2 4" xfId="9410" xr:uid="{00000000-0005-0000-0000-0000615D0000}"/>
    <cellStyle name="Note 4 15 2 2 4 2" xfId="26845" xr:uid="{00000000-0005-0000-0000-0000625D0000}"/>
    <cellStyle name="Note 4 15 2 2 4 3" xfId="41298" xr:uid="{00000000-0005-0000-0000-0000635D0000}"/>
    <cellStyle name="Note 4 15 2 2 5" xfId="11830" xr:uid="{00000000-0005-0000-0000-0000645D0000}"/>
    <cellStyle name="Note 4 15 2 2 5 2" xfId="29265" xr:uid="{00000000-0005-0000-0000-0000655D0000}"/>
    <cellStyle name="Note 4 15 2 2 5 3" xfId="43718" xr:uid="{00000000-0005-0000-0000-0000665D0000}"/>
    <cellStyle name="Note 4 15 2 2 6" xfId="18837" xr:uid="{00000000-0005-0000-0000-0000675D0000}"/>
    <cellStyle name="Note 4 15 2 3" xfId="1997" xr:uid="{00000000-0005-0000-0000-0000685D0000}"/>
    <cellStyle name="Note 4 15 2 3 2" xfId="4508" xr:uid="{00000000-0005-0000-0000-0000695D0000}"/>
    <cellStyle name="Note 4 15 2 3 2 2" xfId="14007" xr:uid="{00000000-0005-0000-0000-00006A5D0000}"/>
    <cellStyle name="Note 4 15 2 3 2 2 2" xfId="31442" xr:uid="{00000000-0005-0000-0000-00006B5D0000}"/>
    <cellStyle name="Note 4 15 2 3 2 2 3" xfId="45895" xr:uid="{00000000-0005-0000-0000-00006C5D0000}"/>
    <cellStyle name="Note 4 15 2 3 2 3" xfId="16468" xr:uid="{00000000-0005-0000-0000-00006D5D0000}"/>
    <cellStyle name="Note 4 15 2 3 2 3 2" xfId="33903" xr:uid="{00000000-0005-0000-0000-00006E5D0000}"/>
    <cellStyle name="Note 4 15 2 3 2 3 3" xfId="48356" xr:uid="{00000000-0005-0000-0000-00006F5D0000}"/>
    <cellStyle name="Note 4 15 2 3 2 4" xfId="21944" xr:uid="{00000000-0005-0000-0000-0000705D0000}"/>
    <cellStyle name="Note 4 15 2 3 2 5" xfId="36397" xr:uid="{00000000-0005-0000-0000-0000715D0000}"/>
    <cellStyle name="Note 4 15 2 3 3" xfId="6970" xr:uid="{00000000-0005-0000-0000-0000725D0000}"/>
    <cellStyle name="Note 4 15 2 3 3 2" xfId="24405" xr:uid="{00000000-0005-0000-0000-0000735D0000}"/>
    <cellStyle name="Note 4 15 2 3 3 3" xfId="38858" xr:uid="{00000000-0005-0000-0000-0000745D0000}"/>
    <cellStyle name="Note 4 15 2 3 4" xfId="9411" xr:uid="{00000000-0005-0000-0000-0000755D0000}"/>
    <cellStyle name="Note 4 15 2 3 4 2" xfId="26846" xr:uid="{00000000-0005-0000-0000-0000765D0000}"/>
    <cellStyle name="Note 4 15 2 3 4 3" xfId="41299" xr:uid="{00000000-0005-0000-0000-0000775D0000}"/>
    <cellStyle name="Note 4 15 2 3 5" xfId="11831" xr:uid="{00000000-0005-0000-0000-0000785D0000}"/>
    <cellStyle name="Note 4 15 2 3 5 2" xfId="29266" xr:uid="{00000000-0005-0000-0000-0000795D0000}"/>
    <cellStyle name="Note 4 15 2 3 5 3" xfId="43719" xr:uid="{00000000-0005-0000-0000-00007A5D0000}"/>
    <cellStyle name="Note 4 15 2 3 6" xfId="18838" xr:uid="{00000000-0005-0000-0000-00007B5D0000}"/>
    <cellStyle name="Note 4 15 2 4" xfId="1998" xr:uid="{00000000-0005-0000-0000-00007C5D0000}"/>
    <cellStyle name="Note 4 15 2 4 2" xfId="4509" xr:uid="{00000000-0005-0000-0000-00007D5D0000}"/>
    <cellStyle name="Note 4 15 2 4 2 2" xfId="21945" xr:uid="{00000000-0005-0000-0000-00007E5D0000}"/>
    <cellStyle name="Note 4 15 2 4 2 3" xfId="36398" xr:uid="{00000000-0005-0000-0000-00007F5D0000}"/>
    <cellStyle name="Note 4 15 2 4 3" xfId="6971" xr:uid="{00000000-0005-0000-0000-0000805D0000}"/>
    <cellStyle name="Note 4 15 2 4 3 2" xfId="24406" xr:uid="{00000000-0005-0000-0000-0000815D0000}"/>
    <cellStyle name="Note 4 15 2 4 3 3" xfId="38859" xr:uid="{00000000-0005-0000-0000-0000825D0000}"/>
    <cellStyle name="Note 4 15 2 4 4" xfId="9412" xr:uid="{00000000-0005-0000-0000-0000835D0000}"/>
    <cellStyle name="Note 4 15 2 4 4 2" xfId="26847" xr:uid="{00000000-0005-0000-0000-0000845D0000}"/>
    <cellStyle name="Note 4 15 2 4 4 3" xfId="41300" xr:uid="{00000000-0005-0000-0000-0000855D0000}"/>
    <cellStyle name="Note 4 15 2 4 5" xfId="11832" xr:uid="{00000000-0005-0000-0000-0000865D0000}"/>
    <cellStyle name="Note 4 15 2 4 5 2" xfId="29267" xr:uid="{00000000-0005-0000-0000-0000875D0000}"/>
    <cellStyle name="Note 4 15 2 4 5 3" xfId="43720" xr:uid="{00000000-0005-0000-0000-0000885D0000}"/>
    <cellStyle name="Note 4 15 2 4 6" xfId="15269" xr:uid="{00000000-0005-0000-0000-0000895D0000}"/>
    <cellStyle name="Note 4 15 2 4 6 2" xfId="32704" xr:uid="{00000000-0005-0000-0000-00008A5D0000}"/>
    <cellStyle name="Note 4 15 2 4 6 3" xfId="47157" xr:uid="{00000000-0005-0000-0000-00008B5D0000}"/>
    <cellStyle name="Note 4 15 2 4 7" xfId="18839" xr:uid="{00000000-0005-0000-0000-00008C5D0000}"/>
    <cellStyle name="Note 4 15 2 4 8" xfId="20431" xr:uid="{00000000-0005-0000-0000-00008D5D0000}"/>
    <cellStyle name="Note 4 15 2 5" xfId="4506" xr:uid="{00000000-0005-0000-0000-00008E5D0000}"/>
    <cellStyle name="Note 4 15 2 5 2" xfId="14005" xr:uid="{00000000-0005-0000-0000-00008F5D0000}"/>
    <cellStyle name="Note 4 15 2 5 2 2" xfId="31440" xr:uid="{00000000-0005-0000-0000-0000905D0000}"/>
    <cellStyle name="Note 4 15 2 5 2 3" xfId="45893" xr:uid="{00000000-0005-0000-0000-0000915D0000}"/>
    <cellStyle name="Note 4 15 2 5 3" xfId="16466" xr:uid="{00000000-0005-0000-0000-0000925D0000}"/>
    <cellStyle name="Note 4 15 2 5 3 2" xfId="33901" xr:uid="{00000000-0005-0000-0000-0000935D0000}"/>
    <cellStyle name="Note 4 15 2 5 3 3" xfId="48354" xr:uid="{00000000-0005-0000-0000-0000945D0000}"/>
    <cellStyle name="Note 4 15 2 5 4" xfId="21942" xr:uid="{00000000-0005-0000-0000-0000955D0000}"/>
    <cellStyle name="Note 4 15 2 5 5" xfId="36395" xr:uid="{00000000-0005-0000-0000-0000965D0000}"/>
    <cellStyle name="Note 4 15 2 6" xfId="6968" xr:uid="{00000000-0005-0000-0000-0000975D0000}"/>
    <cellStyle name="Note 4 15 2 6 2" xfId="24403" xr:uid="{00000000-0005-0000-0000-0000985D0000}"/>
    <cellStyle name="Note 4 15 2 6 3" xfId="38856" xr:uid="{00000000-0005-0000-0000-0000995D0000}"/>
    <cellStyle name="Note 4 15 2 7" xfId="9409" xr:uid="{00000000-0005-0000-0000-00009A5D0000}"/>
    <cellStyle name="Note 4 15 2 7 2" xfId="26844" xr:uid="{00000000-0005-0000-0000-00009B5D0000}"/>
    <cellStyle name="Note 4 15 2 7 3" xfId="41297" xr:uid="{00000000-0005-0000-0000-00009C5D0000}"/>
    <cellStyle name="Note 4 15 2 8" xfId="11829" xr:uid="{00000000-0005-0000-0000-00009D5D0000}"/>
    <cellStyle name="Note 4 15 2 8 2" xfId="29264" xr:uid="{00000000-0005-0000-0000-00009E5D0000}"/>
    <cellStyle name="Note 4 15 2 8 3" xfId="43717" xr:uid="{00000000-0005-0000-0000-00009F5D0000}"/>
    <cellStyle name="Note 4 15 2 9" xfId="18836" xr:uid="{00000000-0005-0000-0000-0000A05D0000}"/>
    <cellStyle name="Note 4 15 3" xfId="1999" xr:uid="{00000000-0005-0000-0000-0000A15D0000}"/>
    <cellStyle name="Note 4 15 3 2" xfId="2000" xr:uid="{00000000-0005-0000-0000-0000A25D0000}"/>
    <cellStyle name="Note 4 15 3 2 2" xfId="4511" xr:uid="{00000000-0005-0000-0000-0000A35D0000}"/>
    <cellStyle name="Note 4 15 3 2 2 2" xfId="14009" xr:uid="{00000000-0005-0000-0000-0000A45D0000}"/>
    <cellStyle name="Note 4 15 3 2 2 2 2" xfId="31444" xr:uid="{00000000-0005-0000-0000-0000A55D0000}"/>
    <cellStyle name="Note 4 15 3 2 2 2 3" xfId="45897" xr:uid="{00000000-0005-0000-0000-0000A65D0000}"/>
    <cellStyle name="Note 4 15 3 2 2 3" xfId="16470" xr:uid="{00000000-0005-0000-0000-0000A75D0000}"/>
    <cellStyle name="Note 4 15 3 2 2 3 2" xfId="33905" xr:uid="{00000000-0005-0000-0000-0000A85D0000}"/>
    <cellStyle name="Note 4 15 3 2 2 3 3" xfId="48358" xr:uid="{00000000-0005-0000-0000-0000A95D0000}"/>
    <cellStyle name="Note 4 15 3 2 2 4" xfId="21947" xr:uid="{00000000-0005-0000-0000-0000AA5D0000}"/>
    <cellStyle name="Note 4 15 3 2 2 5" xfId="36400" xr:uid="{00000000-0005-0000-0000-0000AB5D0000}"/>
    <cellStyle name="Note 4 15 3 2 3" xfId="6973" xr:uid="{00000000-0005-0000-0000-0000AC5D0000}"/>
    <cellStyle name="Note 4 15 3 2 3 2" xfId="24408" xr:uid="{00000000-0005-0000-0000-0000AD5D0000}"/>
    <cellStyle name="Note 4 15 3 2 3 3" xfId="38861" xr:uid="{00000000-0005-0000-0000-0000AE5D0000}"/>
    <cellStyle name="Note 4 15 3 2 4" xfId="9414" xr:uid="{00000000-0005-0000-0000-0000AF5D0000}"/>
    <cellStyle name="Note 4 15 3 2 4 2" xfId="26849" xr:uid="{00000000-0005-0000-0000-0000B05D0000}"/>
    <cellStyle name="Note 4 15 3 2 4 3" xfId="41302" xr:uid="{00000000-0005-0000-0000-0000B15D0000}"/>
    <cellStyle name="Note 4 15 3 2 5" xfId="11834" xr:uid="{00000000-0005-0000-0000-0000B25D0000}"/>
    <cellStyle name="Note 4 15 3 2 5 2" xfId="29269" xr:uid="{00000000-0005-0000-0000-0000B35D0000}"/>
    <cellStyle name="Note 4 15 3 2 5 3" xfId="43722" xr:uid="{00000000-0005-0000-0000-0000B45D0000}"/>
    <cellStyle name="Note 4 15 3 2 6" xfId="18841" xr:uid="{00000000-0005-0000-0000-0000B55D0000}"/>
    <cellStyle name="Note 4 15 3 3" xfId="2001" xr:uid="{00000000-0005-0000-0000-0000B65D0000}"/>
    <cellStyle name="Note 4 15 3 3 2" xfId="4512" xr:uid="{00000000-0005-0000-0000-0000B75D0000}"/>
    <cellStyle name="Note 4 15 3 3 2 2" xfId="14010" xr:uid="{00000000-0005-0000-0000-0000B85D0000}"/>
    <cellStyle name="Note 4 15 3 3 2 2 2" xfId="31445" xr:uid="{00000000-0005-0000-0000-0000B95D0000}"/>
    <cellStyle name="Note 4 15 3 3 2 2 3" xfId="45898" xr:uid="{00000000-0005-0000-0000-0000BA5D0000}"/>
    <cellStyle name="Note 4 15 3 3 2 3" xfId="16471" xr:uid="{00000000-0005-0000-0000-0000BB5D0000}"/>
    <cellStyle name="Note 4 15 3 3 2 3 2" xfId="33906" xr:uid="{00000000-0005-0000-0000-0000BC5D0000}"/>
    <cellStyle name="Note 4 15 3 3 2 3 3" xfId="48359" xr:uid="{00000000-0005-0000-0000-0000BD5D0000}"/>
    <cellStyle name="Note 4 15 3 3 2 4" xfId="21948" xr:uid="{00000000-0005-0000-0000-0000BE5D0000}"/>
    <cellStyle name="Note 4 15 3 3 2 5" xfId="36401" xr:uid="{00000000-0005-0000-0000-0000BF5D0000}"/>
    <cellStyle name="Note 4 15 3 3 3" xfId="6974" xr:uid="{00000000-0005-0000-0000-0000C05D0000}"/>
    <cellStyle name="Note 4 15 3 3 3 2" xfId="24409" xr:uid="{00000000-0005-0000-0000-0000C15D0000}"/>
    <cellStyle name="Note 4 15 3 3 3 3" xfId="38862" xr:uid="{00000000-0005-0000-0000-0000C25D0000}"/>
    <cellStyle name="Note 4 15 3 3 4" xfId="9415" xr:uid="{00000000-0005-0000-0000-0000C35D0000}"/>
    <cellStyle name="Note 4 15 3 3 4 2" xfId="26850" xr:uid="{00000000-0005-0000-0000-0000C45D0000}"/>
    <cellStyle name="Note 4 15 3 3 4 3" xfId="41303" xr:uid="{00000000-0005-0000-0000-0000C55D0000}"/>
    <cellStyle name="Note 4 15 3 3 5" xfId="11835" xr:uid="{00000000-0005-0000-0000-0000C65D0000}"/>
    <cellStyle name="Note 4 15 3 3 5 2" xfId="29270" xr:uid="{00000000-0005-0000-0000-0000C75D0000}"/>
    <cellStyle name="Note 4 15 3 3 5 3" xfId="43723" xr:uid="{00000000-0005-0000-0000-0000C85D0000}"/>
    <cellStyle name="Note 4 15 3 3 6" xfId="18842" xr:uid="{00000000-0005-0000-0000-0000C95D0000}"/>
    <cellStyle name="Note 4 15 3 4" xfId="2002" xr:uid="{00000000-0005-0000-0000-0000CA5D0000}"/>
    <cellStyle name="Note 4 15 3 4 2" xfId="4513" xr:uid="{00000000-0005-0000-0000-0000CB5D0000}"/>
    <cellStyle name="Note 4 15 3 4 2 2" xfId="21949" xr:uid="{00000000-0005-0000-0000-0000CC5D0000}"/>
    <cellStyle name="Note 4 15 3 4 2 3" xfId="36402" xr:uid="{00000000-0005-0000-0000-0000CD5D0000}"/>
    <cellStyle name="Note 4 15 3 4 3" xfId="6975" xr:uid="{00000000-0005-0000-0000-0000CE5D0000}"/>
    <cellStyle name="Note 4 15 3 4 3 2" xfId="24410" xr:uid="{00000000-0005-0000-0000-0000CF5D0000}"/>
    <cellStyle name="Note 4 15 3 4 3 3" xfId="38863" xr:uid="{00000000-0005-0000-0000-0000D05D0000}"/>
    <cellStyle name="Note 4 15 3 4 4" xfId="9416" xr:uid="{00000000-0005-0000-0000-0000D15D0000}"/>
    <cellStyle name="Note 4 15 3 4 4 2" xfId="26851" xr:uid="{00000000-0005-0000-0000-0000D25D0000}"/>
    <cellStyle name="Note 4 15 3 4 4 3" xfId="41304" xr:uid="{00000000-0005-0000-0000-0000D35D0000}"/>
    <cellStyle name="Note 4 15 3 4 5" xfId="11836" xr:uid="{00000000-0005-0000-0000-0000D45D0000}"/>
    <cellStyle name="Note 4 15 3 4 5 2" xfId="29271" xr:uid="{00000000-0005-0000-0000-0000D55D0000}"/>
    <cellStyle name="Note 4 15 3 4 5 3" xfId="43724" xr:uid="{00000000-0005-0000-0000-0000D65D0000}"/>
    <cellStyle name="Note 4 15 3 4 6" xfId="15270" xr:uid="{00000000-0005-0000-0000-0000D75D0000}"/>
    <cellStyle name="Note 4 15 3 4 6 2" xfId="32705" xr:uid="{00000000-0005-0000-0000-0000D85D0000}"/>
    <cellStyle name="Note 4 15 3 4 6 3" xfId="47158" xr:uid="{00000000-0005-0000-0000-0000D95D0000}"/>
    <cellStyle name="Note 4 15 3 4 7" xfId="18843" xr:uid="{00000000-0005-0000-0000-0000DA5D0000}"/>
    <cellStyle name="Note 4 15 3 4 8" xfId="20432" xr:uid="{00000000-0005-0000-0000-0000DB5D0000}"/>
    <cellStyle name="Note 4 15 3 5" xfId="4510" xr:uid="{00000000-0005-0000-0000-0000DC5D0000}"/>
    <cellStyle name="Note 4 15 3 5 2" xfId="14008" xr:uid="{00000000-0005-0000-0000-0000DD5D0000}"/>
    <cellStyle name="Note 4 15 3 5 2 2" xfId="31443" xr:uid="{00000000-0005-0000-0000-0000DE5D0000}"/>
    <cellStyle name="Note 4 15 3 5 2 3" xfId="45896" xr:uid="{00000000-0005-0000-0000-0000DF5D0000}"/>
    <cellStyle name="Note 4 15 3 5 3" xfId="16469" xr:uid="{00000000-0005-0000-0000-0000E05D0000}"/>
    <cellStyle name="Note 4 15 3 5 3 2" xfId="33904" xr:uid="{00000000-0005-0000-0000-0000E15D0000}"/>
    <cellStyle name="Note 4 15 3 5 3 3" xfId="48357" xr:uid="{00000000-0005-0000-0000-0000E25D0000}"/>
    <cellStyle name="Note 4 15 3 5 4" xfId="21946" xr:uid="{00000000-0005-0000-0000-0000E35D0000}"/>
    <cellStyle name="Note 4 15 3 5 5" xfId="36399" xr:uid="{00000000-0005-0000-0000-0000E45D0000}"/>
    <cellStyle name="Note 4 15 3 6" xfId="6972" xr:uid="{00000000-0005-0000-0000-0000E55D0000}"/>
    <cellStyle name="Note 4 15 3 6 2" xfId="24407" xr:uid="{00000000-0005-0000-0000-0000E65D0000}"/>
    <cellStyle name="Note 4 15 3 6 3" xfId="38860" xr:uid="{00000000-0005-0000-0000-0000E75D0000}"/>
    <cellStyle name="Note 4 15 3 7" xfId="9413" xr:uid="{00000000-0005-0000-0000-0000E85D0000}"/>
    <cellStyle name="Note 4 15 3 7 2" xfId="26848" xr:uid="{00000000-0005-0000-0000-0000E95D0000}"/>
    <cellStyle name="Note 4 15 3 7 3" xfId="41301" xr:uid="{00000000-0005-0000-0000-0000EA5D0000}"/>
    <cellStyle name="Note 4 15 3 8" xfId="11833" xr:uid="{00000000-0005-0000-0000-0000EB5D0000}"/>
    <cellStyle name="Note 4 15 3 8 2" xfId="29268" xr:uid="{00000000-0005-0000-0000-0000EC5D0000}"/>
    <cellStyle name="Note 4 15 3 8 3" xfId="43721" xr:uid="{00000000-0005-0000-0000-0000ED5D0000}"/>
    <cellStyle name="Note 4 15 3 9" xfId="18840" xr:uid="{00000000-0005-0000-0000-0000EE5D0000}"/>
    <cellStyle name="Note 4 15 4" xfId="2003" xr:uid="{00000000-0005-0000-0000-0000EF5D0000}"/>
    <cellStyle name="Note 4 15 4 2" xfId="2004" xr:uid="{00000000-0005-0000-0000-0000F05D0000}"/>
    <cellStyle name="Note 4 15 4 2 2" xfId="4515" xr:uid="{00000000-0005-0000-0000-0000F15D0000}"/>
    <cellStyle name="Note 4 15 4 2 2 2" xfId="14012" xr:uid="{00000000-0005-0000-0000-0000F25D0000}"/>
    <cellStyle name="Note 4 15 4 2 2 2 2" xfId="31447" xr:uid="{00000000-0005-0000-0000-0000F35D0000}"/>
    <cellStyle name="Note 4 15 4 2 2 2 3" xfId="45900" xr:uid="{00000000-0005-0000-0000-0000F45D0000}"/>
    <cellStyle name="Note 4 15 4 2 2 3" xfId="16473" xr:uid="{00000000-0005-0000-0000-0000F55D0000}"/>
    <cellStyle name="Note 4 15 4 2 2 3 2" xfId="33908" xr:uid="{00000000-0005-0000-0000-0000F65D0000}"/>
    <cellStyle name="Note 4 15 4 2 2 3 3" xfId="48361" xr:uid="{00000000-0005-0000-0000-0000F75D0000}"/>
    <cellStyle name="Note 4 15 4 2 2 4" xfId="21951" xr:uid="{00000000-0005-0000-0000-0000F85D0000}"/>
    <cellStyle name="Note 4 15 4 2 2 5" xfId="36404" xr:uid="{00000000-0005-0000-0000-0000F95D0000}"/>
    <cellStyle name="Note 4 15 4 2 3" xfId="6977" xr:uid="{00000000-0005-0000-0000-0000FA5D0000}"/>
    <cellStyle name="Note 4 15 4 2 3 2" xfId="24412" xr:uid="{00000000-0005-0000-0000-0000FB5D0000}"/>
    <cellStyle name="Note 4 15 4 2 3 3" xfId="38865" xr:uid="{00000000-0005-0000-0000-0000FC5D0000}"/>
    <cellStyle name="Note 4 15 4 2 4" xfId="9418" xr:uid="{00000000-0005-0000-0000-0000FD5D0000}"/>
    <cellStyle name="Note 4 15 4 2 4 2" xfId="26853" xr:uid="{00000000-0005-0000-0000-0000FE5D0000}"/>
    <cellStyle name="Note 4 15 4 2 4 3" xfId="41306" xr:uid="{00000000-0005-0000-0000-0000FF5D0000}"/>
    <cellStyle name="Note 4 15 4 2 5" xfId="11838" xr:uid="{00000000-0005-0000-0000-0000005E0000}"/>
    <cellStyle name="Note 4 15 4 2 5 2" xfId="29273" xr:uid="{00000000-0005-0000-0000-0000015E0000}"/>
    <cellStyle name="Note 4 15 4 2 5 3" xfId="43726" xr:uid="{00000000-0005-0000-0000-0000025E0000}"/>
    <cellStyle name="Note 4 15 4 2 6" xfId="18845" xr:uid="{00000000-0005-0000-0000-0000035E0000}"/>
    <cellStyle name="Note 4 15 4 3" xfId="2005" xr:uid="{00000000-0005-0000-0000-0000045E0000}"/>
    <cellStyle name="Note 4 15 4 3 2" xfId="4516" xr:uid="{00000000-0005-0000-0000-0000055E0000}"/>
    <cellStyle name="Note 4 15 4 3 2 2" xfId="14013" xr:uid="{00000000-0005-0000-0000-0000065E0000}"/>
    <cellStyle name="Note 4 15 4 3 2 2 2" xfId="31448" xr:uid="{00000000-0005-0000-0000-0000075E0000}"/>
    <cellStyle name="Note 4 15 4 3 2 2 3" xfId="45901" xr:uid="{00000000-0005-0000-0000-0000085E0000}"/>
    <cellStyle name="Note 4 15 4 3 2 3" xfId="16474" xr:uid="{00000000-0005-0000-0000-0000095E0000}"/>
    <cellStyle name="Note 4 15 4 3 2 3 2" xfId="33909" xr:uid="{00000000-0005-0000-0000-00000A5E0000}"/>
    <cellStyle name="Note 4 15 4 3 2 3 3" xfId="48362" xr:uid="{00000000-0005-0000-0000-00000B5E0000}"/>
    <cellStyle name="Note 4 15 4 3 2 4" xfId="21952" xr:uid="{00000000-0005-0000-0000-00000C5E0000}"/>
    <cellStyle name="Note 4 15 4 3 2 5" xfId="36405" xr:uid="{00000000-0005-0000-0000-00000D5E0000}"/>
    <cellStyle name="Note 4 15 4 3 3" xfId="6978" xr:uid="{00000000-0005-0000-0000-00000E5E0000}"/>
    <cellStyle name="Note 4 15 4 3 3 2" xfId="24413" xr:uid="{00000000-0005-0000-0000-00000F5E0000}"/>
    <cellStyle name="Note 4 15 4 3 3 3" xfId="38866" xr:uid="{00000000-0005-0000-0000-0000105E0000}"/>
    <cellStyle name="Note 4 15 4 3 4" xfId="9419" xr:uid="{00000000-0005-0000-0000-0000115E0000}"/>
    <cellStyle name="Note 4 15 4 3 4 2" xfId="26854" xr:uid="{00000000-0005-0000-0000-0000125E0000}"/>
    <cellStyle name="Note 4 15 4 3 4 3" xfId="41307" xr:uid="{00000000-0005-0000-0000-0000135E0000}"/>
    <cellStyle name="Note 4 15 4 3 5" xfId="11839" xr:uid="{00000000-0005-0000-0000-0000145E0000}"/>
    <cellStyle name="Note 4 15 4 3 5 2" xfId="29274" xr:uid="{00000000-0005-0000-0000-0000155E0000}"/>
    <cellStyle name="Note 4 15 4 3 5 3" xfId="43727" xr:uid="{00000000-0005-0000-0000-0000165E0000}"/>
    <cellStyle name="Note 4 15 4 3 6" xfId="18846" xr:uid="{00000000-0005-0000-0000-0000175E0000}"/>
    <cellStyle name="Note 4 15 4 4" xfId="2006" xr:uid="{00000000-0005-0000-0000-0000185E0000}"/>
    <cellStyle name="Note 4 15 4 4 2" xfId="4517" xr:uid="{00000000-0005-0000-0000-0000195E0000}"/>
    <cellStyle name="Note 4 15 4 4 2 2" xfId="21953" xr:uid="{00000000-0005-0000-0000-00001A5E0000}"/>
    <cellStyle name="Note 4 15 4 4 2 3" xfId="36406" xr:uid="{00000000-0005-0000-0000-00001B5E0000}"/>
    <cellStyle name="Note 4 15 4 4 3" xfId="6979" xr:uid="{00000000-0005-0000-0000-00001C5E0000}"/>
    <cellStyle name="Note 4 15 4 4 3 2" xfId="24414" xr:uid="{00000000-0005-0000-0000-00001D5E0000}"/>
    <cellStyle name="Note 4 15 4 4 3 3" xfId="38867" xr:uid="{00000000-0005-0000-0000-00001E5E0000}"/>
    <cellStyle name="Note 4 15 4 4 4" xfId="9420" xr:uid="{00000000-0005-0000-0000-00001F5E0000}"/>
    <cellStyle name="Note 4 15 4 4 4 2" xfId="26855" xr:uid="{00000000-0005-0000-0000-0000205E0000}"/>
    <cellStyle name="Note 4 15 4 4 4 3" xfId="41308" xr:uid="{00000000-0005-0000-0000-0000215E0000}"/>
    <cellStyle name="Note 4 15 4 4 5" xfId="11840" xr:uid="{00000000-0005-0000-0000-0000225E0000}"/>
    <cellStyle name="Note 4 15 4 4 5 2" xfId="29275" xr:uid="{00000000-0005-0000-0000-0000235E0000}"/>
    <cellStyle name="Note 4 15 4 4 5 3" xfId="43728" xr:uid="{00000000-0005-0000-0000-0000245E0000}"/>
    <cellStyle name="Note 4 15 4 4 6" xfId="15271" xr:uid="{00000000-0005-0000-0000-0000255E0000}"/>
    <cellStyle name="Note 4 15 4 4 6 2" xfId="32706" xr:uid="{00000000-0005-0000-0000-0000265E0000}"/>
    <cellStyle name="Note 4 15 4 4 6 3" xfId="47159" xr:uid="{00000000-0005-0000-0000-0000275E0000}"/>
    <cellStyle name="Note 4 15 4 4 7" xfId="18847" xr:uid="{00000000-0005-0000-0000-0000285E0000}"/>
    <cellStyle name="Note 4 15 4 4 8" xfId="20433" xr:uid="{00000000-0005-0000-0000-0000295E0000}"/>
    <cellStyle name="Note 4 15 4 5" xfId="4514" xr:uid="{00000000-0005-0000-0000-00002A5E0000}"/>
    <cellStyle name="Note 4 15 4 5 2" xfId="14011" xr:uid="{00000000-0005-0000-0000-00002B5E0000}"/>
    <cellStyle name="Note 4 15 4 5 2 2" xfId="31446" xr:uid="{00000000-0005-0000-0000-00002C5E0000}"/>
    <cellStyle name="Note 4 15 4 5 2 3" xfId="45899" xr:uid="{00000000-0005-0000-0000-00002D5E0000}"/>
    <cellStyle name="Note 4 15 4 5 3" xfId="16472" xr:uid="{00000000-0005-0000-0000-00002E5E0000}"/>
    <cellStyle name="Note 4 15 4 5 3 2" xfId="33907" xr:uid="{00000000-0005-0000-0000-00002F5E0000}"/>
    <cellStyle name="Note 4 15 4 5 3 3" xfId="48360" xr:uid="{00000000-0005-0000-0000-0000305E0000}"/>
    <cellStyle name="Note 4 15 4 5 4" xfId="21950" xr:uid="{00000000-0005-0000-0000-0000315E0000}"/>
    <cellStyle name="Note 4 15 4 5 5" xfId="36403" xr:uid="{00000000-0005-0000-0000-0000325E0000}"/>
    <cellStyle name="Note 4 15 4 6" xfId="6976" xr:uid="{00000000-0005-0000-0000-0000335E0000}"/>
    <cellStyle name="Note 4 15 4 6 2" xfId="24411" xr:uid="{00000000-0005-0000-0000-0000345E0000}"/>
    <cellStyle name="Note 4 15 4 6 3" xfId="38864" xr:uid="{00000000-0005-0000-0000-0000355E0000}"/>
    <cellStyle name="Note 4 15 4 7" xfId="9417" xr:uid="{00000000-0005-0000-0000-0000365E0000}"/>
    <cellStyle name="Note 4 15 4 7 2" xfId="26852" xr:uid="{00000000-0005-0000-0000-0000375E0000}"/>
    <cellStyle name="Note 4 15 4 7 3" xfId="41305" xr:uid="{00000000-0005-0000-0000-0000385E0000}"/>
    <cellStyle name="Note 4 15 4 8" xfId="11837" xr:uid="{00000000-0005-0000-0000-0000395E0000}"/>
    <cellStyle name="Note 4 15 4 8 2" xfId="29272" xr:uid="{00000000-0005-0000-0000-00003A5E0000}"/>
    <cellStyle name="Note 4 15 4 8 3" xfId="43725" xr:uid="{00000000-0005-0000-0000-00003B5E0000}"/>
    <cellStyle name="Note 4 15 4 9" xfId="18844" xr:uid="{00000000-0005-0000-0000-00003C5E0000}"/>
    <cellStyle name="Note 4 15 5" xfId="2007" xr:uid="{00000000-0005-0000-0000-00003D5E0000}"/>
    <cellStyle name="Note 4 15 5 2" xfId="2008" xr:uid="{00000000-0005-0000-0000-00003E5E0000}"/>
    <cellStyle name="Note 4 15 5 2 2" xfId="4519" xr:uid="{00000000-0005-0000-0000-00003F5E0000}"/>
    <cellStyle name="Note 4 15 5 2 2 2" xfId="14015" xr:uid="{00000000-0005-0000-0000-0000405E0000}"/>
    <cellStyle name="Note 4 15 5 2 2 2 2" xfId="31450" xr:uid="{00000000-0005-0000-0000-0000415E0000}"/>
    <cellStyle name="Note 4 15 5 2 2 2 3" xfId="45903" xr:uid="{00000000-0005-0000-0000-0000425E0000}"/>
    <cellStyle name="Note 4 15 5 2 2 3" xfId="16476" xr:uid="{00000000-0005-0000-0000-0000435E0000}"/>
    <cellStyle name="Note 4 15 5 2 2 3 2" xfId="33911" xr:uid="{00000000-0005-0000-0000-0000445E0000}"/>
    <cellStyle name="Note 4 15 5 2 2 3 3" xfId="48364" xr:uid="{00000000-0005-0000-0000-0000455E0000}"/>
    <cellStyle name="Note 4 15 5 2 2 4" xfId="21955" xr:uid="{00000000-0005-0000-0000-0000465E0000}"/>
    <cellStyle name="Note 4 15 5 2 2 5" xfId="36408" xr:uid="{00000000-0005-0000-0000-0000475E0000}"/>
    <cellStyle name="Note 4 15 5 2 3" xfId="6981" xr:uid="{00000000-0005-0000-0000-0000485E0000}"/>
    <cellStyle name="Note 4 15 5 2 3 2" xfId="24416" xr:uid="{00000000-0005-0000-0000-0000495E0000}"/>
    <cellStyle name="Note 4 15 5 2 3 3" xfId="38869" xr:uid="{00000000-0005-0000-0000-00004A5E0000}"/>
    <cellStyle name="Note 4 15 5 2 4" xfId="9422" xr:uid="{00000000-0005-0000-0000-00004B5E0000}"/>
    <cellStyle name="Note 4 15 5 2 4 2" xfId="26857" xr:uid="{00000000-0005-0000-0000-00004C5E0000}"/>
    <cellStyle name="Note 4 15 5 2 4 3" xfId="41310" xr:uid="{00000000-0005-0000-0000-00004D5E0000}"/>
    <cellStyle name="Note 4 15 5 2 5" xfId="11842" xr:uid="{00000000-0005-0000-0000-00004E5E0000}"/>
    <cellStyle name="Note 4 15 5 2 5 2" xfId="29277" xr:uid="{00000000-0005-0000-0000-00004F5E0000}"/>
    <cellStyle name="Note 4 15 5 2 5 3" xfId="43730" xr:uid="{00000000-0005-0000-0000-0000505E0000}"/>
    <cellStyle name="Note 4 15 5 2 6" xfId="18849" xr:uid="{00000000-0005-0000-0000-0000515E0000}"/>
    <cellStyle name="Note 4 15 5 3" xfId="2009" xr:uid="{00000000-0005-0000-0000-0000525E0000}"/>
    <cellStyle name="Note 4 15 5 3 2" xfId="4520" xr:uid="{00000000-0005-0000-0000-0000535E0000}"/>
    <cellStyle name="Note 4 15 5 3 2 2" xfId="14016" xr:uid="{00000000-0005-0000-0000-0000545E0000}"/>
    <cellStyle name="Note 4 15 5 3 2 2 2" xfId="31451" xr:uid="{00000000-0005-0000-0000-0000555E0000}"/>
    <cellStyle name="Note 4 15 5 3 2 2 3" xfId="45904" xr:uid="{00000000-0005-0000-0000-0000565E0000}"/>
    <cellStyle name="Note 4 15 5 3 2 3" xfId="16477" xr:uid="{00000000-0005-0000-0000-0000575E0000}"/>
    <cellStyle name="Note 4 15 5 3 2 3 2" xfId="33912" xr:uid="{00000000-0005-0000-0000-0000585E0000}"/>
    <cellStyle name="Note 4 15 5 3 2 3 3" xfId="48365" xr:uid="{00000000-0005-0000-0000-0000595E0000}"/>
    <cellStyle name="Note 4 15 5 3 2 4" xfId="21956" xr:uid="{00000000-0005-0000-0000-00005A5E0000}"/>
    <cellStyle name="Note 4 15 5 3 2 5" xfId="36409" xr:uid="{00000000-0005-0000-0000-00005B5E0000}"/>
    <cellStyle name="Note 4 15 5 3 3" xfId="6982" xr:uid="{00000000-0005-0000-0000-00005C5E0000}"/>
    <cellStyle name="Note 4 15 5 3 3 2" xfId="24417" xr:uid="{00000000-0005-0000-0000-00005D5E0000}"/>
    <cellStyle name="Note 4 15 5 3 3 3" xfId="38870" xr:uid="{00000000-0005-0000-0000-00005E5E0000}"/>
    <cellStyle name="Note 4 15 5 3 4" xfId="9423" xr:uid="{00000000-0005-0000-0000-00005F5E0000}"/>
    <cellStyle name="Note 4 15 5 3 4 2" xfId="26858" xr:uid="{00000000-0005-0000-0000-0000605E0000}"/>
    <cellStyle name="Note 4 15 5 3 4 3" xfId="41311" xr:uid="{00000000-0005-0000-0000-0000615E0000}"/>
    <cellStyle name="Note 4 15 5 3 5" xfId="11843" xr:uid="{00000000-0005-0000-0000-0000625E0000}"/>
    <cellStyle name="Note 4 15 5 3 5 2" xfId="29278" xr:uid="{00000000-0005-0000-0000-0000635E0000}"/>
    <cellStyle name="Note 4 15 5 3 5 3" xfId="43731" xr:uid="{00000000-0005-0000-0000-0000645E0000}"/>
    <cellStyle name="Note 4 15 5 3 6" xfId="18850" xr:uid="{00000000-0005-0000-0000-0000655E0000}"/>
    <cellStyle name="Note 4 15 5 4" xfId="2010" xr:uid="{00000000-0005-0000-0000-0000665E0000}"/>
    <cellStyle name="Note 4 15 5 4 2" xfId="4521" xr:uid="{00000000-0005-0000-0000-0000675E0000}"/>
    <cellStyle name="Note 4 15 5 4 2 2" xfId="21957" xr:uid="{00000000-0005-0000-0000-0000685E0000}"/>
    <cellStyle name="Note 4 15 5 4 2 3" xfId="36410" xr:uid="{00000000-0005-0000-0000-0000695E0000}"/>
    <cellStyle name="Note 4 15 5 4 3" xfId="6983" xr:uid="{00000000-0005-0000-0000-00006A5E0000}"/>
    <cellStyle name="Note 4 15 5 4 3 2" xfId="24418" xr:uid="{00000000-0005-0000-0000-00006B5E0000}"/>
    <cellStyle name="Note 4 15 5 4 3 3" xfId="38871" xr:uid="{00000000-0005-0000-0000-00006C5E0000}"/>
    <cellStyle name="Note 4 15 5 4 4" xfId="9424" xr:uid="{00000000-0005-0000-0000-00006D5E0000}"/>
    <cellStyle name="Note 4 15 5 4 4 2" xfId="26859" xr:uid="{00000000-0005-0000-0000-00006E5E0000}"/>
    <cellStyle name="Note 4 15 5 4 4 3" xfId="41312" xr:uid="{00000000-0005-0000-0000-00006F5E0000}"/>
    <cellStyle name="Note 4 15 5 4 5" xfId="11844" xr:uid="{00000000-0005-0000-0000-0000705E0000}"/>
    <cellStyle name="Note 4 15 5 4 5 2" xfId="29279" xr:uid="{00000000-0005-0000-0000-0000715E0000}"/>
    <cellStyle name="Note 4 15 5 4 5 3" xfId="43732" xr:uid="{00000000-0005-0000-0000-0000725E0000}"/>
    <cellStyle name="Note 4 15 5 4 6" xfId="15272" xr:uid="{00000000-0005-0000-0000-0000735E0000}"/>
    <cellStyle name="Note 4 15 5 4 6 2" xfId="32707" xr:uid="{00000000-0005-0000-0000-0000745E0000}"/>
    <cellStyle name="Note 4 15 5 4 6 3" xfId="47160" xr:uid="{00000000-0005-0000-0000-0000755E0000}"/>
    <cellStyle name="Note 4 15 5 4 7" xfId="18851" xr:uid="{00000000-0005-0000-0000-0000765E0000}"/>
    <cellStyle name="Note 4 15 5 4 8" xfId="20434" xr:uid="{00000000-0005-0000-0000-0000775E0000}"/>
    <cellStyle name="Note 4 15 5 5" xfId="4518" xr:uid="{00000000-0005-0000-0000-0000785E0000}"/>
    <cellStyle name="Note 4 15 5 5 2" xfId="14014" xr:uid="{00000000-0005-0000-0000-0000795E0000}"/>
    <cellStyle name="Note 4 15 5 5 2 2" xfId="31449" xr:uid="{00000000-0005-0000-0000-00007A5E0000}"/>
    <cellStyle name="Note 4 15 5 5 2 3" xfId="45902" xr:uid="{00000000-0005-0000-0000-00007B5E0000}"/>
    <cellStyle name="Note 4 15 5 5 3" xfId="16475" xr:uid="{00000000-0005-0000-0000-00007C5E0000}"/>
    <cellStyle name="Note 4 15 5 5 3 2" xfId="33910" xr:uid="{00000000-0005-0000-0000-00007D5E0000}"/>
    <cellStyle name="Note 4 15 5 5 3 3" xfId="48363" xr:uid="{00000000-0005-0000-0000-00007E5E0000}"/>
    <cellStyle name="Note 4 15 5 5 4" xfId="21954" xr:uid="{00000000-0005-0000-0000-00007F5E0000}"/>
    <cellStyle name="Note 4 15 5 5 5" xfId="36407" xr:uid="{00000000-0005-0000-0000-0000805E0000}"/>
    <cellStyle name="Note 4 15 5 6" xfId="6980" xr:uid="{00000000-0005-0000-0000-0000815E0000}"/>
    <cellStyle name="Note 4 15 5 6 2" xfId="24415" xr:uid="{00000000-0005-0000-0000-0000825E0000}"/>
    <cellStyle name="Note 4 15 5 6 3" xfId="38868" xr:uid="{00000000-0005-0000-0000-0000835E0000}"/>
    <cellStyle name="Note 4 15 5 7" xfId="9421" xr:uid="{00000000-0005-0000-0000-0000845E0000}"/>
    <cellStyle name="Note 4 15 5 7 2" xfId="26856" xr:uid="{00000000-0005-0000-0000-0000855E0000}"/>
    <cellStyle name="Note 4 15 5 7 3" xfId="41309" xr:uid="{00000000-0005-0000-0000-0000865E0000}"/>
    <cellStyle name="Note 4 15 5 8" xfId="11841" xr:uid="{00000000-0005-0000-0000-0000875E0000}"/>
    <cellStyle name="Note 4 15 5 8 2" xfId="29276" xr:uid="{00000000-0005-0000-0000-0000885E0000}"/>
    <cellStyle name="Note 4 15 5 8 3" xfId="43729" xr:uid="{00000000-0005-0000-0000-0000895E0000}"/>
    <cellStyle name="Note 4 15 5 9" xfId="18848" xr:uid="{00000000-0005-0000-0000-00008A5E0000}"/>
    <cellStyle name="Note 4 15 6" xfId="2011" xr:uid="{00000000-0005-0000-0000-00008B5E0000}"/>
    <cellStyle name="Note 4 15 6 2" xfId="4522" xr:uid="{00000000-0005-0000-0000-00008C5E0000}"/>
    <cellStyle name="Note 4 15 6 2 2" xfId="14017" xr:uid="{00000000-0005-0000-0000-00008D5E0000}"/>
    <cellStyle name="Note 4 15 6 2 2 2" xfId="31452" xr:uid="{00000000-0005-0000-0000-00008E5E0000}"/>
    <cellStyle name="Note 4 15 6 2 2 3" xfId="45905" xr:uid="{00000000-0005-0000-0000-00008F5E0000}"/>
    <cellStyle name="Note 4 15 6 2 3" xfId="16478" xr:uid="{00000000-0005-0000-0000-0000905E0000}"/>
    <cellStyle name="Note 4 15 6 2 3 2" xfId="33913" xr:uid="{00000000-0005-0000-0000-0000915E0000}"/>
    <cellStyle name="Note 4 15 6 2 3 3" xfId="48366" xr:uid="{00000000-0005-0000-0000-0000925E0000}"/>
    <cellStyle name="Note 4 15 6 2 4" xfId="21958" xr:uid="{00000000-0005-0000-0000-0000935E0000}"/>
    <cellStyle name="Note 4 15 6 2 5" xfId="36411" xr:uid="{00000000-0005-0000-0000-0000945E0000}"/>
    <cellStyle name="Note 4 15 6 3" xfId="6984" xr:uid="{00000000-0005-0000-0000-0000955E0000}"/>
    <cellStyle name="Note 4 15 6 3 2" xfId="24419" xr:uid="{00000000-0005-0000-0000-0000965E0000}"/>
    <cellStyle name="Note 4 15 6 3 3" xfId="38872" xr:uid="{00000000-0005-0000-0000-0000975E0000}"/>
    <cellStyle name="Note 4 15 6 4" xfId="9425" xr:uid="{00000000-0005-0000-0000-0000985E0000}"/>
    <cellStyle name="Note 4 15 6 4 2" xfId="26860" xr:uid="{00000000-0005-0000-0000-0000995E0000}"/>
    <cellStyle name="Note 4 15 6 4 3" xfId="41313" xr:uid="{00000000-0005-0000-0000-00009A5E0000}"/>
    <cellStyle name="Note 4 15 6 5" xfId="11845" xr:uid="{00000000-0005-0000-0000-00009B5E0000}"/>
    <cellStyle name="Note 4 15 6 5 2" xfId="29280" xr:uid="{00000000-0005-0000-0000-00009C5E0000}"/>
    <cellStyle name="Note 4 15 6 5 3" xfId="43733" xr:uid="{00000000-0005-0000-0000-00009D5E0000}"/>
    <cellStyle name="Note 4 15 6 6" xfId="18852" xr:uid="{00000000-0005-0000-0000-00009E5E0000}"/>
    <cellStyle name="Note 4 15 7" xfId="2012" xr:uid="{00000000-0005-0000-0000-00009F5E0000}"/>
    <cellStyle name="Note 4 15 7 2" xfId="4523" xr:uid="{00000000-0005-0000-0000-0000A05E0000}"/>
    <cellStyle name="Note 4 15 7 2 2" xfId="14018" xr:uid="{00000000-0005-0000-0000-0000A15E0000}"/>
    <cellStyle name="Note 4 15 7 2 2 2" xfId="31453" xr:uid="{00000000-0005-0000-0000-0000A25E0000}"/>
    <cellStyle name="Note 4 15 7 2 2 3" xfId="45906" xr:uid="{00000000-0005-0000-0000-0000A35E0000}"/>
    <cellStyle name="Note 4 15 7 2 3" xfId="16479" xr:uid="{00000000-0005-0000-0000-0000A45E0000}"/>
    <cellStyle name="Note 4 15 7 2 3 2" xfId="33914" xr:uid="{00000000-0005-0000-0000-0000A55E0000}"/>
    <cellStyle name="Note 4 15 7 2 3 3" xfId="48367" xr:uid="{00000000-0005-0000-0000-0000A65E0000}"/>
    <cellStyle name="Note 4 15 7 2 4" xfId="21959" xr:uid="{00000000-0005-0000-0000-0000A75E0000}"/>
    <cellStyle name="Note 4 15 7 2 5" xfId="36412" xr:uid="{00000000-0005-0000-0000-0000A85E0000}"/>
    <cellStyle name="Note 4 15 7 3" xfId="6985" xr:uid="{00000000-0005-0000-0000-0000A95E0000}"/>
    <cellStyle name="Note 4 15 7 3 2" xfId="24420" xr:uid="{00000000-0005-0000-0000-0000AA5E0000}"/>
    <cellStyle name="Note 4 15 7 3 3" xfId="38873" xr:uid="{00000000-0005-0000-0000-0000AB5E0000}"/>
    <cellStyle name="Note 4 15 7 4" xfId="9426" xr:uid="{00000000-0005-0000-0000-0000AC5E0000}"/>
    <cellStyle name="Note 4 15 7 4 2" xfId="26861" xr:uid="{00000000-0005-0000-0000-0000AD5E0000}"/>
    <cellStyle name="Note 4 15 7 4 3" xfId="41314" xr:uid="{00000000-0005-0000-0000-0000AE5E0000}"/>
    <cellStyle name="Note 4 15 7 5" xfId="11846" xr:uid="{00000000-0005-0000-0000-0000AF5E0000}"/>
    <cellStyle name="Note 4 15 7 5 2" xfId="29281" xr:uid="{00000000-0005-0000-0000-0000B05E0000}"/>
    <cellStyle name="Note 4 15 7 5 3" xfId="43734" xr:uid="{00000000-0005-0000-0000-0000B15E0000}"/>
    <cellStyle name="Note 4 15 7 6" xfId="18853" xr:uid="{00000000-0005-0000-0000-0000B25E0000}"/>
    <cellStyle name="Note 4 15 8" xfId="2013" xr:uid="{00000000-0005-0000-0000-0000B35E0000}"/>
    <cellStyle name="Note 4 15 8 2" xfId="4524" xr:uid="{00000000-0005-0000-0000-0000B45E0000}"/>
    <cellStyle name="Note 4 15 8 2 2" xfId="21960" xr:uid="{00000000-0005-0000-0000-0000B55E0000}"/>
    <cellStyle name="Note 4 15 8 2 3" xfId="36413" xr:uid="{00000000-0005-0000-0000-0000B65E0000}"/>
    <cellStyle name="Note 4 15 8 3" xfId="6986" xr:uid="{00000000-0005-0000-0000-0000B75E0000}"/>
    <cellStyle name="Note 4 15 8 3 2" xfId="24421" xr:uid="{00000000-0005-0000-0000-0000B85E0000}"/>
    <cellStyle name="Note 4 15 8 3 3" xfId="38874" xr:uid="{00000000-0005-0000-0000-0000B95E0000}"/>
    <cellStyle name="Note 4 15 8 4" xfId="9427" xr:uid="{00000000-0005-0000-0000-0000BA5E0000}"/>
    <cellStyle name="Note 4 15 8 4 2" xfId="26862" xr:uid="{00000000-0005-0000-0000-0000BB5E0000}"/>
    <cellStyle name="Note 4 15 8 4 3" xfId="41315" xr:uid="{00000000-0005-0000-0000-0000BC5E0000}"/>
    <cellStyle name="Note 4 15 8 5" xfId="11847" xr:uid="{00000000-0005-0000-0000-0000BD5E0000}"/>
    <cellStyle name="Note 4 15 8 5 2" xfId="29282" xr:uid="{00000000-0005-0000-0000-0000BE5E0000}"/>
    <cellStyle name="Note 4 15 8 5 3" xfId="43735" xr:uid="{00000000-0005-0000-0000-0000BF5E0000}"/>
    <cellStyle name="Note 4 15 8 6" xfId="15273" xr:uid="{00000000-0005-0000-0000-0000C05E0000}"/>
    <cellStyle name="Note 4 15 8 6 2" xfId="32708" xr:uid="{00000000-0005-0000-0000-0000C15E0000}"/>
    <cellStyle name="Note 4 15 8 6 3" xfId="47161" xr:uid="{00000000-0005-0000-0000-0000C25E0000}"/>
    <cellStyle name="Note 4 15 8 7" xfId="18854" xr:uid="{00000000-0005-0000-0000-0000C35E0000}"/>
    <cellStyle name="Note 4 15 8 8" xfId="20435" xr:uid="{00000000-0005-0000-0000-0000C45E0000}"/>
    <cellStyle name="Note 4 15 9" xfId="4505" xr:uid="{00000000-0005-0000-0000-0000C55E0000}"/>
    <cellStyle name="Note 4 15 9 2" xfId="14004" xr:uid="{00000000-0005-0000-0000-0000C65E0000}"/>
    <cellStyle name="Note 4 15 9 2 2" xfId="31439" xr:uid="{00000000-0005-0000-0000-0000C75E0000}"/>
    <cellStyle name="Note 4 15 9 2 3" xfId="45892" xr:uid="{00000000-0005-0000-0000-0000C85E0000}"/>
    <cellStyle name="Note 4 15 9 3" xfId="16465" xr:uid="{00000000-0005-0000-0000-0000C95E0000}"/>
    <cellStyle name="Note 4 15 9 3 2" xfId="33900" xr:uid="{00000000-0005-0000-0000-0000CA5E0000}"/>
    <cellStyle name="Note 4 15 9 3 3" xfId="48353" xr:uid="{00000000-0005-0000-0000-0000CB5E0000}"/>
    <cellStyle name="Note 4 15 9 4" xfId="21941" xr:uid="{00000000-0005-0000-0000-0000CC5E0000}"/>
    <cellStyle name="Note 4 15 9 5" xfId="36394" xr:uid="{00000000-0005-0000-0000-0000CD5E0000}"/>
    <cellStyle name="Note 4 16" xfId="2014" xr:uid="{00000000-0005-0000-0000-0000CE5E0000}"/>
    <cellStyle name="Note 4 16 10" xfId="6987" xr:uid="{00000000-0005-0000-0000-0000CF5E0000}"/>
    <cellStyle name="Note 4 16 10 2" xfId="24422" xr:uid="{00000000-0005-0000-0000-0000D05E0000}"/>
    <cellStyle name="Note 4 16 10 3" xfId="38875" xr:uid="{00000000-0005-0000-0000-0000D15E0000}"/>
    <cellStyle name="Note 4 16 11" xfId="9428" xr:uid="{00000000-0005-0000-0000-0000D25E0000}"/>
    <cellStyle name="Note 4 16 11 2" xfId="26863" xr:uid="{00000000-0005-0000-0000-0000D35E0000}"/>
    <cellStyle name="Note 4 16 11 3" xfId="41316" xr:uid="{00000000-0005-0000-0000-0000D45E0000}"/>
    <cellStyle name="Note 4 16 12" xfId="11848" xr:uid="{00000000-0005-0000-0000-0000D55E0000}"/>
    <cellStyle name="Note 4 16 12 2" xfId="29283" xr:uid="{00000000-0005-0000-0000-0000D65E0000}"/>
    <cellStyle name="Note 4 16 12 3" xfId="43736" xr:uid="{00000000-0005-0000-0000-0000D75E0000}"/>
    <cellStyle name="Note 4 16 13" xfId="18855" xr:uid="{00000000-0005-0000-0000-0000D85E0000}"/>
    <cellStyle name="Note 4 16 2" xfId="2015" xr:uid="{00000000-0005-0000-0000-0000D95E0000}"/>
    <cellStyle name="Note 4 16 2 2" xfId="2016" xr:uid="{00000000-0005-0000-0000-0000DA5E0000}"/>
    <cellStyle name="Note 4 16 2 2 2" xfId="4527" xr:uid="{00000000-0005-0000-0000-0000DB5E0000}"/>
    <cellStyle name="Note 4 16 2 2 2 2" xfId="14021" xr:uid="{00000000-0005-0000-0000-0000DC5E0000}"/>
    <cellStyle name="Note 4 16 2 2 2 2 2" xfId="31456" xr:uid="{00000000-0005-0000-0000-0000DD5E0000}"/>
    <cellStyle name="Note 4 16 2 2 2 2 3" xfId="45909" xr:uid="{00000000-0005-0000-0000-0000DE5E0000}"/>
    <cellStyle name="Note 4 16 2 2 2 3" xfId="16482" xr:uid="{00000000-0005-0000-0000-0000DF5E0000}"/>
    <cellStyle name="Note 4 16 2 2 2 3 2" xfId="33917" xr:uid="{00000000-0005-0000-0000-0000E05E0000}"/>
    <cellStyle name="Note 4 16 2 2 2 3 3" xfId="48370" xr:uid="{00000000-0005-0000-0000-0000E15E0000}"/>
    <cellStyle name="Note 4 16 2 2 2 4" xfId="21963" xr:uid="{00000000-0005-0000-0000-0000E25E0000}"/>
    <cellStyle name="Note 4 16 2 2 2 5" xfId="36416" xr:uid="{00000000-0005-0000-0000-0000E35E0000}"/>
    <cellStyle name="Note 4 16 2 2 3" xfId="6989" xr:uid="{00000000-0005-0000-0000-0000E45E0000}"/>
    <cellStyle name="Note 4 16 2 2 3 2" xfId="24424" xr:uid="{00000000-0005-0000-0000-0000E55E0000}"/>
    <cellStyle name="Note 4 16 2 2 3 3" xfId="38877" xr:uid="{00000000-0005-0000-0000-0000E65E0000}"/>
    <cellStyle name="Note 4 16 2 2 4" xfId="9430" xr:uid="{00000000-0005-0000-0000-0000E75E0000}"/>
    <cellStyle name="Note 4 16 2 2 4 2" xfId="26865" xr:uid="{00000000-0005-0000-0000-0000E85E0000}"/>
    <cellStyle name="Note 4 16 2 2 4 3" xfId="41318" xr:uid="{00000000-0005-0000-0000-0000E95E0000}"/>
    <cellStyle name="Note 4 16 2 2 5" xfId="11850" xr:uid="{00000000-0005-0000-0000-0000EA5E0000}"/>
    <cellStyle name="Note 4 16 2 2 5 2" xfId="29285" xr:uid="{00000000-0005-0000-0000-0000EB5E0000}"/>
    <cellStyle name="Note 4 16 2 2 5 3" xfId="43738" xr:uid="{00000000-0005-0000-0000-0000EC5E0000}"/>
    <cellStyle name="Note 4 16 2 2 6" xfId="18857" xr:uid="{00000000-0005-0000-0000-0000ED5E0000}"/>
    <cellStyle name="Note 4 16 2 3" xfId="2017" xr:uid="{00000000-0005-0000-0000-0000EE5E0000}"/>
    <cellStyle name="Note 4 16 2 3 2" xfId="4528" xr:uid="{00000000-0005-0000-0000-0000EF5E0000}"/>
    <cellStyle name="Note 4 16 2 3 2 2" xfId="14022" xr:uid="{00000000-0005-0000-0000-0000F05E0000}"/>
    <cellStyle name="Note 4 16 2 3 2 2 2" xfId="31457" xr:uid="{00000000-0005-0000-0000-0000F15E0000}"/>
    <cellStyle name="Note 4 16 2 3 2 2 3" xfId="45910" xr:uid="{00000000-0005-0000-0000-0000F25E0000}"/>
    <cellStyle name="Note 4 16 2 3 2 3" xfId="16483" xr:uid="{00000000-0005-0000-0000-0000F35E0000}"/>
    <cellStyle name="Note 4 16 2 3 2 3 2" xfId="33918" xr:uid="{00000000-0005-0000-0000-0000F45E0000}"/>
    <cellStyle name="Note 4 16 2 3 2 3 3" xfId="48371" xr:uid="{00000000-0005-0000-0000-0000F55E0000}"/>
    <cellStyle name="Note 4 16 2 3 2 4" xfId="21964" xr:uid="{00000000-0005-0000-0000-0000F65E0000}"/>
    <cellStyle name="Note 4 16 2 3 2 5" xfId="36417" xr:uid="{00000000-0005-0000-0000-0000F75E0000}"/>
    <cellStyle name="Note 4 16 2 3 3" xfId="6990" xr:uid="{00000000-0005-0000-0000-0000F85E0000}"/>
    <cellStyle name="Note 4 16 2 3 3 2" xfId="24425" xr:uid="{00000000-0005-0000-0000-0000F95E0000}"/>
    <cellStyle name="Note 4 16 2 3 3 3" xfId="38878" xr:uid="{00000000-0005-0000-0000-0000FA5E0000}"/>
    <cellStyle name="Note 4 16 2 3 4" xfId="9431" xr:uid="{00000000-0005-0000-0000-0000FB5E0000}"/>
    <cellStyle name="Note 4 16 2 3 4 2" xfId="26866" xr:uid="{00000000-0005-0000-0000-0000FC5E0000}"/>
    <cellStyle name="Note 4 16 2 3 4 3" xfId="41319" xr:uid="{00000000-0005-0000-0000-0000FD5E0000}"/>
    <cellStyle name="Note 4 16 2 3 5" xfId="11851" xr:uid="{00000000-0005-0000-0000-0000FE5E0000}"/>
    <cellStyle name="Note 4 16 2 3 5 2" xfId="29286" xr:uid="{00000000-0005-0000-0000-0000FF5E0000}"/>
    <cellStyle name="Note 4 16 2 3 5 3" xfId="43739" xr:uid="{00000000-0005-0000-0000-0000005F0000}"/>
    <cellStyle name="Note 4 16 2 3 6" xfId="18858" xr:uid="{00000000-0005-0000-0000-0000015F0000}"/>
    <cellStyle name="Note 4 16 2 4" xfId="2018" xr:uid="{00000000-0005-0000-0000-0000025F0000}"/>
    <cellStyle name="Note 4 16 2 4 2" xfId="4529" xr:uid="{00000000-0005-0000-0000-0000035F0000}"/>
    <cellStyle name="Note 4 16 2 4 2 2" xfId="21965" xr:uid="{00000000-0005-0000-0000-0000045F0000}"/>
    <cellStyle name="Note 4 16 2 4 2 3" xfId="36418" xr:uid="{00000000-0005-0000-0000-0000055F0000}"/>
    <cellStyle name="Note 4 16 2 4 3" xfId="6991" xr:uid="{00000000-0005-0000-0000-0000065F0000}"/>
    <cellStyle name="Note 4 16 2 4 3 2" xfId="24426" xr:uid="{00000000-0005-0000-0000-0000075F0000}"/>
    <cellStyle name="Note 4 16 2 4 3 3" xfId="38879" xr:uid="{00000000-0005-0000-0000-0000085F0000}"/>
    <cellStyle name="Note 4 16 2 4 4" xfId="9432" xr:uid="{00000000-0005-0000-0000-0000095F0000}"/>
    <cellStyle name="Note 4 16 2 4 4 2" xfId="26867" xr:uid="{00000000-0005-0000-0000-00000A5F0000}"/>
    <cellStyle name="Note 4 16 2 4 4 3" xfId="41320" xr:uid="{00000000-0005-0000-0000-00000B5F0000}"/>
    <cellStyle name="Note 4 16 2 4 5" xfId="11852" xr:uid="{00000000-0005-0000-0000-00000C5F0000}"/>
    <cellStyle name="Note 4 16 2 4 5 2" xfId="29287" xr:uid="{00000000-0005-0000-0000-00000D5F0000}"/>
    <cellStyle name="Note 4 16 2 4 5 3" xfId="43740" xr:uid="{00000000-0005-0000-0000-00000E5F0000}"/>
    <cellStyle name="Note 4 16 2 4 6" xfId="15274" xr:uid="{00000000-0005-0000-0000-00000F5F0000}"/>
    <cellStyle name="Note 4 16 2 4 6 2" xfId="32709" xr:uid="{00000000-0005-0000-0000-0000105F0000}"/>
    <cellStyle name="Note 4 16 2 4 6 3" xfId="47162" xr:uid="{00000000-0005-0000-0000-0000115F0000}"/>
    <cellStyle name="Note 4 16 2 4 7" xfId="18859" xr:uid="{00000000-0005-0000-0000-0000125F0000}"/>
    <cellStyle name="Note 4 16 2 4 8" xfId="20436" xr:uid="{00000000-0005-0000-0000-0000135F0000}"/>
    <cellStyle name="Note 4 16 2 5" xfId="4526" xr:uid="{00000000-0005-0000-0000-0000145F0000}"/>
    <cellStyle name="Note 4 16 2 5 2" xfId="14020" xr:uid="{00000000-0005-0000-0000-0000155F0000}"/>
    <cellStyle name="Note 4 16 2 5 2 2" xfId="31455" xr:uid="{00000000-0005-0000-0000-0000165F0000}"/>
    <cellStyle name="Note 4 16 2 5 2 3" xfId="45908" xr:uid="{00000000-0005-0000-0000-0000175F0000}"/>
    <cellStyle name="Note 4 16 2 5 3" xfId="16481" xr:uid="{00000000-0005-0000-0000-0000185F0000}"/>
    <cellStyle name="Note 4 16 2 5 3 2" xfId="33916" xr:uid="{00000000-0005-0000-0000-0000195F0000}"/>
    <cellStyle name="Note 4 16 2 5 3 3" xfId="48369" xr:uid="{00000000-0005-0000-0000-00001A5F0000}"/>
    <cellStyle name="Note 4 16 2 5 4" xfId="21962" xr:uid="{00000000-0005-0000-0000-00001B5F0000}"/>
    <cellStyle name="Note 4 16 2 5 5" xfId="36415" xr:uid="{00000000-0005-0000-0000-00001C5F0000}"/>
    <cellStyle name="Note 4 16 2 6" xfId="6988" xr:uid="{00000000-0005-0000-0000-00001D5F0000}"/>
    <cellStyle name="Note 4 16 2 6 2" xfId="24423" xr:uid="{00000000-0005-0000-0000-00001E5F0000}"/>
    <cellStyle name="Note 4 16 2 6 3" xfId="38876" xr:uid="{00000000-0005-0000-0000-00001F5F0000}"/>
    <cellStyle name="Note 4 16 2 7" xfId="9429" xr:uid="{00000000-0005-0000-0000-0000205F0000}"/>
    <cellStyle name="Note 4 16 2 7 2" xfId="26864" xr:uid="{00000000-0005-0000-0000-0000215F0000}"/>
    <cellStyle name="Note 4 16 2 7 3" xfId="41317" xr:uid="{00000000-0005-0000-0000-0000225F0000}"/>
    <cellStyle name="Note 4 16 2 8" xfId="11849" xr:uid="{00000000-0005-0000-0000-0000235F0000}"/>
    <cellStyle name="Note 4 16 2 8 2" xfId="29284" xr:uid="{00000000-0005-0000-0000-0000245F0000}"/>
    <cellStyle name="Note 4 16 2 8 3" xfId="43737" xr:uid="{00000000-0005-0000-0000-0000255F0000}"/>
    <cellStyle name="Note 4 16 2 9" xfId="18856" xr:uid="{00000000-0005-0000-0000-0000265F0000}"/>
    <cellStyle name="Note 4 16 3" xfId="2019" xr:uid="{00000000-0005-0000-0000-0000275F0000}"/>
    <cellStyle name="Note 4 16 3 2" xfId="2020" xr:uid="{00000000-0005-0000-0000-0000285F0000}"/>
    <cellStyle name="Note 4 16 3 2 2" xfId="4531" xr:uid="{00000000-0005-0000-0000-0000295F0000}"/>
    <cellStyle name="Note 4 16 3 2 2 2" xfId="14024" xr:uid="{00000000-0005-0000-0000-00002A5F0000}"/>
    <cellStyle name="Note 4 16 3 2 2 2 2" xfId="31459" xr:uid="{00000000-0005-0000-0000-00002B5F0000}"/>
    <cellStyle name="Note 4 16 3 2 2 2 3" xfId="45912" xr:uid="{00000000-0005-0000-0000-00002C5F0000}"/>
    <cellStyle name="Note 4 16 3 2 2 3" xfId="16485" xr:uid="{00000000-0005-0000-0000-00002D5F0000}"/>
    <cellStyle name="Note 4 16 3 2 2 3 2" xfId="33920" xr:uid="{00000000-0005-0000-0000-00002E5F0000}"/>
    <cellStyle name="Note 4 16 3 2 2 3 3" xfId="48373" xr:uid="{00000000-0005-0000-0000-00002F5F0000}"/>
    <cellStyle name="Note 4 16 3 2 2 4" xfId="21967" xr:uid="{00000000-0005-0000-0000-0000305F0000}"/>
    <cellStyle name="Note 4 16 3 2 2 5" xfId="36420" xr:uid="{00000000-0005-0000-0000-0000315F0000}"/>
    <cellStyle name="Note 4 16 3 2 3" xfId="6993" xr:uid="{00000000-0005-0000-0000-0000325F0000}"/>
    <cellStyle name="Note 4 16 3 2 3 2" xfId="24428" xr:uid="{00000000-0005-0000-0000-0000335F0000}"/>
    <cellStyle name="Note 4 16 3 2 3 3" xfId="38881" xr:uid="{00000000-0005-0000-0000-0000345F0000}"/>
    <cellStyle name="Note 4 16 3 2 4" xfId="9434" xr:uid="{00000000-0005-0000-0000-0000355F0000}"/>
    <cellStyle name="Note 4 16 3 2 4 2" xfId="26869" xr:uid="{00000000-0005-0000-0000-0000365F0000}"/>
    <cellStyle name="Note 4 16 3 2 4 3" xfId="41322" xr:uid="{00000000-0005-0000-0000-0000375F0000}"/>
    <cellStyle name="Note 4 16 3 2 5" xfId="11854" xr:uid="{00000000-0005-0000-0000-0000385F0000}"/>
    <cellStyle name="Note 4 16 3 2 5 2" xfId="29289" xr:uid="{00000000-0005-0000-0000-0000395F0000}"/>
    <cellStyle name="Note 4 16 3 2 5 3" xfId="43742" xr:uid="{00000000-0005-0000-0000-00003A5F0000}"/>
    <cellStyle name="Note 4 16 3 2 6" xfId="18861" xr:uid="{00000000-0005-0000-0000-00003B5F0000}"/>
    <cellStyle name="Note 4 16 3 3" xfId="2021" xr:uid="{00000000-0005-0000-0000-00003C5F0000}"/>
    <cellStyle name="Note 4 16 3 3 2" xfId="4532" xr:uid="{00000000-0005-0000-0000-00003D5F0000}"/>
    <cellStyle name="Note 4 16 3 3 2 2" xfId="14025" xr:uid="{00000000-0005-0000-0000-00003E5F0000}"/>
    <cellStyle name="Note 4 16 3 3 2 2 2" xfId="31460" xr:uid="{00000000-0005-0000-0000-00003F5F0000}"/>
    <cellStyle name="Note 4 16 3 3 2 2 3" xfId="45913" xr:uid="{00000000-0005-0000-0000-0000405F0000}"/>
    <cellStyle name="Note 4 16 3 3 2 3" xfId="16486" xr:uid="{00000000-0005-0000-0000-0000415F0000}"/>
    <cellStyle name="Note 4 16 3 3 2 3 2" xfId="33921" xr:uid="{00000000-0005-0000-0000-0000425F0000}"/>
    <cellStyle name="Note 4 16 3 3 2 3 3" xfId="48374" xr:uid="{00000000-0005-0000-0000-0000435F0000}"/>
    <cellStyle name="Note 4 16 3 3 2 4" xfId="21968" xr:uid="{00000000-0005-0000-0000-0000445F0000}"/>
    <cellStyle name="Note 4 16 3 3 2 5" xfId="36421" xr:uid="{00000000-0005-0000-0000-0000455F0000}"/>
    <cellStyle name="Note 4 16 3 3 3" xfId="6994" xr:uid="{00000000-0005-0000-0000-0000465F0000}"/>
    <cellStyle name="Note 4 16 3 3 3 2" xfId="24429" xr:uid="{00000000-0005-0000-0000-0000475F0000}"/>
    <cellStyle name="Note 4 16 3 3 3 3" xfId="38882" xr:uid="{00000000-0005-0000-0000-0000485F0000}"/>
    <cellStyle name="Note 4 16 3 3 4" xfId="9435" xr:uid="{00000000-0005-0000-0000-0000495F0000}"/>
    <cellStyle name="Note 4 16 3 3 4 2" xfId="26870" xr:uid="{00000000-0005-0000-0000-00004A5F0000}"/>
    <cellStyle name="Note 4 16 3 3 4 3" xfId="41323" xr:uid="{00000000-0005-0000-0000-00004B5F0000}"/>
    <cellStyle name="Note 4 16 3 3 5" xfId="11855" xr:uid="{00000000-0005-0000-0000-00004C5F0000}"/>
    <cellStyle name="Note 4 16 3 3 5 2" xfId="29290" xr:uid="{00000000-0005-0000-0000-00004D5F0000}"/>
    <cellStyle name="Note 4 16 3 3 5 3" xfId="43743" xr:uid="{00000000-0005-0000-0000-00004E5F0000}"/>
    <cellStyle name="Note 4 16 3 3 6" xfId="18862" xr:uid="{00000000-0005-0000-0000-00004F5F0000}"/>
    <cellStyle name="Note 4 16 3 4" xfId="2022" xr:uid="{00000000-0005-0000-0000-0000505F0000}"/>
    <cellStyle name="Note 4 16 3 4 2" xfId="4533" xr:uid="{00000000-0005-0000-0000-0000515F0000}"/>
    <cellStyle name="Note 4 16 3 4 2 2" xfId="21969" xr:uid="{00000000-0005-0000-0000-0000525F0000}"/>
    <cellStyle name="Note 4 16 3 4 2 3" xfId="36422" xr:uid="{00000000-0005-0000-0000-0000535F0000}"/>
    <cellStyle name="Note 4 16 3 4 3" xfId="6995" xr:uid="{00000000-0005-0000-0000-0000545F0000}"/>
    <cellStyle name="Note 4 16 3 4 3 2" xfId="24430" xr:uid="{00000000-0005-0000-0000-0000555F0000}"/>
    <cellStyle name="Note 4 16 3 4 3 3" xfId="38883" xr:uid="{00000000-0005-0000-0000-0000565F0000}"/>
    <cellStyle name="Note 4 16 3 4 4" xfId="9436" xr:uid="{00000000-0005-0000-0000-0000575F0000}"/>
    <cellStyle name="Note 4 16 3 4 4 2" xfId="26871" xr:uid="{00000000-0005-0000-0000-0000585F0000}"/>
    <cellStyle name="Note 4 16 3 4 4 3" xfId="41324" xr:uid="{00000000-0005-0000-0000-0000595F0000}"/>
    <cellStyle name="Note 4 16 3 4 5" xfId="11856" xr:uid="{00000000-0005-0000-0000-00005A5F0000}"/>
    <cellStyle name="Note 4 16 3 4 5 2" xfId="29291" xr:uid="{00000000-0005-0000-0000-00005B5F0000}"/>
    <cellStyle name="Note 4 16 3 4 5 3" xfId="43744" xr:uid="{00000000-0005-0000-0000-00005C5F0000}"/>
    <cellStyle name="Note 4 16 3 4 6" xfId="15275" xr:uid="{00000000-0005-0000-0000-00005D5F0000}"/>
    <cellStyle name="Note 4 16 3 4 6 2" xfId="32710" xr:uid="{00000000-0005-0000-0000-00005E5F0000}"/>
    <cellStyle name="Note 4 16 3 4 6 3" xfId="47163" xr:uid="{00000000-0005-0000-0000-00005F5F0000}"/>
    <cellStyle name="Note 4 16 3 4 7" xfId="18863" xr:uid="{00000000-0005-0000-0000-0000605F0000}"/>
    <cellStyle name="Note 4 16 3 4 8" xfId="20437" xr:uid="{00000000-0005-0000-0000-0000615F0000}"/>
    <cellStyle name="Note 4 16 3 5" xfId="4530" xr:uid="{00000000-0005-0000-0000-0000625F0000}"/>
    <cellStyle name="Note 4 16 3 5 2" xfId="14023" xr:uid="{00000000-0005-0000-0000-0000635F0000}"/>
    <cellStyle name="Note 4 16 3 5 2 2" xfId="31458" xr:uid="{00000000-0005-0000-0000-0000645F0000}"/>
    <cellStyle name="Note 4 16 3 5 2 3" xfId="45911" xr:uid="{00000000-0005-0000-0000-0000655F0000}"/>
    <cellStyle name="Note 4 16 3 5 3" xfId="16484" xr:uid="{00000000-0005-0000-0000-0000665F0000}"/>
    <cellStyle name="Note 4 16 3 5 3 2" xfId="33919" xr:uid="{00000000-0005-0000-0000-0000675F0000}"/>
    <cellStyle name="Note 4 16 3 5 3 3" xfId="48372" xr:uid="{00000000-0005-0000-0000-0000685F0000}"/>
    <cellStyle name="Note 4 16 3 5 4" xfId="21966" xr:uid="{00000000-0005-0000-0000-0000695F0000}"/>
    <cellStyle name="Note 4 16 3 5 5" xfId="36419" xr:uid="{00000000-0005-0000-0000-00006A5F0000}"/>
    <cellStyle name="Note 4 16 3 6" xfId="6992" xr:uid="{00000000-0005-0000-0000-00006B5F0000}"/>
    <cellStyle name="Note 4 16 3 6 2" xfId="24427" xr:uid="{00000000-0005-0000-0000-00006C5F0000}"/>
    <cellStyle name="Note 4 16 3 6 3" xfId="38880" xr:uid="{00000000-0005-0000-0000-00006D5F0000}"/>
    <cellStyle name="Note 4 16 3 7" xfId="9433" xr:uid="{00000000-0005-0000-0000-00006E5F0000}"/>
    <cellStyle name="Note 4 16 3 7 2" xfId="26868" xr:uid="{00000000-0005-0000-0000-00006F5F0000}"/>
    <cellStyle name="Note 4 16 3 7 3" xfId="41321" xr:uid="{00000000-0005-0000-0000-0000705F0000}"/>
    <cellStyle name="Note 4 16 3 8" xfId="11853" xr:uid="{00000000-0005-0000-0000-0000715F0000}"/>
    <cellStyle name="Note 4 16 3 8 2" xfId="29288" xr:uid="{00000000-0005-0000-0000-0000725F0000}"/>
    <cellStyle name="Note 4 16 3 8 3" xfId="43741" xr:uid="{00000000-0005-0000-0000-0000735F0000}"/>
    <cellStyle name="Note 4 16 3 9" xfId="18860" xr:uid="{00000000-0005-0000-0000-0000745F0000}"/>
    <cellStyle name="Note 4 16 4" xfId="2023" xr:uid="{00000000-0005-0000-0000-0000755F0000}"/>
    <cellStyle name="Note 4 16 4 2" xfId="2024" xr:uid="{00000000-0005-0000-0000-0000765F0000}"/>
    <cellStyle name="Note 4 16 4 2 2" xfId="4535" xr:uid="{00000000-0005-0000-0000-0000775F0000}"/>
    <cellStyle name="Note 4 16 4 2 2 2" xfId="14027" xr:uid="{00000000-0005-0000-0000-0000785F0000}"/>
    <cellStyle name="Note 4 16 4 2 2 2 2" xfId="31462" xr:uid="{00000000-0005-0000-0000-0000795F0000}"/>
    <cellStyle name="Note 4 16 4 2 2 2 3" xfId="45915" xr:uid="{00000000-0005-0000-0000-00007A5F0000}"/>
    <cellStyle name="Note 4 16 4 2 2 3" xfId="16488" xr:uid="{00000000-0005-0000-0000-00007B5F0000}"/>
    <cellStyle name="Note 4 16 4 2 2 3 2" xfId="33923" xr:uid="{00000000-0005-0000-0000-00007C5F0000}"/>
    <cellStyle name="Note 4 16 4 2 2 3 3" xfId="48376" xr:uid="{00000000-0005-0000-0000-00007D5F0000}"/>
    <cellStyle name="Note 4 16 4 2 2 4" xfId="21971" xr:uid="{00000000-0005-0000-0000-00007E5F0000}"/>
    <cellStyle name="Note 4 16 4 2 2 5" xfId="36424" xr:uid="{00000000-0005-0000-0000-00007F5F0000}"/>
    <cellStyle name="Note 4 16 4 2 3" xfId="6997" xr:uid="{00000000-0005-0000-0000-0000805F0000}"/>
    <cellStyle name="Note 4 16 4 2 3 2" xfId="24432" xr:uid="{00000000-0005-0000-0000-0000815F0000}"/>
    <cellStyle name="Note 4 16 4 2 3 3" xfId="38885" xr:uid="{00000000-0005-0000-0000-0000825F0000}"/>
    <cellStyle name="Note 4 16 4 2 4" xfId="9438" xr:uid="{00000000-0005-0000-0000-0000835F0000}"/>
    <cellStyle name="Note 4 16 4 2 4 2" xfId="26873" xr:uid="{00000000-0005-0000-0000-0000845F0000}"/>
    <cellStyle name="Note 4 16 4 2 4 3" xfId="41326" xr:uid="{00000000-0005-0000-0000-0000855F0000}"/>
    <cellStyle name="Note 4 16 4 2 5" xfId="11858" xr:uid="{00000000-0005-0000-0000-0000865F0000}"/>
    <cellStyle name="Note 4 16 4 2 5 2" xfId="29293" xr:uid="{00000000-0005-0000-0000-0000875F0000}"/>
    <cellStyle name="Note 4 16 4 2 5 3" xfId="43746" xr:uid="{00000000-0005-0000-0000-0000885F0000}"/>
    <cellStyle name="Note 4 16 4 2 6" xfId="18865" xr:uid="{00000000-0005-0000-0000-0000895F0000}"/>
    <cellStyle name="Note 4 16 4 3" xfId="2025" xr:uid="{00000000-0005-0000-0000-00008A5F0000}"/>
    <cellStyle name="Note 4 16 4 3 2" xfId="4536" xr:uid="{00000000-0005-0000-0000-00008B5F0000}"/>
    <cellStyle name="Note 4 16 4 3 2 2" xfId="14028" xr:uid="{00000000-0005-0000-0000-00008C5F0000}"/>
    <cellStyle name="Note 4 16 4 3 2 2 2" xfId="31463" xr:uid="{00000000-0005-0000-0000-00008D5F0000}"/>
    <cellStyle name="Note 4 16 4 3 2 2 3" xfId="45916" xr:uid="{00000000-0005-0000-0000-00008E5F0000}"/>
    <cellStyle name="Note 4 16 4 3 2 3" xfId="16489" xr:uid="{00000000-0005-0000-0000-00008F5F0000}"/>
    <cellStyle name="Note 4 16 4 3 2 3 2" xfId="33924" xr:uid="{00000000-0005-0000-0000-0000905F0000}"/>
    <cellStyle name="Note 4 16 4 3 2 3 3" xfId="48377" xr:uid="{00000000-0005-0000-0000-0000915F0000}"/>
    <cellStyle name="Note 4 16 4 3 2 4" xfId="21972" xr:uid="{00000000-0005-0000-0000-0000925F0000}"/>
    <cellStyle name="Note 4 16 4 3 2 5" xfId="36425" xr:uid="{00000000-0005-0000-0000-0000935F0000}"/>
    <cellStyle name="Note 4 16 4 3 3" xfId="6998" xr:uid="{00000000-0005-0000-0000-0000945F0000}"/>
    <cellStyle name="Note 4 16 4 3 3 2" xfId="24433" xr:uid="{00000000-0005-0000-0000-0000955F0000}"/>
    <cellStyle name="Note 4 16 4 3 3 3" xfId="38886" xr:uid="{00000000-0005-0000-0000-0000965F0000}"/>
    <cellStyle name="Note 4 16 4 3 4" xfId="9439" xr:uid="{00000000-0005-0000-0000-0000975F0000}"/>
    <cellStyle name="Note 4 16 4 3 4 2" xfId="26874" xr:uid="{00000000-0005-0000-0000-0000985F0000}"/>
    <cellStyle name="Note 4 16 4 3 4 3" xfId="41327" xr:uid="{00000000-0005-0000-0000-0000995F0000}"/>
    <cellStyle name="Note 4 16 4 3 5" xfId="11859" xr:uid="{00000000-0005-0000-0000-00009A5F0000}"/>
    <cellStyle name="Note 4 16 4 3 5 2" xfId="29294" xr:uid="{00000000-0005-0000-0000-00009B5F0000}"/>
    <cellStyle name="Note 4 16 4 3 5 3" xfId="43747" xr:uid="{00000000-0005-0000-0000-00009C5F0000}"/>
    <cellStyle name="Note 4 16 4 3 6" xfId="18866" xr:uid="{00000000-0005-0000-0000-00009D5F0000}"/>
    <cellStyle name="Note 4 16 4 4" xfId="2026" xr:uid="{00000000-0005-0000-0000-00009E5F0000}"/>
    <cellStyle name="Note 4 16 4 4 2" xfId="4537" xr:uid="{00000000-0005-0000-0000-00009F5F0000}"/>
    <cellStyle name="Note 4 16 4 4 2 2" xfId="21973" xr:uid="{00000000-0005-0000-0000-0000A05F0000}"/>
    <cellStyle name="Note 4 16 4 4 2 3" xfId="36426" xr:uid="{00000000-0005-0000-0000-0000A15F0000}"/>
    <cellStyle name="Note 4 16 4 4 3" xfId="6999" xr:uid="{00000000-0005-0000-0000-0000A25F0000}"/>
    <cellStyle name="Note 4 16 4 4 3 2" xfId="24434" xr:uid="{00000000-0005-0000-0000-0000A35F0000}"/>
    <cellStyle name="Note 4 16 4 4 3 3" xfId="38887" xr:uid="{00000000-0005-0000-0000-0000A45F0000}"/>
    <cellStyle name="Note 4 16 4 4 4" xfId="9440" xr:uid="{00000000-0005-0000-0000-0000A55F0000}"/>
    <cellStyle name="Note 4 16 4 4 4 2" xfId="26875" xr:uid="{00000000-0005-0000-0000-0000A65F0000}"/>
    <cellStyle name="Note 4 16 4 4 4 3" xfId="41328" xr:uid="{00000000-0005-0000-0000-0000A75F0000}"/>
    <cellStyle name="Note 4 16 4 4 5" xfId="11860" xr:uid="{00000000-0005-0000-0000-0000A85F0000}"/>
    <cellStyle name="Note 4 16 4 4 5 2" xfId="29295" xr:uid="{00000000-0005-0000-0000-0000A95F0000}"/>
    <cellStyle name="Note 4 16 4 4 5 3" xfId="43748" xr:uid="{00000000-0005-0000-0000-0000AA5F0000}"/>
    <cellStyle name="Note 4 16 4 4 6" xfId="15276" xr:uid="{00000000-0005-0000-0000-0000AB5F0000}"/>
    <cellStyle name="Note 4 16 4 4 6 2" xfId="32711" xr:uid="{00000000-0005-0000-0000-0000AC5F0000}"/>
    <cellStyle name="Note 4 16 4 4 6 3" xfId="47164" xr:uid="{00000000-0005-0000-0000-0000AD5F0000}"/>
    <cellStyle name="Note 4 16 4 4 7" xfId="18867" xr:uid="{00000000-0005-0000-0000-0000AE5F0000}"/>
    <cellStyle name="Note 4 16 4 4 8" xfId="20438" xr:uid="{00000000-0005-0000-0000-0000AF5F0000}"/>
    <cellStyle name="Note 4 16 4 5" xfId="4534" xr:uid="{00000000-0005-0000-0000-0000B05F0000}"/>
    <cellStyle name="Note 4 16 4 5 2" xfId="14026" xr:uid="{00000000-0005-0000-0000-0000B15F0000}"/>
    <cellStyle name="Note 4 16 4 5 2 2" xfId="31461" xr:uid="{00000000-0005-0000-0000-0000B25F0000}"/>
    <cellStyle name="Note 4 16 4 5 2 3" xfId="45914" xr:uid="{00000000-0005-0000-0000-0000B35F0000}"/>
    <cellStyle name="Note 4 16 4 5 3" xfId="16487" xr:uid="{00000000-0005-0000-0000-0000B45F0000}"/>
    <cellStyle name="Note 4 16 4 5 3 2" xfId="33922" xr:uid="{00000000-0005-0000-0000-0000B55F0000}"/>
    <cellStyle name="Note 4 16 4 5 3 3" xfId="48375" xr:uid="{00000000-0005-0000-0000-0000B65F0000}"/>
    <cellStyle name="Note 4 16 4 5 4" xfId="21970" xr:uid="{00000000-0005-0000-0000-0000B75F0000}"/>
    <cellStyle name="Note 4 16 4 5 5" xfId="36423" xr:uid="{00000000-0005-0000-0000-0000B85F0000}"/>
    <cellStyle name="Note 4 16 4 6" xfId="6996" xr:uid="{00000000-0005-0000-0000-0000B95F0000}"/>
    <cellStyle name="Note 4 16 4 6 2" xfId="24431" xr:uid="{00000000-0005-0000-0000-0000BA5F0000}"/>
    <cellStyle name="Note 4 16 4 6 3" xfId="38884" xr:uid="{00000000-0005-0000-0000-0000BB5F0000}"/>
    <cellStyle name="Note 4 16 4 7" xfId="9437" xr:uid="{00000000-0005-0000-0000-0000BC5F0000}"/>
    <cellStyle name="Note 4 16 4 7 2" xfId="26872" xr:uid="{00000000-0005-0000-0000-0000BD5F0000}"/>
    <cellStyle name="Note 4 16 4 7 3" xfId="41325" xr:uid="{00000000-0005-0000-0000-0000BE5F0000}"/>
    <cellStyle name="Note 4 16 4 8" xfId="11857" xr:uid="{00000000-0005-0000-0000-0000BF5F0000}"/>
    <cellStyle name="Note 4 16 4 8 2" xfId="29292" xr:uid="{00000000-0005-0000-0000-0000C05F0000}"/>
    <cellStyle name="Note 4 16 4 8 3" xfId="43745" xr:uid="{00000000-0005-0000-0000-0000C15F0000}"/>
    <cellStyle name="Note 4 16 4 9" xfId="18864" xr:uid="{00000000-0005-0000-0000-0000C25F0000}"/>
    <cellStyle name="Note 4 16 5" xfId="2027" xr:uid="{00000000-0005-0000-0000-0000C35F0000}"/>
    <cellStyle name="Note 4 16 5 2" xfId="2028" xr:uid="{00000000-0005-0000-0000-0000C45F0000}"/>
    <cellStyle name="Note 4 16 5 2 2" xfId="4539" xr:uid="{00000000-0005-0000-0000-0000C55F0000}"/>
    <cellStyle name="Note 4 16 5 2 2 2" xfId="14030" xr:uid="{00000000-0005-0000-0000-0000C65F0000}"/>
    <cellStyle name="Note 4 16 5 2 2 2 2" xfId="31465" xr:uid="{00000000-0005-0000-0000-0000C75F0000}"/>
    <cellStyle name="Note 4 16 5 2 2 2 3" xfId="45918" xr:uid="{00000000-0005-0000-0000-0000C85F0000}"/>
    <cellStyle name="Note 4 16 5 2 2 3" xfId="16491" xr:uid="{00000000-0005-0000-0000-0000C95F0000}"/>
    <cellStyle name="Note 4 16 5 2 2 3 2" xfId="33926" xr:uid="{00000000-0005-0000-0000-0000CA5F0000}"/>
    <cellStyle name="Note 4 16 5 2 2 3 3" xfId="48379" xr:uid="{00000000-0005-0000-0000-0000CB5F0000}"/>
    <cellStyle name="Note 4 16 5 2 2 4" xfId="21975" xr:uid="{00000000-0005-0000-0000-0000CC5F0000}"/>
    <cellStyle name="Note 4 16 5 2 2 5" xfId="36428" xr:uid="{00000000-0005-0000-0000-0000CD5F0000}"/>
    <cellStyle name="Note 4 16 5 2 3" xfId="7001" xr:uid="{00000000-0005-0000-0000-0000CE5F0000}"/>
    <cellStyle name="Note 4 16 5 2 3 2" xfId="24436" xr:uid="{00000000-0005-0000-0000-0000CF5F0000}"/>
    <cellStyle name="Note 4 16 5 2 3 3" xfId="38889" xr:uid="{00000000-0005-0000-0000-0000D05F0000}"/>
    <cellStyle name="Note 4 16 5 2 4" xfId="9442" xr:uid="{00000000-0005-0000-0000-0000D15F0000}"/>
    <cellStyle name="Note 4 16 5 2 4 2" xfId="26877" xr:uid="{00000000-0005-0000-0000-0000D25F0000}"/>
    <cellStyle name="Note 4 16 5 2 4 3" xfId="41330" xr:uid="{00000000-0005-0000-0000-0000D35F0000}"/>
    <cellStyle name="Note 4 16 5 2 5" xfId="11862" xr:uid="{00000000-0005-0000-0000-0000D45F0000}"/>
    <cellStyle name="Note 4 16 5 2 5 2" xfId="29297" xr:uid="{00000000-0005-0000-0000-0000D55F0000}"/>
    <cellStyle name="Note 4 16 5 2 5 3" xfId="43750" xr:uid="{00000000-0005-0000-0000-0000D65F0000}"/>
    <cellStyle name="Note 4 16 5 2 6" xfId="18869" xr:uid="{00000000-0005-0000-0000-0000D75F0000}"/>
    <cellStyle name="Note 4 16 5 3" xfId="2029" xr:uid="{00000000-0005-0000-0000-0000D85F0000}"/>
    <cellStyle name="Note 4 16 5 3 2" xfId="4540" xr:uid="{00000000-0005-0000-0000-0000D95F0000}"/>
    <cellStyle name="Note 4 16 5 3 2 2" xfId="14031" xr:uid="{00000000-0005-0000-0000-0000DA5F0000}"/>
    <cellStyle name="Note 4 16 5 3 2 2 2" xfId="31466" xr:uid="{00000000-0005-0000-0000-0000DB5F0000}"/>
    <cellStyle name="Note 4 16 5 3 2 2 3" xfId="45919" xr:uid="{00000000-0005-0000-0000-0000DC5F0000}"/>
    <cellStyle name="Note 4 16 5 3 2 3" xfId="16492" xr:uid="{00000000-0005-0000-0000-0000DD5F0000}"/>
    <cellStyle name="Note 4 16 5 3 2 3 2" xfId="33927" xr:uid="{00000000-0005-0000-0000-0000DE5F0000}"/>
    <cellStyle name="Note 4 16 5 3 2 3 3" xfId="48380" xr:uid="{00000000-0005-0000-0000-0000DF5F0000}"/>
    <cellStyle name="Note 4 16 5 3 2 4" xfId="21976" xr:uid="{00000000-0005-0000-0000-0000E05F0000}"/>
    <cellStyle name="Note 4 16 5 3 2 5" xfId="36429" xr:uid="{00000000-0005-0000-0000-0000E15F0000}"/>
    <cellStyle name="Note 4 16 5 3 3" xfId="7002" xr:uid="{00000000-0005-0000-0000-0000E25F0000}"/>
    <cellStyle name="Note 4 16 5 3 3 2" xfId="24437" xr:uid="{00000000-0005-0000-0000-0000E35F0000}"/>
    <cellStyle name="Note 4 16 5 3 3 3" xfId="38890" xr:uid="{00000000-0005-0000-0000-0000E45F0000}"/>
    <cellStyle name="Note 4 16 5 3 4" xfId="9443" xr:uid="{00000000-0005-0000-0000-0000E55F0000}"/>
    <cellStyle name="Note 4 16 5 3 4 2" xfId="26878" xr:uid="{00000000-0005-0000-0000-0000E65F0000}"/>
    <cellStyle name="Note 4 16 5 3 4 3" xfId="41331" xr:uid="{00000000-0005-0000-0000-0000E75F0000}"/>
    <cellStyle name="Note 4 16 5 3 5" xfId="11863" xr:uid="{00000000-0005-0000-0000-0000E85F0000}"/>
    <cellStyle name="Note 4 16 5 3 5 2" xfId="29298" xr:uid="{00000000-0005-0000-0000-0000E95F0000}"/>
    <cellStyle name="Note 4 16 5 3 5 3" xfId="43751" xr:uid="{00000000-0005-0000-0000-0000EA5F0000}"/>
    <cellStyle name="Note 4 16 5 3 6" xfId="18870" xr:uid="{00000000-0005-0000-0000-0000EB5F0000}"/>
    <cellStyle name="Note 4 16 5 4" xfId="2030" xr:uid="{00000000-0005-0000-0000-0000EC5F0000}"/>
    <cellStyle name="Note 4 16 5 4 2" xfId="4541" xr:uid="{00000000-0005-0000-0000-0000ED5F0000}"/>
    <cellStyle name="Note 4 16 5 4 2 2" xfId="21977" xr:uid="{00000000-0005-0000-0000-0000EE5F0000}"/>
    <cellStyle name="Note 4 16 5 4 2 3" xfId="36430" xr:uid="{00000000-0005-0000-0000-0000EF5F0000}"/>
    <cellStyle name="Note 4 16 5 4 3" xfId="7003" xr:uid="{00000000-0005-0000-0000-0000F05F0000}"/>
    <cellStyle name="Note 4 16 5 4 3 2" xfId="24438" xr:uid="{00000000-0005-0000-0000-0000F15F0000}"/>
    <cellStyle name="Note 4 16 5 4 3 3" xfId="38891" xr:uid="{00000000-0005-0000-0000-0000F25F0000}"/>
    <cellStyle name="Note 4 16 5 4 4" xfId="9444" xr:uid="{00000000-0005-0000-0000-0000F35F0000}"/>
    <cellStyle name="Note 4 16 5 4 4 2" xfId="26879" xr:uid="{00000000-0005-0000-0000-0000F45F0000}"/>
    <cellStyle name="Note 4 16 5 4 4 3" xfId="41332" xr:uid="{00000000-0005-0000-0000-0000F55F0000}"/>
    <cellStyle name="Note 4 16 5 4 5" xfId="11864" xr:uid="{00000000-0005-0000-0000-0000F65F0000}"/>
    <cellStyle name="Note 4 16 5 4 5 2" xfId="29299" xr:uid="{00000000-0005-0000-0000-0000F75F0000}"/>
    <cellStyle name="Note 4 16 5 4 5 3" xfId="43752" xr:uid="{00000000-0005-0000-0000-0000F85F0000}"/>
    <cellStyle name="Note 4 16 5 4 6" xfId="15277" xr:uid="{00000000-0005-0000-0000-0000F95F0000}"/>
    <cellStyle name="Note 4 16 5 4 6 2" xfId="32712" xr:uid="{00000000-0005-0000-0000-0000FA5F0000}"/>
    <cellStyle name="Note 4 16 5 4 6 3" xfId="47165" xr:uid="{00000000-0005-0000-0000-0000FB5F0000}"/>
    <cellStyle name="Note 4 16 5 4 7" xfId="18871" xr:uid="{00000000-0005-0000-0000-0000FC5F0000}"/>
    <cellStyle name="Note 4 16 5 4 8" xfId="20439" xr:uid="{00000000-0005-0000-0000-0000FD5F0000}"/>
    <cellStyle name="Note 4 16 5 5" xfId="4538" xr:uid="{00000000-0005-0000-0000-0000FE5F0000}"/>
    <cellStyle name="Note 4 16 5 5 2" xfId="14029" xr:uid="{00000000-0005-0000-0000-0000FF5F0000}"/>
    <cellStyle name="Note 4 16 5 5 2 2" xfId="31464" xr:uid="{00000000-0005-0000-0000-000000600000}"/>
    <cellStyle name="Note 4 16 5 5 2 3" xfId="45917" xr:uid="{00000000-0005-0000-0000-000001600000}"/>
    <cellStyle name="Note 4 16 5 5 3" xfId="16490" xr:uid="{00000000-0005-0000-0000-000002600000}"/>
    <cellStyle name="Note 4 16 5 5 3 2" xfId="33925" xr:uid="{00000000-0005-0000-0000-000003600000}"/>
    <cellStyle name="Note 4 16 5 5 3 3" xfId="48378" xr:uid="{00000000-0005-0000-0000-000004600000}"/>
    <cellStyle name="Note 4 16 5 5 4" xfId="21974" xr:uid="{00000000-0005-0000-0000-000005600000}"/>
    <cellStyle name="Note 4 16 5 5 5" xfId="36427" xr:uid="{00000000-0005-0000-0000-000006600000}"/>
    <cellStyle name="Note 4 16 5 6" xfId="7000" xr:uid="{00000000-0005-0000-0000-000007600000}"/>
    <cellStyle name="Note 4 16 5 6 2" xfId="24435" xr:uid="{00000000-0005-0000-0000-000008600000}"/>
    <cellStyle name="Note 4 16 5 6 3" xfId="38888" xr:uid="{00000000-0005-0000-0000-000009600000}"/>
    <cellStyle name="Note 4 16 5 7" xfId="9441" xr:uid="{00000000-0005-0000-0000-00000A600000}"/>
    <cellStyle name="Note 4 16 5 7 2" xfId="26876" xr:uid="{00000000-0005-0000-0000-00000B600000}"/>
    <cellStyle name="Note 4 16 5 7 3" xfId="41329" xr:uid="{00000000-0005-0000-0000-00000C600000}"/>
    <cellStyle name="Note 4 16 5 8" xfId="11861" xr:uid="{00000000-0005-0000-0000-00000D600000}"/>
    <cellStyle name="Note 4 16 5 8 2" xfId="29296" xr:uid="{00000000-0005-0000-0000-00000E600000}"/>
    <cellStyle name="Note 4 16 5 8 3" xfId="43749" xr:uid="{00000000-0005-0000-0000-00000F600000}"/>
    <cellStyle name="Note 4 16 5 9" xfId="18868" xr:uid="{00000000-0005-0000-0000-000010600000}"/>
    <cellStyle name="Note 4 16 6" xfId="2031" xr:uid="{00000000-0005-0000-0000-000011600000}"/>
    <cellStyle name="Note 4 16 6 2" xfId="4542" xr:uid="{00000000-0005-0000-0000-000012600000}"/>
    <cellStyle name="Note 4 16 6 2 2" xfId="14032" xr:uid="{00000000-0005-0000-0000-000013600000}"/>
    <cellStyle name="Note 4 16 6 2 2 2" xfId="31467" xr:uid="{00000000-0005-0000-0000-000014600000}"/>
    <cellStyle name="Note 4 16 6 2 2 3" xfId="45920" xr:uid="{00000000-0005-0000-0000-000015600000}"/>
    <cellStyle name="Note 4 16 6 2 3" xfId="16493" xr:uid="{00000000-0005-0000-0000-000016600000}"/>
    <cellStyle name="Note 4 16 6 2 3 2" xfId="33928" xr:uid="{00000000-0005-0000-0000-000017600000}"/>
    <cellStyle name="Note 4 16 6 2 3 3" xfId="48381" xr:uid="{00000000-0005-0000-0000-000018600000}"/>
    <cellStyle name="Note 4 16 6 2 4" xfId="21978" xr:uid="{00000000-0005-0000-0000-000019600000}"/>
    <cellStyle name="Note 4 16 6 2 5" xfId="36431" xr:uid="{00000000-0005-0000-0000-00001A600000}"/>
    <cellStyle name="Note 4 16 6 3" xfId="7004" xr:uid="{00000000-0005-0000-0000-00001B600000}"/>
    <cellStyle name="Note 4 16 6 3 2" xfId="24439" xr:uid="{00000000-0005-0000-0000-00001C600000}"/>
    <cellStyle name="Note 4 16 6 3 3" xfId="38892" xr:uid="{00000000-0005-0000-0000-00001D600000}"/>
    <cellStyle name="Note 4 16 6 4" xfId="9445" xr:uid="{00000000-0005-0000-0000-00001E600000}"/>
    <cellStyle name="Note 4 16 6 4 2" xfId="26880" xr:uid="{00000000-0005-0000-0000-00001F600000}"/>
    <cellStyle name="Note 4 16 6 4 3" xfId="41333" xr:uid="{00000000-0005-0000-0000-000020600000}"/>
    <cellStyle name="Note 4 16 6 5" xfId="11865" xr:uid="{00000000-0005-0000-0000-000021600000}"/>
    <cellStyle name="Note 4 16 6 5 2" xfId="29300" xr:uid="{00000000-0005-0000-0000-000022600000}"/>
    <cellStyle name="Note 4 16 6 5 3" xfId="43753" xr:uid="{00000000-0005-0000-0000-000023600000}"/>
    <cellStyle name="Note 4 16 6 6" xfId="18872" xr:uid="{00000000-0005-0000-0000-000024600000}"/>
    <cellStyle name="Note 4 16 7" xfId="2032" xr:uid="{00000000-0005-0000-0000-000025600000}"/>
    <cellStyle name="Note 4 16 7 2" xfId="4543" xr:uid="{00000000-0005-0000-0000-000026600000}"/>
    <cellStyle name="Note 4 16 7 2 2" xfId="14033" xr:uid="{00000000-0005-0000-0000-000027600000}"/>
    <cellStyle name="Note 4 16 7 2 2 2" xfId="31468" xr:uid="{00000000-0005-0000-0000-000028600000}"/>
    <cellStyle name="Note 4 16 7 2 2 3" xfId="45921" xr:uid="{00000000-0005-0000-0000-000029600000}"/>
    <cellStyle name="Note 4 16 7 2 3" xfId="16494" xr:uid="{00000000-0005-0000-0000-00002A600000}"/>
    <cellStyle name="Note 4 16 7 2 3 2" xfId="33929" xr:uid="{00000000-0005-0000-0000-00002B600000}"/>
    <cellStyle name="Note 4 16 7 2 3 3" xfId="48382" xr:uid="{00000000-0005-0000-0000-00002C600000}"/>
    <cellStyle name="Note 4 16 7 2 4" xfId="21979" xr:uid="{00000000-0005-0000-0000-00002D600000}"/>
    <cellStyle name="Note 4 16 7 2 5" xfId="36432" xr:uid="{00000000-0005-0000-0000-00002E600000}"/>
    <cellStyle name="Note 4 16 7 3" xfId="7005" xr:uid="{00000000-0005-0000-0000-00002F600000}"/>
    <cellStyle name="Note 4 16 7 3 2" xfId="24440" xr:uid="{00000000-0005-0000-0000-000030600000}"/>
    <cellStyle name="Note 4 16 7 3 3" xfId="38893" xr:uid="{00000000-0005-0000-0000-000031600000}"/>
    <cellStyle name="Note 4 16 7 4" xfId="9446" xr:uid="{00000000-0005-0000-0000-000032600000}"/>
    <cellStyle name="Note 4 16 7 4 2" xfId="26881" xr:uid="{00000000-0005-0000-0000-000033600000}"/>
    <cellStyle name="Note 4 16 7 4 3" xfId="41334" xr:uid="{00000000-0005-0000-0000-000034600000}"/>
    <cellStyle name="Note 4 16 7 5" xfId="11866" xr:uid="{00000000-0005-0000-0000-000035600000}"/>
    <cellStyle name="Note 4 16 7 5 2" xfId="29301" xr:uid="{00000000-0005-0000-0000-000036600000}"/>
    <cellStyle name="Note 4 16 7 5 3" xfId="43754" xr:uid="{00000000-0005-0000-0000-000037600000}"/>
    <cellStyle name="Note 4 16 7 6" xfId="18873" xr:uid="{00000000-0005-0000-0000-000038600000}"/>
    <cellStyle name="Note 4 16 8" xfId="2033" xr:uid="{00000000-0005-0000-0000-000039600000}"/>
    <cellStyle name="Note 4 16 8 2" xfId="4544" xr:uid="{00000000-0005-0000-0000-00003A600000}"/>
    <cellStyle name="Note 4 16 8 2 2" xfId="21980" xr:uid="{00000000-0005-0000-0000-00003B600000}"/>
    <cellStyle name="Note 4 16 8 2 3" xfId="36433" xr:uid="{00000000-0005-0000-0000-00003C600000}"/>
    <cellStyle name="Note 4 16 8 3" xfId="7006" xr:uid="{00000000-0005-0000-0000-00003D600000}"/>
    <cellStyle name="Note 4 16 8 3 2" xfId="24441" xr:uid="{00000000-0005-0000-0000-00003E600000}"/>
    <cellStyle name="Note 4 16 8 3 3" xfId="38894" xr:uid="{00000000-0005-0000-0000-00003F600000}"/>
    <cellStyle name="Note 4 16 8 4" xfId="9447" xr:uid="{00000000-0005-0000-0000-000040600000}"/>
    <cellStyle name="Note 4 16 8 4 2" xfId="26882" xr:uid="{00000000-0005-0000-0000-000041600000}"/>
    <cellStyle name="Note 4 16 8 4 3" xfId="41335" xr:uid="{00000000-0005-0000-0000-000042600000}"/>
    <cellStyle name="Note 4 16 8 5" xfId="11867" xr:uid="{00000000-0005-0000-0000-000043600000}"/>
    <cellStyle name="Note 4 16 8 5 2" xfId="29302" xr:uid="{00000000-0005-0000-0000-000044600000}"/>
    <cellStyle name="Note 4 16 8 5 3" xfId="43755" xr:uid="{00000000-0005-0000-0000-000045600000}"/>
    <cellStyle name="Note 4 16 8 6" xfId="15278" xr:uid="{00000000-0005-0000-0000-000046600000}"/>
    <cellStyle name="Note 4 16 8 6 2" xfId="32713" xr:uid="{00000000-0005-0000-0000-000047600000}"/>
    <cellStyle name="Note 4 16 8 6 3" xfId="47166" xr:uid="{00000000-0005-0000-0000-000048600000}"/>
    <cellStyle name="Note 4 16 8 7" xfId="18874" xr:uid="{00000000-0005-0000-0000-000049600000}"/>
    <cellStyle name="Note 4 16 8 8" xfId="20440" xr:uid="{00000000-0005-0000-0000-00004A600000}"/>
    <cellStyle name="Note 4 16 9" xfId="4525" xr:uid="{00000000-0005-0000-0000-00004B600000}"/>
    <cellStyle name="Note 4 16 9 2" xfId="14019" xr:uid="{00000000-0005-0000-0000-00004C600000}"/>
    <cellStyle name="Note 4 16 9 2 2" xfId="31454" xr:uid="{00000000-0005-0000-0000-00004D600000}"/>
    <cellStyle name="Note 4 16 9 2 3" xfId="45907" xr:uid="{00000000-0005-0000-0000-00004E600000}"/>
    <cellStyle name="Note 4 16 9 3" xfId="16480" xr:uid="{00000000-0005-0000-0000-00004F600000}"/>
    <cellStyle name="Note 4 16 9 3 2" xfId="33915" xr:uid="{00000000-0005-0000-0000-000050600000}"/>
    <cellStyle name="Note 4 16 9 3 3" xfId="48368" xr:uid="{00000000-0005-0000-0000-000051600000}"/>
    <cellStyle name="Note 4 16 9 4" xfId="21961" xr:uid="{00000000-0005-0000-0000-000052600000}"/>
    <cellStyle name="Note 4 16 9 5" xfId="36414" xr:uid="{00000000-0005-0000-0000-000053600000}"/>
    <cellStyle name="Note 4 17" xfId="2034" xr:uid="{00000000-0005-0000-0000-000054600000}"/>
    <cellStyle name="Note 4 17 10" xfId="7007" xr:uid="{00000000-0005-0000-0000-000055600000}"/>
    <cellStyle name="Note 4 17 10 2" xfId="24442" xr:uid="{00000000-0005-0000-0000-000056600000}"/>
    <cellStyle name="Note 4 17 10 3" xfId="38895" xr:uid="{00000000-0005-0000-0000-000057600000}"/>
    <cellStyle name="Note 4 17 11" xfId="9448" xr:uid="{00000000-0005-0000-0000-000058600000}"/>
    <cellStyle name="Note 4 17 11 2" xfId="26883" xr:uid="{00000000-0005-0000-0000-000059600000}"/>
    <cellStyle name="Note 4 17 11 3" xfId="41336" xr:uid="{00000000-0005-0000-0000-00005A600000}"/>
    <cellStyle name="Note 4 17 12" xfId="11868" xr:uid="{00000000-0005-0000-0000-00005B600000}"/>
    <cellStyle name="Note 4 17 12 2" xfId="29303" xr:uid="{00000000-0005-0000-0000-00005C600000}"/>
    <cellStyle name="Note 4 17 12 3" xfId="43756" xr:uid="{00000000-0005-0000-0000-00005D600000}"/>
    <cellStyle name="Note 4 17 13" xfId="18875" xr:uid="{00000000-0005-0000-0000-00005E600000}"/>
    <cellStyle name="Note 4 17 2" xfId="2035" xr:uid="{00000000-0005-0000-0000-00005F600000}"/>
    <cellStyle name="Note 4 17 2 2" xfId="2036" xr:uid="{00000000-0005-0000-0000-000060600000}"/>
    <cellStyle name="Note 4 17 2 2 2" xfId="4547" xr:uid="{00000000-0005-0000-0000-000061600000}"/>
    <cellStyle name="Note 4 17 2 2 2 2" xfId="14036" xr:uid="{00000000-0005-0000-0000-000062600000}"/>
    <cellStyle name="Note 4 17 2 2 2 2 2" xfId="31471" xr:uid="{00000000-0005-0000-0000-000063600000}"/>
    <cellStyle name="Note 4 17 2 2 2 2 3" xfId="45924" xr:uid="{00000000-0005-0000-0000-000064600000}"/>
    <cellStyle name="Note 4 17 2 2 2 3" xfId="16497" xr:uid="{00000000-0005-0000-0000-000065600000}"/>
    <cellStyle name="Note 4 17 2 2 2 3 2" xfId="33932" xr:uid="{00000000-0005-0000-0000-000066600000}"/>
    <cellStyle name="Note 4 17 2 2 2 3 3" xfId="48385" xr:uid="{00000000-0005-0000-0000-000067600000}"/>
    <cellStyle name="Note 4 17 2 2 2 4" xfId="21983" xr:uid="{00000000-0005-0000-0000-000068600000}"/>
    <cellStyle name="Note 4 17 2 2 2 5" xfId="36436" xr:uid="{00000000-0005-0000-0000-000069600000}"/>
    <cellStyle name="Note 4 17 2 2 3" xfId="7009" xr:uid="{00000000-0005-0000-0000-00006A600000}"/>
    <cellStyle name="Note 4 17 2 2 3 2" xfId="24444" xr:uid="{00000000-0005-0000-0000-00006B600000}"/>
    <cellStyle name="Note 4 17 2 2 3 3" xfId="38897" xr:uid="{00000000-0005-0000-0000-00006C600000}"/>
    <cellStyle name="Note 4 17 2 2 4" xfId="9450" xr:uid="{00000000-0005-0000-0000-00006D600000}"/>
    <cellStyle name="Note 4 17 2 2 4 2" xfId="26885" xr:uid="{00000000-0005-0000-0000-00006E600000}"/>
    <cellStyle name="Note 4 17 2 2 4 3" xfId="41338" xr:uid="{00000000-0005-0000-0000-00006F600000}"/>
    <cellStyle name="Note 4 17 2 2 5" xfId="11870" xr:uid="{00000000-0005-0000-0000-000070600000}"/>
    <cellStyle name="Note 4 17 2 2 5 2" xfId="29305" xr:uid="{00000000-0005-0000-0000-000071600000}"/>
    <cellStyle name="Note 4 17 2 2 5 3" xfId="43758" xr:uid="{00000000-0005-0000-0000-000072600000}"/>
    <cellStyle name="Note 4 17 2 2 6" xfId="18877" xr:uid="{00000000-0005-0000-0000-000073600000}"/>
    <cellStyle name="Note 4 17 2 3" xfId="2037" xr:uid="{00000000-0005-0000-0000-000074600000}"/>
    <cellStyle name="Note 4 17 2 3 2" xfId="4548" xr:uid="{00000000-0005-0000-0000-000075600000}"/>
    <cellStyle name="Note 4 17 2 3 2 2" xfId="14037" xr:uid="{00000000-0005-0000-0000-000076600000}"/>
    <cellStyle name="Note 4 17 2 3 2 2 2" xfId="31472" xr:uid="{00000000-0005-0000-0000-000077600000}"/>
    <cellStyle name="Note 4 17 2 3 2 2 3" xfId="45925" xr:uid="{00000000-0005-0000-0000-000078600000}"/>
    <cellStyle name="Note 4 17 2 3 2 3" xfId="16498" xr:uid="{00000000-0005-0000-0000-000079600000}"/>
    <cellStyle name="Note 4 17 2 3 2 3 2" xfId="33933" xr:uid="{00000000-0005-0000-0000-00007A600000}"/>
    <cellStyle name="Note 4 17 2 3 2 3 3" xfId="48386" xr:uid="{00000000-0005-0000-0000-00007B600000}"/>
    <cellStyle name="Note 4 17 2 3 2 4" xfId="21984" xr:uid="{00000000-0005-0000-0000-00007C600000}"/>
    <cellStyle name="Note 4 17 2 3 2 5" xfId="36437" xr:uid="{00000000-0005-0000-0000-00007D600000}"/>
    <cellStyle name="Note 4 17 2 3 3" xfId="7010" xr:uid="{00000000-0005-0000-0000-00007E600000}"/>
    <cellStyle name="Note 4 17 2 3 3 2" xfId="24445" xr:uid="{00000000-0005-0000-0000-00007F600000}"/>
    <cellStyle name="Note 4 17 2 3 3 3" xfId="38898" xr:uid="{00000000-0005-0000-0000-000080600000}"/>
    <cellStyle name="Note 4 17 2 3 4" xfId="9451" xr:uid="{00000000-0005-0000-0000-000081600000}"/>
    <cellStyle name="Note 4 17 2 3 4 2" xfId="26886" xr:uid="{00000000-0005-0000-0000-000082600000}"/>
    <cellStyle name="Note 4 17 2 3 4 3" xfId="41339" xr:uid="{00000000-0005-0000-0000-000083600000}"/>
    <cellStyle name="Note 4 17 2 3 5" xfId="11871" xr:uid="{00000000-0005-0000-0000-000084600000}"/>
    <cellStyle name="Note 4 17 2 3 5 2" xfId="29306" xr:uid="{00000000-0005-0000-0000-000085600000}"/>
    <cellStyle name="Note 4 17 2 3 5 3" xfId="43759" xr:uid="{00000000-0005-0000-0000-000086600000}"/>
    <cellStyle name="Note 4 17 2 3 6" xfId="18878" xr:uid="{00000000-0005-0000-0000-000087600000}"/>
    <cellStyle name="Note 4 17 2 4" xfId="2038" xr:uid="{00000000-0005-0000-0000-000088600000}"/>
    <cellStyle name="Note 4 17 2 4 2" xfId="4549" xr:uid="{00000000-0005-0000-0000-000089600000}"/>
    <cellStyle name="Note 4 17 2 4 2 2" xfId="21985" xr:uid="{00000000-0005-0000-0000-00008A600000}"/>
    <cellStyle name="Note 4 17 2 4 2 3" xfId="36438" xr:uid="{00000000-0005-0000-0000-00008B600000}"/>
    <cellStyle name="Note 4 17 2 4 3" xfId="7011" xr:uid="{00000000-0005-0000-0000-00008C600000}"/>
    <cellStyle name="Note 4 17 2 4 3 2" xfId="24446" xr:uid="{00000000-0005-0000-0000-00008D600000}"/>
    <cellStyle name="Note 4 17 2 4 3 3" xfId="38899" xr:uid="{00000000-0005-0000-0000-00008E600000}"/>
    <cellStyle name="Note 4 17 2 4 4" xfId="9452" xr:uid="{00000000-0005-0000-0000-00008F600000}"/>
    <cellStyle name="Note 4 17 2 4 4 2" xfId="26887" xr:uid="{00000000-0005-0000-0000-000090600000}"/>
    <cellStyle name="Note 4 17 2 4 4 3" xfId="41340" xr:uid="{00000000-0005-0000-0000-000091600000}"/>
    <cellStyle name="Note 4 17 2 4 5" xfId="11872" xr:uid="{00000000-0005-0000-0000-000092600000}"/>
    <cellStyle name="Note 4 17 2 4 5 2" xfId="29307" xr:uid="{00000000-0005-0000-0000-000093600000}"/>
    <cellStyle name="Note 4 17 2 4 5 3" xfId="43760" xr:uid="{00000000-0005-0000-0000-000094600000}"/>
    <cellStyle name="Note 4 17 2 4 6" xfId="15279" xr:uid="{00000000-0005-0000-0000-000095600000}"/>
    <cellStyle name="Note 4 17 2 4 6 2" xfId="32714" xr:uid="{00000000-0005-0000-0000-000096600000}"/>
    <cellStyle name="Note 4 17 2 4 6 3" xfId="47167" xr:uid="{00000000-0005-0000-0000-000097600000}"/>
    <cellStyle name="Note 4 17 2 4 7" xfId="18879" xr:uid="{00000000-0005-0000-0000-000098600000}"/>
    <cellStyle name="Note 4 17 2 4 8" xfId="20441" xr:uid="{00000000-0005-0000-0000-000099600000}"/>
    <cellStyle name="Note 4 17 2 5" xfId="4546" xr:uid="{00000000-0005-0000-0000-00009A600000}"/>
    <cellStyle name="Note 4 17 2 5 2" xfId="14035" xr:uid="{00000000-0005-0000-0000-00009B600000}"/>
    <cellStyle name="Note 4 17 2 5 2 2" xfId="31470" xr:uid="{00000000-0005-0000-0000-00009C600000}"/>
    <cellStyle name="Note 4 17 2 5 2 3" xfId="45923" xr:uid="{00000000-0005-0000-0000-00009D600000}"/>
    <cellStyle name="Note 4 17 2 5 3" xfId="16496" xr:uid="{00000000-0005-0000-0000-00009E600000}"/>
    <cellStyle name="Note 4 17 2 5 3 2" xfId="33931" xr:uid="{00000000-0005-0000-0000-00009F600000}"/>
    <cellStyle name="Note 4 17 2 5 3 3" xfId="48384" xr:uid="{00000000-0005-0000-0000-0000A0600000}"/>
    <cellStyle name="Note 4 17 2 5 4" xfId="21982" xr:uid="{00000000-0005-0000-0000-0000A1600000}"/>
    <cellStyle name="Note 4 17 2 5 5" xfId="36435" xr:uid="{00000000-0005-0000-0000-0000A2600000}"/>
    <cellStyle name="Note 4 17 2 6" xfId="7008" xr:uid="{00000000-0005-0000-0000-0000A3600000}"/>
    <cellStyle name="Note 4 17 2 6 2" xfId="24443" xr:uid="{00000000-0005-0000-0000-0000A4600000}"/>
    <cellStyle name="Note 4 17 2 6 3" xfId="38896" xr:uid="{00000000-0005-0000-0000-0000A5600000}"/>
    <cellStyle name="Note 4 17 2 7" xfId="9449" xr:uid="{00000000-0005-0000-0000-0000A6600000}"/>
    <cellStyle name="Note 4 17 2 7 2" xfId="26884" xr:uid="{00000000-0005-0000-0000-0000A7600000}"/>
    <cellStyle name="Note 4 17 2 7 3" xfId="41337" xr:uid="{00000000-0005-0000-0000-0000A8600000}"/>
    <cellStyle name="Note 4 17 2 8" xfId="11869" xr:uid="{00000000-0005-0000-0000-0000A9600000}"/>
    <cellStyle name="Note 4 17 2 8 2" xfId="29304" xr:uid="{00000000-0005-0000-0000-0000AA600000}"/>
    <cellStyle name="Note 4 17 2 8 3" xfId="43757" xr:uid="{00000000-0005-0000-0000-0000AB600000}"/>
    <cellStyle name="Note 4 17 2 9" xfId="18876" xr:uid="{00000000-0005-0000-0000-0000AC600000}"/>
    <cellStyle name="Note 4 17 3" xfId="2039" xr:uid="{00000000-0005-0000-0000-0000AD600000}"/>
    <cellStyle name="Note 4 17 3 2" xfId="2040" xr:uid="{00000000-0005-0000-0000-0000AE600000}"/>
    <cellStyle name="Note 4 17 3 2 2" xfId="4551" xr:uid="{00000000-0005-0000-0000-0000AF600000}"/>
    <cellStyle name="Note 4 17 3 2 2 2" xfId="14039" xr:uid="{00000000-0005-0000-0000-0000B0600000}"/>
    <cellStyle name="Note 4 17 3 2 2 2 2" xfId="31474" xr:uid="{00000000-0005-0000-0000-0000B1600000}"/>
    <cellStyle name="Note 4 17 3 2 2 2 3" xfId="45927" xr:uid="{00000000-0005-0000-0000-0000B2600000}"/>
    <cellStyle name="Note 4 17 3 2 2 3" xfId="16500" xr:uid="{00000000-0005-0000-0000-0000B3600000}"/>
    <cellStyle name="Note 4 17 3 2 2 3 2" xfId="33935" xr:uid="{00000000-0005-0000-0000-0000B4600000}"/>
    <cellStyle name="Note 4 17 3 2 2 3 3" xfId="48388" xr:uid="{00000000-0005-0000-0000-0000B5600000}"/>
    <cellStyle name="Note 4 17 3 2 2 4" xfId="21987" xr:uid="{00000000-0005-0000-0000-0000B6600000}"/>
    <cellStyle name="Note 4 17 3 2 2 5" xfId="36440" xr:uid="{00000000-0005-0000-0000-0000B7600000}"/>
    <cellStyle name="Note 4 17 3 2 3" xfId="7013" xr:uid="{00000000-0005-0000-0000-0000B8600000}"/>
    <cellStyle name="Note 4 17 3 2 3 2" xfId="24448" xr:uid="{00000000-0005-0000-0000-0000B9600000}"/>
    <cellStyle name="Note 4 17 3 2 3 3" xfId="38901" xr:uid="{00000000-0005-0000-0000-0000BA600000}"/>
    <cellStyle name="Note 4 17 3 2 4" xfId="9454" xr:uid="{00000000-0005-0000-0000-0000BB600000}"/>
    <cellStyle name="Note 4 17 3 2 4 2" xfId="26889" xr:uid="{00000000-0005-0000-0000-0000BC600000}"/>
    <cellStyle name="Note 4 17 3 2 4 3" xfId="41342" xr:uid="{00000000-0005-0000-0000-0000BD600000}"/>
    <cellStyle name="Note 4 17 3 2 5" xfId="11874" xr:uid="{00000000-0005-0000-0000-0000BE600000}"/>
    <cellStyle name="Note 4 17 3 2 5 2" xfId="29309" xr:uid="{00000000-0005-0000-0000-0000BF600000}"/>
    <cellStyle name="Note 4 17 3 2 5 3" xfId="43762" xr:uid="{00000000-0005-0000-0000-0000C0600000}"/>
    <cellStyle name="Note 4 17 3 2 6" xfId="18881" xr:uid="{00000000-0005-0000-0000-0000C1600000}"/>
    <cellStyle name="Note 4 17 3 3" xfId="2041" xr:uid="{00000000-0005-0000-0000-0000C2600000}"/>
    <cellStyle name="Note 4 17 3 3 2" xfId="4552" xr:uid="{00000000-0005-0000-0000-0000C3600000}"/>
    <cellStyle name="Note 4 17 3 3 2 2" xfId="14040" xr:uid="{00000000-0005-0000-0000-0000C4600000}"/>
    <cellStyle name="Note 4 17 3 3 2 2 2" xfId="31475" xr:uid="{00000000-0005-0000-0000-0000C5600000}"/>
    <cellStyle name="Note 4 17 3 3 2 2 3" xfId="45928" xr:uid="{00000000-0005-0000-0000-0000C6600000}"/>
    <cellStyle name="Note 4 17 3 3 2 3" xfId="16501" xr:uid="{00000000-0005-0000-0000-0000C7600000}"/>
    <cellStyle name="Note 4 17 3 3 2 3 2" xfId="33936" xr:uid="{00000000-0005-0000-0000-0000C8600000}"/>
    <cellStyle name="Note 4 17 3 3 2 3 3" xfId="48389" xr:uid="{00000000-0005-0000-0000-0000C9600000}"/>
    <cellStyle name="Note 4 17 3 3 2 4" xfId="21988" xr:uid="{00000000-0005-0000-0000-0000CA600000}"/>
    <cellStyle name="Note 4 17 3 3 2 5" xfId="36441" xr:uid="{00000000-0005-0000-0000-0000CB600000}"/>
    <cellStyle name="Note 4 17 3 3 3" xfId="7014" xr:uid="{00000000-0005-0000-0000-0000CC600000}"/>
    <cellStyle name="Note 4 17 3 3 3 2" xfId="24449" xr:uid="{00000000-0005-0000-0000-0000CD600000}"/>
    <cellStyle name="Note 4 17 3 3 3 3" xfId="38902" xr:uid="{00000000-0005-0000-0000-0000CE600000}"/>
    <cellStyle name="Note 4 17 3 3 4" xfId="9455" xr:uid="{00000000-0005-0000-0000-0000CF600000}"/>
    <cellStyle name="Note 4 17 3 3 4 2" xfId="26890" xr:uid="{00000000-0005-0000-0000-0000D0600000}"/>
    <cellStyle name="Note 4 17 3 3 4 3" xfId="41343" xr:uid="{00000000-0005-0000-0000-0000D1600000}"/>
    <cellStyle name="Note 4 17 3 3 5" xfId="11875" xr:uid="{00000000-0005-0000-0000-0000D2600000}"/>
    <cellStyle name="Note 4 17 3 3 5 2" xfId="29310" xr:uid="{00000000-0005-0000-0000-0000D3600000}"/>
    <cellStyle name="Note 4 17 3 3 5 3" xfId="43763" xr:uid="{00000000-0005-0000-0000-0000D4600000}"/>
    <cellStyle name="Note 4 17 3 3 6" xfId="18882" xr:uid="{00000000-0005-0000-0000-0000D5600000}"/>
    <cellStyle name="Note 4 17 3 4" xfId="2042" xr:uid="{00000000-0005-0000-0000-0000D6600000}"/>
    <cellStyle name="Note 4 17 3 4 2" xfId="4553" xr:uid="{00000000-0005-0000-0000-0000D7600000}"/>
    <cellStyle name="Note 4 17 3 4 2 2" xfId="21989" xr:uid="{00000000-0005-0000-0000-0000D8600000}"/>
    <cellStyle name="Note 4 17 3 4 2 3" xfId="36442" xr:uid="{00000000-0005-0000-0000-0000D9600000}"/>
    <cellStyle name="Note 4 17 3 4 3" xfId="7015" xr:uid="{00000000-0005-0000-0000-0000DA600000}"/>
    <cellStyle name="Note 4 17 3 4 3 2" xfId="24450" xr:uid="{00000000-0005-0000-0000-0000DB600000}"/>
    <cellStyle name="Note 4 17 3 4 3 3" xfId="38903" xr:uid="{00000000-0005-0000-0000-0000DC600000}"/>
    <cellStyle name="Note 4 17 3 4 4" xfId="9456" xr:uid="{00000000-0005-0000-0000-0000DD600000}"/>
    <cellStyle name="Note 4 17 3 4 4 2" xfId="26891" xr:uid="{00000000-0005-0000-0000-0000DE600000}"/>
    <cellStyle name="Note 4 17 3 4 4 3" xfId="41344" xr:uid="{00000000-0005-0000-0000-0000DF600000}"/>
    <cellStyle name="Note 4 17 3 4 5" xfId="11876" xr:uid="{00000000-0005-0000-0000-0000E0600000}"/>
    <cellStyle name="Note 4 17 3 4 5 2" xfId="29311" xr:uid="{00000000-0005-0000-0000-0000E1600000}"/>
    <cellStyle name="Note 4 17 3 4 5 3" xfId="43764" xr:uid="{00000000-0005-0000-0000-0000E2600000}"/>
    <cellStyle name="Note 4 17 3 4 6" xfId="15280" xr:uid="{00000000-0005-0000-0000-0000E3600000}"/>
    <cellStyle name="Note 4 17 3 4 6 2" xfId="32715" xr:uid="{00000000-0005-0000-0000-0000E4600000}"/>
    <cellStyle name="Note 4 17 3 4 6 3" xfId="47168" xr:uid="{00000000-0005-0000-0000-0000E5600000}"/>
    <cellStyle name="Note 4 17 3 4 7" xfId="18883" xr:uid="{00000000-0005-0000-0000-0000E6600000}"/>
    <cellStyle name="Note 4 17 3 4 8" xfId="20442" xr:uid="{00000000-0005-0000-0000-0000E7600000}"/>
    <cellStyle name="Note 4 17 3 5" xfId="4550" xr:uid="{00000000-0005-0000-0000-0000E8600000}"/>
    <cellStyle name="Note 4 17 3 5 2" xfId="14038" xr:uid="{00000000-0005-0000-0000-0000E9600000}"/>
    <cellStyle name="Note 4 17 3 5 2 2" xfId="31473" xr:uid="{00000000-0005-0000-0000-0000EA600000}"/>
    <cellStyle name="Note 4 17 3 5 2 3" xfId="45926" xr:uid="{00000000-0005-0000-0000-0000EB600000}"/>
    <cellStyle name="Note 4 17 3 5 3" xfId="16499" xr:uid="{00000000-0005-0000-0000-0000EC600000}"/>
    <cellStyle name="Note 4 17 3 5 3 2" xfId="33934" xr:uid="{00000000-0005-0000-0000-0000ED600000}"/>
    <cellStyle name="Note 4 17 3 5 3 3" xfId="48387" xr:uid="{00000000-0005-0000-0000-0000EE600000}"/>
    <cellStyle name="Note 4 17 3 5 4" xfId="21986" xr:uid="{00000000-0005-0000-0000-0000EF600000}"/>
    <cellStyle name="Note 4 17 3 5 5" xfId="36439" xr:uid="{00000000-0005-0000-0000-0000F0600000}"/>
    <cellStyle name="Note 4 17 3 6" xfId="7012" xr:uid="{00000000-0005-0000-0000-0000F1600000}"/>
    <cellStyle name="Note 4 17 3 6 2" xfId="24447" xr:uid="{00000000-0005-0000-0000-0000F2600000}"/>
    <cellStyle name="Note 4 17 3 6 3" xfId="38900" xr:uid="{00000000-0005-0000-0000-0000F3600000}"/>
    <cellStyle name="Note 4 17 3 7" xfId="9453" xr:uid="{00000000-0005-0000-0000-0000F4600000}"/>
    <cellStyle name="Note 4 17 3 7 2" xfId="26888" xr:uid="{00000000-0005-0000-0000-0000F5600000}"/>
    <cellStyle name="Note 4 17 3 7 3" xfId="41341" xr:uid="{00000000-0005-0000-0000-0000F6600000}"/>
    <cellStyle name="Note 4 17 3 8" xfId="11873" xr:uid="{00000000-0005-0000-0000-0000F7600000}"/>
    <cellStyle name="Note 4 17 3 8 2" xfId="29308" xr:uid="{00000000-0005-0000-0000-0000F8600000}"/>
    <cellStyle name="Note 4 17 3 8 3" xfId="43761" xr:uid="{00000000-0005-0000-0000-0000F9600000}"/>
    <cellStyle name="Note 4 17 3 9" xfId="18880" xr:uid="{00000000-0005-0000-0000-0000FA600000}"/>
    <cellStyle name="Note 4 17 4" xfId="2043" xr:uid="{00000000-0005-0000-0000-0000FB600000}"/>
    <cellStyle name="Note 4 17 4 2" xfId="2044" xr:uid="{00000000-0005-0000-0000-0000FC600000}"/>
    <cellStyle name="Note 4 17 4 2 2" xfId="4555" xr:uid="{00000000-0005-0000-0000-0000FD600000}"/>
    <cellStyle name="Note 4 17 4 2 2 2" xfId="14042" xr:uid="{00000000-0005-0000-0000-0000FE600000}"/>
    <cellStyle name="Note 4 17 4 2 2 2 2" xfId="31477" xr:uid="{00000000-0005-0000-0000-0000FF600000}"/>
    <cellStyle name="Note 4 17 4 2 2 2 3" xfId="45930" xr:uid="{00000000-0005-0000-0000-000000610000}"/>
    <cellStyle name="Note 4 17 4 2 2 3" xfId="16503" xr:uid="{00000000-0005-0000-0000-000001610000}"/>
    <cellStyle name="Note 4 17 4 2 2 3 2" xfId="33938" xr:uid="{00000000-0005-0000-0000-000002610000}"/>
    <cellStyle name="Note 4 17 4 2 2 3 3" xfId="48391" xr:uid="{00000000-0005-0000-0000-000003610000}"/>
    <cellStyle name="Note 4 17 4 2 2 4" xfId="21991" xr:uid="{00000000-0005-0000-0000-000004610000}"/>
    <cellStyle name="Note 4 17 4 2 2 5" xfId="36444" xr:uid="{00000000-0005-0000-0000-000005610000}"/>
    <cellStyle name="Note 4 17 4 2 3" xfId="7017" xr:uid="{00000000-0005-0000-0000-000006610000}"/>
    <cellStyle name="Note 4 17 4 2 3 2" xfId="24452" xr:uid="{00000000-0005-0000-0000-000007610000}"/>
    <cellStyle name="Note 4 17 4 2 3 3" xfId="38905" xr:uid="{00000000-0005-0000-0000-000008610000}"/>
    <cellStyle name="Note 4 17 4 2 4" xfId="9458" xr:uid="{00000000-0005-0000-0000-000009610000}"/>
    <cellStyle name="Note 4 17 4 2 4 2" xfId="26893" xr:uid="{00000000-0005-0000-0000-00000A610000}"/>
    <cellStyle name="Note 4 17 4 2 4 3" xfId="41346" xr:uid="{00000000-0005-0000-0000-00000B610000}"/>
    <cellStyle name="Note 4 17 4 2 5" xfId="11878" xr:uid="{00000000-0005-0000-0000-00000C610000}"/>
    <cellStyle name="Note 4 17 4 2 5 2" xfId="29313" xr:uid="{00000000-0005-0000-0000-00000D610000}"/>
    <cellStyle name="Note 4 17 4 2 5 3" xfId="43766" xr:uid="{00000000-0005-0000-0000-00000E610000}"/>
    <cellStyle name="Note 4 17 4 2 6" xfId="18885" xr:uid="{00000000-0005-0000-0000-00000F610000}"/>
    <cellStyle name="Note 4 17 4 3" xfId="2045" xr:uid="{00000000-0005-0000-0000-000010610000}"/>
    <cellStyle name="Note 4 17 4 3 2" xfId="4556" xr:uid="{00000000-0005-0000-0000-000011610000}"/>
    <cellStyle name="Note 4 17 4 3 2 2" xfId="14043" xr:uid="{00000000-0005-0000-0000-000012610000}"/>
    <cellStyle name="Note 4 17 4 3 2 2 2" xfId="31478" xr:uid="{00000000-0005-0000-0000-000013610000}"/>
    <cellStyle name="Note 4 17 4 3 2 2 3" xfId="45931" xr:uid="{00000000-0005-0000-0000-000014610000}"/>
    <cellStyle name="Note 4 17 4 3 2 3" xfId="16504" xr:uid="{00000000-0005-0000-0000-000015610000}"/>
    <cellStyle name="Note 4 17 4 3 2 3 2" xfId="33939" xr:uid="{00000000-0005-0000-0000-000016610000}"/>
    <cellStyle name="Note 4 17 4 3 2 3 3" xfId="48392" xr:uid="{00000000-0005-0000-0000-000017610000}"/>
    <cellStyle name="Note 4 17 4 3 2 4" xfId="21992" xr:uid="{00000000-0005-0000-0000-000018610000}"/>
    <cellStyle name="Note 4 17 4 3 2 5" xfId="36445" xr:uid="{00000000-0005-0000-0000-000019610000}"/>
    <cellStyle name="Note 4 17 4 3 3" xfId="7018" xr:uid="{00000000-0005-0000-0000-00001A610000}"/>
    <cellStyle name="Note 4 17 4 3 3 2" xfId="24453" xr:uid="{00000000-0005-0000-0000-00001B610000}"/>
    <cellStyle name="Note 4 17 4 3 3 3" xfId="38906" xr:uid="{00000000-0005-0000-0000-00001C610000}"/>
    <cellStyle name="Note 4 17 4 3 4" xfId="9459" xr:uid="{00000000-0005-0000-0000-00001D610000}"/>
    <cellStyle name="Note 4 17 4 3 4 2" xfId="26894" xr:uid="{00000000-0005-0000-0000-00001E610000}"/>
    <cellStyle name="Note 4 17 4 3 4 3" xfId="41347" xr:uid="{00000000-0005-0000-0000-00001F610000}"/>
    <cellStyle name="Note 4 17 4 3 5" xfId="11879" xr:uid="{00000000-0005-0000-0000-000020610000}"/>
    <cellStyle name="Note 4 17 4 3 5 2" xfId="29314" xr:uid="{00000000-0005-0000-0000-000021610000}"/>
    <cellStyle name="Note 4 17 4 3 5 3" xfId="43767" xr:uid="{00000000-0005-0000-0000-000022610000}"/>
    <cellStyle name="Note 4 17 4 3 6" xfId="18886" xr:uid="{00000000-0005-0000-0000-000023610000}"/>
    <cellStyle name="Note 4 17 4 4" xfId="2046" xr:uid="{00000000-0005-0000-0000-000024610000}"/>
    <cellStyle name="Note 4 17 4 4 2" xfId="4557" xr:uid="{00000000-0005-0000-0000-000025610000}"/>
    <cellStyle name="Note 4 17 4 4 2 2" xfId="21993" xr:uid="{00000000-0005-0000-0000-000026610000}"/>
    <cellStyle name="Note 4 17 4 4 2 3" xfId="36446" xr:uid="{00000000-0005-0000-0000-000027610000}"/>
    <cellStyle name="Note 4 17 4 4 3" xfId="7019" xr:uid="{00000000-0005-0000-0000-000028610000}"/>
    <cellStyle name="Note 4 17 4 4 3 2" xfId="24454" xr:uid="{00000000-0005-0000-0000-000029610000}"/>
    <cellStyle name="Note 4 17 4 4 3 3" xfId="38907" xr:uid="{00000000-0005-0000-0000-00002A610000}"/>
    <cellStyle name="Note 4 17 4 4 4" xfId="9460" xr:uid="{00000000-0005-0000-0000-00002B610000}"/>
    <cellStyle name="Note 4 17 4 4 4 2" xfId="26895" xr:uid="{00000000-0005-0000-0000-00002C610000}"/>
    <cellStyle name="Note 4 17 4 4 4 3" xfId="41348" xr:uid="{00000000-0005-0000-0000-00002D610000}"/>
    <cellStyle name="Note 4 17 4 4 5" xfId="11880" xr:uid="{00000000-0005-0000-0000-00002E610000}"/>
    <cellStyle name="Note 4 17 4 4 5 2" xfId="29315" xr:uid="{00000000-0005-0000-0000-00002F610000}"/>
    <cellStyle name="Note 4 17 4 4 5 3" xfId="43768" xr:uid="{00000000-0005-0000-0000-000030610000}"/>
    <cellStyle name="Note 4 17 4 4 6" xfId="15281" xr:uid="{00000000-0005-0000-0000-000031610000}"/>
    <cellStyle name="Note 4 17 4 4 6 2" xfId="32716" xr:uid="{00000000-0005-0000-0000-000032610000}"/>
    <cellStyle name="Note 4 17 4 4 6 3" xfId="47169" xr:uid="{00000000-0005-0000-0000-000033610000}"/>
    <cellStyle name="Note 4 17 4 4 7" xfId="18887" xr:uid="{00000000-0005-0000-0000-000034610000}"/>
    <cellStyle name="Note 4 17 4 4 8" xfId="20443" xr:uid="{00000000-0005-0000-0000-000035610000}"/>
    <cellStyle name="Note 4 17 4 5" xfId="4554" xr:uid="{00000000-0005-0000-0000-000036610000}"/>
    <cellStyle name="Note 4 17 4 5 2" xfId="14041" xr:uid="{00000000-0005-0000-0000-000037610000}"/>
    <cellStyle name="Note 4 17 4 5 2 2" xfId="31476" xr:uid="{00000000-0005-0000-0000-000038610000}"/>
    <cellStyle name="Note 4 17 4 5 2 3" xfId="45929" xr:uid="{00000000-0005-0000-0000-000039610000}"/>
    <cellStyle name="Note 4 17 4 5 3" xfId="16502" xr:uid="{00000000-0005-0000-0000-00003A610000}"/>
    <cellStyle name="Note 4 17 4 5 3 2" xfId="33937" xr:uid="{00000000-0005-0000-0000-00003B610000}"/>
    <cellStyle name="Note 4 17 4 5 3 3" xfId="48390" xr:uid="{00000000-0005-0000-0000-00003C610000}"/>
    <cellStyle name="Note 4 17 4 5 4" xfId="21990" xr:uid="{00000000-0005-0000-0000-00003D610000}"/>
    <cellStyle name="Note 4 17 4 5 5" xfId="36443" xr:uid="{00000000-0005-0000-0000-00003E610000}"/>
    <cellStyle name="Note 4 17 4 6" xfId="7016" xr:uid="{00000000-0005-0000-0000-00003F610000}"/>
    <cellStyle name="Note 4 17 4 6 2" xfId="24451" xr:uid="{00000000-0005-0000-0000-000040610000}"/>
    <cellStyle name="Note 4 17 4 6 3" xfId="38904" xr:uid="{00000000-0005-0000-0000-000041610000}"/>
    <cellStyle name="Note 4 17 4 7" xfId="9457" xr:uid="{00000000-0005-0000-0000-000042610000}"/>
    <cellStyle name="Note 4 17 4 7 2" xfId="26892" xr:uid="{00000000-0005-0000-0000-000043610000}"/>
    <cellStyle name="Note 4 17 4 7 3" xfId="41345" xr:uid="{00000000-0005-0000-0000-000044610000}"/>
    <cellStyle name="Note 4 17 4 8" xfId="11877" xr:uid="{00000000-0005-0000-0000-000045610000}"/>
    <cellStyle name="Note 4 17 4 8 2" xfId="29312" xr:uid="{00000000-0005-0000-0000-000046610000}"/>
    <cellStyle name="Note 4 17 4 8 3" xfId="43765" xr:uid="{00000000-0005-0000-0000-000047610000}"/>
    <cellStyle name="Note 4 17 4 9" xfId="18884" xr:uid="{00000000-0005-0000-0000-000048610000}"/>
    <cellStyle name="Note 4 17 5" xfId="2047" xr:uid="{00000000-0005-0000-0000-000049610000}"/>
    <cellStyle name="Note 4 17 5 2" xfId="2048" xr:uid="{00000000-0005-0000-0000-00004A610000}"/>
    <cellStyle name="Note 4 17 5 2 2" xfId="4559" xr:uid="{00000000-0005-0000-0000-00004B610000}"/>
    <cellStyle name="Note 4 17 5 2 2 2" xfId="14045" xr:uid="{00000000-0005-0000-0000-00004C610000}"/>
    <cellStyle name="Note 4 17 5 2 2 2 2" xfId="31480" xr:uid="{00000000-0005-0000-0000-00004D610000}"/>
    <cellStyle name="Note 4 17 5 2 2 2 3" xfId="45933" xr:uid="{00000000-0005-0000-0000-00004E610000}"/>
    <cellStyle name="Note 4 17 5 2 2 3" xfId="16506" xr:uid="{00000000-0005-0000-0000-00004F610000}"/>
    <cellStyle name="Note 4 17 5 2 2 3 2" xfId="33941" xr:uid="{00000000-0005-0000-0000-000050610000}"/>
    <cellStyle name="Note 4 17 5 2 2 3 3" xfId="48394" xr:uid="{00000000-0005-0000-0000-000051610000}"/>
    <cellStyle name="Note 4 17 5 2 2 4" xfId="21995" xr:uid="{00000000-0005-0000-0000-000052610000}"/>
    <cellStyle name="Note 4 17 5 2 2 5" xfId="36448" xr:uid="{00000000-0005-0000-0000-000053610000}"/>
    <cellStyle name="Note 4 17 5 2 3" xfId="7021" xr:uid="{00000000-0005-0000-0000-000054610000}"/>
    <cellStyle name="Note 4 17 5 2 3 2" xfId="24456" xr:uid="{00000000-0005-0000-0000-000055610000}"/>
    <cellStyle name="Note 4 17 5 2 3 3" xfId="38909" xr:uid="{00000000-0005-0000-0000-000056610000}"/>
    <cellStyle name="Note 4 17 5 2 4" xfId="9462" xr:uid="{00000000-0005-0000-0000-000057610000}"/>
    <cellStyle name="Note 4 17 5 2 4 2" xfId="26897" xr:uid="{00000000-0005-0000-0000-000058610000}"/>
    <cellStyle name="Note 4 17 5 2 4 3" xfId="41350" xr:uid="{00000000-0005-0000-0000-000059610000}"/>
    <cellStyle name="Note 4 17 5 2 5" xfId="11882" xr:uid="{00000000-0005-0000-0000-00005A610000}"/>
    <cellStyle name="Note 4 17 5 2 5 2" xfId="29317" xr:uid="{00000000-0005-0000-0000-00005B610000}"/>
    <cellStyle name="Note 4 17 5 2 5 3" xfId="43770" xr:uid="{00000000-0005-0000-0000-00005C610000}"/>
    <cellStyle name="Note 4 17 5 2 6" xfId="18889" xr:uid="{00000000-0005-0000-0000-00005D610000}"/>
    <cellStyle name="Note 4 17 5 3" xfId="2049" xr:uid="{00000000-0005-0000-0000-00005E610000}"/>
    <cellStyle name="Note 4 17 5 3 2" xfId="4560" xr:uid="{00000000-0005-0000-0000-00005F610000}"/>
    <cellStyle name="Note 4 17 5 3 2 2" xfId="14046" xr:uid="{00000000-0005-0000-0000-000060610000}"/>
    <cellStyle name="Note 4 17 5 3 2 2 2" xfId="31481" xr:uid="{00000000-0005-0000-0000-000061610000}"/>
    <cellStyle name="Note 4 17 5 3 2 2 3" xfId="45934" xr:uid="{00000000-0005-0000-0000-000062610000}"/>
    <cellStyle name="Note 4 17 5 3 2 3" xfId="16507" xr:uid="{00000000-0005-0000-0000-000063610000}"/>
    <cellStyle name="Note 4 17 5 3 2 3 2" xfId="33942" xr:uid="{00000000-0005-0000-0000-000064610000}"/>
    <cellStyle name="Note 4 17 5 3 2 3 3" xfId="48395" xr:uid="{00000000-0005-0000-0000-000065610000}"/>
    <cellStyle name="Note 4 17 5 3 2 4" xfId="21996" xr:uid="{00000000-0005-0000-0000-000066610000}"/>
    <cellStyle name="Note 4 17 5 3 2 5" xfId="36449" xr:uid="{00000000-0005-0000-0000-000067610000}"/>
    <cellStyle name="Note 4 17 5 3 3" xfId="7022" xr:uid="{00000000-0005-0000-0000-000068610000}"/>
    <cellStyle name="Note 4 17 5 3 3 2" xfId="24457" xr:uid="{00000000-0005-0000-0000-000069610000}"/>
    <cellStyle name="Note 4 17 5 3 3 3" xfId="38910" xr:uid="{00000000-0005-0000-0000-00006A610000}"/>
    <cellStyle name="Note 4 17 5 3 4" xfId="9463" xr:uid="{00000000-0005-0000-0000-00006B610000}"/>
    <cellStyle name="Note 4 17 5 3 4 2" xfId="26898" xr:uid="{00000000-0005-0000-0000-00006C610000}"/>
    <cellStyle name="Note 4 17 5 3 4 3" xfId="41351" xr:uid="{00000000-0005-0000-0000-00006D610000}"/>
    <cellStyle name="Note 4 17 5 3 5" xfId="11883" xr:uid="{00000000-0005-0000-0000-00006E610000}"/>
    <cellStyle name="Note 4 17 5 3 5 2" xfId="29318" xr:uid="{00000000-0005-0000-0000-00006F610000}"/>
    <cellStyle name="Note 4 17 5 3 5 3" xfId="43771" xr:uid="{00000000-0005-0000-0000-000070610000}"/>
    <cellStyle name="Note 4 17 5 3 6" xfId="18890" xr:uid="{00000000-0005-0000-0000-000071610000}"/>
    <cellStyle name="Note 4 17 5 4" xfId="2050" xr:uid="{00000000-0005-0000-0000-000072610000}"/>
    <cellStyle name="Note 4 17 5 4 2" xfId="4561" xr:uid="{00000000-0005-0000-0000-000073610000}"/>
    <cellStyle name="Note 4 17 5 4 2 2" xfId="21997" xr:uid="{00000000-0005-0000-0000-000074610000}"/>
    <cellStyle name="Note 4 17 5 4 2 3" xfId="36450" xr:uid="{00000000-0005-0000-0000-000075610000}"/>
    <cellStyle name="Note 4 17 5 4 3" xfId="7023" xr:uid="{00000000-0005-0000-0000-000076610000}"/>
    <cellStyle name="Note 4 17 5 4 3 2" xfId="24458" xr:uid="{00000000-0005-0000-0000-000077610000}"/>
    <cellStyle name="Note 4 17 5 4 3 3" xfId="38911" xr:uid="{00000000-0005-0000-0000-000078610000}"/>
    <cellStyle name="Note 4 17 5 4 4" xfId="9464" xr:uid="{00000000-0005-0000-0000-000079610000}"/>
    <cellStyle name="Note 4 17 5 4 4 2" xfId="26899" xr:uid="{00000000-0005-0000-0000-00007A610000}"/>
    <cellStyle name="Note 4 17 5 4 4 3" xfId="41352" xr:uid="{00000000-0005-0000-0000-00007B610000}"/>
    <cellStyle name="Note 4 17 5 4 5" xfId="11884" xr:uid="{00000000-0005-0000-0000-00007C610000}"/>
    <cellStyle name="Note 4 17 5 4 5 2" xfId="29319" xr:uid="{00000000-0005-0000-0000-00007D610000}"/>
    <cellStyle name="Note 4 17 5 4 5 3" xfId="43772" xr:uid="{00000000-0005-0000-0000-00007E610000}"/>
    <cellStyle name="Note 4 17 5 4 6" xfId="15282" xr:uid="{00000000-0005-0000-0000-00007F610000}"/>
    <cellStyle name="Note 4 17 5 4 6 2" xfId="32717" xr:uid="{00000000-0005-0000-0000-000080610000}"/>
    <cellStyle name="Note 4 17 5 4 6 3" xfId="47170" xr:uid="{00000000-0005-0000-0000-000081610000}"/>
    <cellStyle name="Note 4 17 5 4 7" xfId="18891" xr:uid="{00000000-0005-0000-0000-000082610000}"/>
    <cellStyle name="Note 4 17 5 4 8" xfId="20444" xr:uid="{00000000-0005-0000-0000-000083610000}"/>
    <cellStyle name="Note 4 17 5 5" xfId="4558" xr:uid="{00000000-0005-0000-0000-000084610000}"/>
    <cellStyle name="Note 4 17 5 5 2" xfId="14044" xr:uid="{00000000-0005-0000-0000-000085610000}"/>
    <cellStyle name="Note 4 17 5 5 2 2" xfId="31479" xr:uid="{00000000-0005-0000-0000-000086610000}"/>
    <cellStyle name="Note 4 17 5 5 2 3" xfId="45932" xr:uid="{00000000-0005-0000-0000-000087610000}"/>
    <cellStyle name="Note 4 17 5 5 3" xfId="16505" xr:uid="{00000000-0005-0000-0000-000088610000}"/>
    <cellStyle name="Note 4 17 5 5 3 2" xfId="33940" xr:uid="{00000000-0005-0000-0000-000089610000}"/>
    <cellStyle name="Note 4 17 5 5 3 3" xfId="48393" xr:uid="{00000000-0005-0000-0000-00008A610000}"/>
    <cellStyle name="Note 4 17 5 5 4" xfId="21994" xr:uid="{00000000-0005-0000-0000-00008B610000}"/>
    <cellStyle name="Note 4 17 5 5 5" xfId="36447" xr:uid="{00000000-0005-0000-0000-00008C610000}"/>
    <cellStyle name="Note 4 17 5 6" xfId="7020" xr:uid="{00000000-0005-0000-0000-00008D610000}"/>
    <cellStyle name="Note 4 17 5 6 2" xfId="24455" xr:uid="{00000000-0005-0000-0000-00008E610000}"/>
    <cellStyle name="Note 4 17 5 6 3" xfId="38908" xr:uid="{00000000-0005-0000-0000-00008F610000}"/>
    <cellStyle name="Note 4 17 5 7" xfId="9461" xr:uid="{00000000-0005-0000-0000-000090610000}"/>
    <cellStyle name="Note 4 17 5 7 2" xfId="26896" xr:uid="{00000000-0005-0000-0000-000091610000}"/>
    <cellStyle name="Note 4 17 5 7 3" xfId="41349" xr:uid="{00000000-0005-0000-0000-000092610000}"/>
    <cellStyle name="Note 4 17 5 8" xfId="11881" xr:uid="{00000000-0005-0000-0000-000093610000}"/>
    <cellStyle name="Note 4 17 5 8 2" xfId="29316" xr:uid="{00000000-0005-0000-0000-000094610000}"/>
    <cellStyle name="Note 4 17 5 8 3" xfId="43769" xr:uid="{00000000-0005-0000-0000-000095610000}"/>
    <cellStyle name="Note 4 17 5 9" xfId="18888" xr:uid="{00000000-0005-0000-0000-000096610000}"/>
    <cellStyle name="Note 4 17 6" xfId="2051" xr:uid="{00000000-0005-0000-0000-000097610000}"/>
    <cellStyle name="Note 4 17 6 2" xfId="4562" xr:uid="{00000000-0005-0000-0000-000098610000}"/>
    <cellStyle name="Note 4 17 6 2 2" xfId="14047" xr:uid="{00000000-0005-0000-0000-000099610000}"/>
    <cellStyle name="Note 4 17 6 2 2 2" xfId="31482" xr:uid="{00000000-0005-0000-0000-00009A610000}"/>
    <cellStyle name="Note 4 17 6 2 2 3" xfId="45935" xr:uid="{00000000-0005-0000-0000-00009B610000}"/>
    <cellStyle name="Note 4 17 6 2 3" xfId="16508" xr:uid="{00000000-0005-0000-0000-00009C610000}"/>
    <cellStyle name="Note 4 17 6 2 3 2" xfId="33943" xr:uid="{00000000-0005-0000-0000-00009D610000}"/>
    <cellStyle name="Note 4 17 6 2 3 3" xfId="48396" xr:uid="{00000000-0005-0000-0000-00009E610000}"/>
    <cellStyle name="Note 4 17 6 2 4" xfId="21998" xr:uid="{00000000-0005-0000-0000-00009F610000}"/>
    <cellStyle name="Note 4 17 6 2 5" xfId="36451" xr:uid="{00000000-0005-0000-0000-0000A0610000}"/>
    <cellStyle name="Note 4 17 6 3" xfId="7024" xr:uid="{00000000-0005-0000-0000-0000A1610000}"/>
    <cellStyle name="Note 4 17 6 3 2" xfId="24459" xr:uid="{00000000-0005-0000-0000-0000A2610000}"/>
    <cellStyle name="Note 4 17 6 3 3" xfId="38912" xr:uid="{00000000-0005-0000-0000-0000A3610000}"/>
    <cellStyle name="Note 4 17 6 4" xfId="9465" xr:uid="{00000000-0005-0000-0000-0000A4610000}"/>
    <cellStyle name="Note 4 17 6 4 2" xfId="26900" xr:uid="{00000000-0005-0000-0000-0000A5610000}"/>
    <cellStyle name="Note 4 17 6 4 3" xfId="41353" xr:uid="{00000000-0005-0000-0000-0000A6610000}"/>
    <cellStyle name="Note 4 17 6 5" xfId="11885" xr:uid="{00000000-0005-0000-0000-0000A7610000}"/>
    <cellStyle name="Note 4 17 6 5 2" xfId="29320" xr:uid="{00000000-0005-0000-0000-0000A8610000}"/>
    <cellStyle name="Note 4 17 6 5 3" xfId="43773" xr:uid="{00000000-0005-0000-0000-0000A9610000}"/>
    <cellStyle name="Note 4 17 6 6" xfId="18892" xr:uid="{00000000-0005-0000-0000-0000AA610000}"/>
    <cellStyle name="Note 4 17 7" xfId="2052" xr:uid="{00000000-0005-0000-0000-0000AB610000}"/>
    <cellStyle name="Note 4 17 7 2" xfId="4563" xr:uid="{00000000-0005-0000-0000-0000AC610000}"/>
    <cellStyle name="Note 4 17 7 2 2" xfId="14048" xr:uid="{00000000-0005-0000-0000-0000AD610000}"/>
    <cellStyle name="Note 4 17 7 2 2 2" xfId="31483" xr:uid="{00000000-0005-0000-0000-0000AE610000}"/>
    <cellStyle name="Note 4 17 7 2 2 3" xfId="45936" xr:uid="{00000000-0005-0000-0000-0000AF610000}"/>
    <cellStyle name="Note 4 17 7 2 3" xfId="16509" xr:uid="{00000000-0005-0000-0000-0000B0610000}"/>
    <cellStyle name="Note 4 17 7 2 3 2" xfId="33944" xr:uid="{00000000-0005-0000-0000-0000B1610000}"/>
    <cellStyle name="Note 4 17 7 2 3 3" xfId="48397" xr:uid="{00000000-0005-0000-0000-0000B2610000}"/>
    <cellStyle name="Note 4 17 7 2 4" xfId="21999" xr:uid="{00000000-0005-0000-0000-0000B3610000}"/>
    <cellStyle name="Note 4 17 7 2 5" xfId="36452" xr:uid="{00000000-0005-0000-0000-0000B4610000}"/>
    <cellStyle name="Note 4 17 7 3" xfId="7025" xr:uid="{00000000-0005-0000-0000-0000B5610000}"/>
    <cellStyle name="Note 4 17 7 3 2" xfId="24460" xr:uid="{00000000-0005-0000-0000-0000B6610000}"/>
    <cellStyle name="Note 4 17 7 3 3" xfId="38913" xr:uid="{00000000-0005-0000-0000-0000B7610000}"/>
    <cellStyle name="Note 4 17 7 4" xfId="9466" xr:uid="{00000000-0005-0000-0000-0000B8610000}"/>
    <cellStyle name="Note 4 17 7 4 2" xfId="26901" xr:uid="{00000000-0005-0000-0000-0000B9610000}"/>
    <cellStyle name="Note 4 17 7 4 3" xfId="41354" xr:uid="{00000000-0005-0000-0000-0000BA610000}"/>
    <cellStyle name="Note 4 17 7 5" xfId="11886" xr:uid="{00000000-0005-0000-0000-0000BB610000}"/>
    <cellStyle name="Note 4 17 7 5 2" xfId="29321" xr:uid="{00000000-0005-0000-0000-0000BC610000}"/>
    <cellStyle name="Note 4 17 7 5 3" xfId="43774" xr:uid="{00000000-0005-0000-0000-0000BD610000}"/>
    <cellStyle name="Note 4 17 7 6" xfId="18893" xr:uid="{00000000-0005-0000-0000-0000BE610000}"/>
    <cellStyle name="Note 4 17 8" xfId="2053" xr:uid="{00000000-0005-0000-0000-0000BF610000}"/>
    <cellStyle name="Note 4 17 8 2" xfId="4564" xr:uid="{00000000-0005-0000-0000-0000C0610000}"/>
    <cellStyle name="Note 4 17 8 2 2" xfId="22000" xr:uid="{00000000-0005-0000-0000-0000C1610000}"/>
    <cellStyle name="Note 4 17 8 2 3" xfId="36453" xr:uid="{00000000-0005-0000-0000-0000C2610000}"/>
    <cellStyle name="Note 4 17 8 3" xfId="7026" xr:uid="{00000000-0005-0000-0000-0000C3610000}"/>
    <cellStyle name="Note 4 17 8 3 2" xfId="24461" xr:uid="{00000000-0005-0000-0000-0000C4610000}"/>
    <cellStyle name="Note 4 17 8 3 3" xfId="38914" xr:uid="{00000000-0005-0000-0000-0000C5610000}"/>
    <cellStyle name="Note 4 17 8 4" xfId="9467" xr:uid="{00000000-0005-0000-0000-0000C6610000}"/>
    <cellStyle name="Note 4 17 8 4 2" xfId="26902" xr:uid="{00000000-0005-0000-0000-0000C7610000}"/>
    <cellStyle name="Note 4 17 8 4 3" xfId="41355" xr:uid="{00000000-0005-0000-0000-0000C8610000}"/>
    <cellStyle name="Note 4 17 8 5" xfId="11887" xr:uid="{00000000-0005-0000-0000-0000C9610000}"/>
    <cellStyle name="Note 4 17 8 5 2" xfId="29322" xr:uid="{00000000-0005-0000-0000-0000CA610000}"/>
    <cellStyle name="Note 4 17 8 5 3" xfId="43775" xr:uid="{00000000-0005-0000-0000-0000CB610000}"/>
    <cellStyle name="Note 4 17 8 6" xfId="15283" xr:uid="{00000000-0005-0000-0000-0000CC610000}"/>
    <cellStyle name="Note 4 17 8 6 2" xfId="32718" xr:uid="{00000000-0005-0000-0000-0000CD610000}"/>
    <cellStyle name="Note 4 17 8 6 3" xfId="47171" xr:uid="{00000000-0005-0000-0000-0000CE610000}"/>
    <cellStyle name="Note 4 17 8 7" xfId="18894" xr:uid="{00000000-0005-0000-0000-0000CF610000}"/>
    <cellStyle name="Note 4 17 8 8" xfId="20445" xr:uid="{00000000-0005-0000-0000-0000D0610000}"/>
    <cellStyle name="Note 4 17 9" xfId="4545" xr:uid="{00000000-0005-0000-0000-0000D1610000}"/>
    <cellStyle name="Note 4 17 9 2" xfId="14034" xr:uid="{00000000-0005-0000-0000-0000D2610000}"/>
    <cellStyle name="Note 4 17 9 2 2" xfId="31469" xr:uid="{00000000-0005-0000-0000-0000D3610000}"/>
    <cellStyle name="Note 4 17 9 2 3" xfId="45922" xr:uid="{00000000-0005-0000-0000-0000D4610000}"/>
    <cellStyle name="Note 4 17 9 3" xfId="16495" xr:uid="{00000000-0005-0000-0000-0000D5610000}"/>
    <cellStyle name="Note 4 17 9 3 2" xfId="33930" xr:uid="{00000000-0005-0000-0000-0000D6610000}"/>
    <cellStyle name="Note 4 17 9 3 3" xfId="48383" xr:uid="{00000000-0005-0000-0000-0000D7610000}"/>
    <cellStyle name="Note 4 17 9 4" xfId="21981" xr:uid="{00000000-0005-0000-0000-0000D8610000}"/>
    <cellStyle name="Note 4 17 9 5" xfId="36434" xr:uid="{00000000-0005-0000-0000-0000D9610000}"/>
    <cellStyle name="Note 4 18" xfId="2054" xr:uid="{00000000-0005-0000-0000-0000DA610000}"/>
    <cellStyle name="Note 4 18 10" xfId="7027" xr:uid="{00000000-0005-0000-0000-0000DB610000}"/>
    <cellStyle name="Note 4 18 10 2" xfId="24462" xr:uid="{00000000-0005-0000-0000-0000DC610000}"/>
    <cellStyle name="Note 4 18 10 3" xfId="38915" xr:uid="{00000000-0005-0000-0000-0000DD610000}"/>
    <cellStyle name="Note 4 18 11" xfId="9468" xr:uid="{00000000-0005-0000-0000-0000DE610000}"/>
    <cellStyle name="Note 4 18 11 2" xfId="26903" xr:uid="{00000000-0005-0000-0000-0000DF610000}"/>
    <cellStyle name="Note 4 18 11 3" xfId="41356" xr:uid="{00000000-0005-0000-0000-0000E0610000}"/>
    <cellStyle name="Note 4 18 12" xfId="11888" xr:uid="{00000000-0005-0000-0000-0000E1610000}"/>
    <cellStyle name="Note 4 18 12 2" xfId="29323" xr:uid="{00000000-0005-0000-0000-0000E2610000}"/>
    <cellStyle name="Note 4 18 12 3" xfId="43776" xr:uid="{00000000-0005-0000-0000-0000E3610000}"/>
    <cellStyle name="Note 4 18 13" xfId="18895" xr:uid="{00000000-0005-0000-0000-0000E4610000}"/>
    <cellStyle name="Note 4 18 2" xfId="2055" xr:uid="{00000000-0005-0000-0000-0000E5610000}"/>
    <cellStyle name="Note 4 18 2 2" xfId="2056" xr:uid="{00000000-0005-0000-0000-0000E6610000}"/>
    <cellStyle name="Note 4 18 2 2 2" xfId="4567" xr:uid="{00000000-0005-0000-0000-0000E7610000}"/>
    <cellStyle name="Note 4 18 2 2 2 2" xfId="14051" xr:uid="{00000000-0005-0000-0000-0000E8610000}"/>
    <cellStyle name="Note 4 18 2 2 2 2 2" xfId="31486" xr:uid="{00000000-0005-0000-0000-0000E9610000}"/>
    <cellStyle name="Note 4 18 2 2 2 2 3" xfId="45939" xr:uid="{00000000-0005-0000-0000-0000EA610000}"/>
    <cellStyle name="Note 4 18 2 2 2 3" xfId="16512" xr:uid="{00000000-0005-0000-0000-0000EB610000}"/>
    <cellStyle name="Note 4 18 2 2 2 3 2" xfId="33947" xr:uid="{00000000-0005-0000-0000-0000EC610000}"/>
    <cellStyle name="Note 4 18 2 2 2 3 3" xfId="48400" xr:uid="{00000000-0005-0000-0000-0000ED610000}"/>
    <cellStyle name="Note 4 18 2 2 2 4" xfId="22003" xr:uid="{00000000-0005-0000-0000-0000EE610000}"/>
    <cellStyle name="Note 4 18 2 2 2 5" xfId="36456" xr:uid="{00000000-0005-0000-0000-0000EF610000}"/>
    <cellStyle name="Note 4 18 2 2 3" xfId="7029" xr:uid="{00000000-0005-0000-0000-0000F0610000}"/>
    <cellStyle name="Note 4 18 2 2 3 2" xfId="24464" xr:uid="{00000000-0005-0000-0000-0000F1610000}"/>
    <cellStyle name="Note 4 18 2 2 3 3" xfId="38917" xr:uid="{00000000-0005-0000-0000-0000F2610000}"/>
    <cellStyle name="Note 4 18 2 2 4" xfId="9470" xr:uid="{00000000-0005-0000-0000-0000F3610000}"/>
    <cellStyle name="Note 4 18 2 2 4 2" xfId="26905" xr:uid="{00000000-0005-0000-0000-0000F4610000}"/>
    <cellStyle name="Note 4 18 2 2 4 3" xfId="41358" xr:uid="{00000000-0005-0000-0000-0000F5610000}"/>
    <cellStyle name="Note 4 18 2 2 5" xfId="11890" xr:uid="{00000000-0005-0000-0000-0000F6610000}"/>
    <cellStyle name="Note 4 18 2 2 5 2" xfId="29325" xr:uid="{00000000-0005-0000-0000-0000F7610000}"/>
    <cellStyle name="Note 4 18 2 2 5 3" xfId="43778" xr:uid="{00000000-0005-0000-0000-0000F8610000}"/>
    <cellStyle name="Note 4 18 2 2 6" xfId="18897" xr:uid="{00000000-0005-0000-0000-0000F9610000}"/>
    <cellStyle name="Note 4 18 2 3" xfId="2057" xr:uid="{00000000-0005-0000-0000-0000FA610000}"/>
    <cellStyle name="Note 4 18 2 3 2" xfId="4568" xr:uid="{00000000-0005-0000-0000-0000FB610000}"/>
    <cellStyle name="Note 4 18 2 3 2 2" xfId="14052" xr:uid="{00000000-0005-0000-0000-0000FC610000}"/>
    <cellStyle name="Note 4 18 2 3 2 2 2" xfId="31487" xr:uid="{00000000-0005-0000-0000-0000FD610000}"/>
    <cellStyle name="Note 4 18 2 3 2 2 3" xfId="45940" xr:uid="{00000000-0005-0000-0000-0000FE610000}"/>
    <cellStyle name="Note 4 18 2 3 2 3" xfId="16513" xr:uid="{00000000-0005-0000-0000-0000FF610000}"/>
    <cellStyle name="Note 4 18 2 3 2 3 2" xfId="33948" xr:uid="{00000000-0005-0000-0000-000000620000}"/>
    <cellStyle name="Note 4 18 2 3 2 3 3" xfId="48401" xr:uid="{00000000-0005-0000-0000-000001620000}"/>
    <cellStyle name="Note 4 18 2 3 2 4" xfId="22004" xr:uid="{00000000-0005-0000-0000-000002620000}"/>
    <cellStyle name="Note 4 18 2 3 2 5" xfId="36457" xr:uid="{00000000-0005-0000-0000-000003620000}"/>
    <cellStyle name="Note 4 18 2 3 3" xfId="7030" xr:uid="{00000000-0005-0000-0000-000004620000}"/>
    <cellStyle name="Note 4 18 2 3 3 2" xfId="24465" xr:uid="{00000000-0005-0000-0000-000005620000}"/>
    <cellStyle name="Note 4 18 2 3 3 3" xfId="38918" xr:uid="{00000000-0005-0000-0000-000006620000}"/>
    <cellStyle name="Note 4 18 2 3 4" xfId="9471" xr:uid="{00000000-0005-0000-0000-000007620000}"/>
    <cellStyle name="Note 4 18 2 3 4 2" xfId="26906" xr:uid="{00000000-0005-0000-0000-000008620000}"/>
    <cellStyle name="Note 4 18 2 3 4 3" xfId="41359" xr:uid="{00000000-0005-0000-0000-000009620000}"/>
    <cellStyle name="Note 4 18 2 3 5" xfId="11891" xr:uid="{00000000-0005-0000-0000-00000A620000}"/>
    <cellStyle name="Note 4 18 2 3 5 2" xfId="29326" xr:uid="{00000000-0005-0000-0000-00000B620000}"/>
    <cellStyle name="Note 4 18 2 3 5 3" xfId="43779" xr:uid="{00000000-0005-0000-0000-00000C620000}"/>
    <cellStyle name="Note 4 18 2 3 6" xfId="18898" xr:uid="{00000000-0005-0000-0000-00000D620000}"/>
    <cellStyle name="Note 4 18 2 4" xfId="2058" xr:uid="{00000000-0005-0000-0000-00000E620000}"/>
    <cellStyle name="Note 4 18 2 4 2" xfId="4569" xr:uid="{00000000-0005-0000-0000-00000F620000}"/>
    <cellStyle name="Note 4 18 2 4 2 2" xfId="22005" xr:uid="{00000000-0005-0000-0000-000010620000}"/>
    <cellStyle name="Note 4 18 2 4 2 3" xfId="36458" xr:uid="{00000000-0005-0000-0000-000011620000}"/>
    <cellStyle name="Note 4 18 2 4 3" xfId="7031" xr:uid="{00000000-0005-0000-0000-000012620000}"/>
    <cellStyle name="Note 4 18 2 4 3 2" xfId="24466" xr:uid="{00000000-0005-0000-0000-000013620000}"/>
    <cellStyle name="Note 4 18 2 4 3 3" xfId="38919" xr:uid="{00000000-0005-0000-0000-000014620000}"/>
    <cellStyle name="Note 4 18 2 4 4" xfId="9472" xr:uid="{00000000-0005-0000-0000-000015620000}"/>
    <cellStyle name="Note 4 18 2 4 4 2" xfId="26907" xr:uid="{00000000-0005-0000-0000-000016620000}"/>
    <cellStyle name="Note 4 18 2 4 4 3" xfId="41360" xr:uid="{00000000-0005-0000-0000-000017620000}"/>
    <cellStyle name="Note 4 18 2 4 5" xfId="11892" xr:uid="{00000000-0005-0000-0000-000018620000}"/>
    <cellStyle name="Note 4 18 2 4 5 2" xfId="29327" xr:uid="{00000000-0005-0000-0000-000019620000}"/>
    <cellStyle name="Note 4 18 2 4 5 3" xfId="43780" xr:uid="{00000000-0005-0000-0000-00001A620000}"/>
    <cellStyle name="Note 4 18 2 4 6" xfId="15284" xr:uid="{00000000-0005-0000-0000-00001B620000}"/>
    <cellStyle name="Note 4 18 2 4 6 2" xfId="32719" xr:uid="{00000000-0005-0000-0000-00001C620000}"/>
    <cellStyle name="Note 4 18 2 4 6 3" xfId="47172" xr:uid="{00000000-0005-0000-0000-00001D620000}"/>
    <cellStyle name="Note 4 18 2 4 7" xfId="18899" xr:uid="{00000000-0005-0000-0000-00001E620000}"/>
    <cellStyle name="Note 4 18 2 4 8" xfId="20446" xr:uid="{00000000-0005-0000-0000-00001F620000}"/>
    <cellStyle name="Note 4 18 2 5" xfId="4566" xr:uid="{00000000-0005-0000-0000-000020620000}"/>
    <cellStyle name="Note 4 18 2 5 2" xfId="14050" xr:uid="{00000000-0005-0000-0000-000021620000}"/>
    <cellStyle name="Note 4 18 2 5 2 2" xfId="31485" xr:uid="{00000000-0005-0000-0000-000022620000}"/>
    <cellStyle name="Note 4 18 2 5 2 3" xfId="45938" xr:uid="{00000000-0005-0000-0000-000023620000}"/>
    <cellStyle name="Note 4 18 2 5 3" xfId="16511" xr:uid="{00000000-0005-0000-0000-000024620000}"/>
    <cellStyle name="Note 4 18 2 5 3 2" xfId="33946" xr:uid="{00000000-0005-0000-0000-000025620000}"/>
    <cellStyle name="Note 4 18 2 5 3 3" xfId="48399" xr:uid="{00000000-0005-0000-0000-000026620000}"/>
    <cellStyle name="Note 4 18 2 5 4" xfId="22002" xr:uid="{00000000-0005-0000-0000-000027620000}"/>
    <cellStyle name="Note 4 18 2 5 5" xfId="36455" xr:uid="{00000000-0005-0000-0000-000028620000}"/>
    <cellStyle name="Note 4 18 2 6" xfId="7028" xr:uid="{00000000-0005-0000-0000-000029620000}"/>
    <cellStyle name="Note 4 18 2 6 2" xfId="24463" xr:uid="{00000000-0005-0000-0000-00002A620000}"/>
    <cellStyle name="Note 4 18 2 6 3" xfId="38916" xr:uid="{00000000-0005-0000-0000-00002B620000}"/>
    <cellStyle name="Note 4 18 2 7" xfId="9469" xr:uid="{00000000-0005-0000-0000-00002C620000}"/>
    <cellStyle name="Note 4 18 2 7 2" xfId="26904" xr:uid="{00000000-0005-0000-0000-00002D620000}"/>
    <cellStyle name="Note 4 18 2 7 3" xfId="41357" xr:uid="{00000000-0005-0000-0000-00002E620000}"/>
    <cellStyle name="Note 4 18 2 8" xfId="11889" xr:uid="{00000000-0005-0000-0000-00002F620000}"/>
    <cellStyle name="Note 4 18 2 8 2" xfId="29324" xr:uid="{00000000-0005-0000-0000-000030620000}"/>
    <cellStyle name="Note 4 18 2 8 3" xfId="43777" xr:uid="{00000000-0005-0000-0000-000031620000}"/>
    <cellStyle name="Note 4 18 2 9" xfId="18896" xr:uid="{00000000-0005-0000-0000-000032620000}"/>
    <cellStyle name="Note 4 18 3" xfId="2059" xr:uid="{00000000-0005-0000-0000-000033620000}"/>
    <cellStyle name="Note 4 18 3 2" xfId="2060" xr:uid="{00000000-0005-0000-0000-000034620000}"/>
    <cellStyle name="Note 4 18 3 2 2" xfId="4571" xr:uid="{00000000-0005-0000-0000-000035620000}"/>
    <cellStyle name="Note 4 18 3 2 2 2" xfId="14054" xr:uid="{00000000-0005-0000-0000-000036620000}"/>
    <cellStyle name="Note 4 18 3 2 2 2 2" xfId="31489" xr:uid="{00000000-0005-0000-0000-000037620000}"/>
    <cellStyle name="Note 4 18 3 2 2 2 3" xfId="45942" xr:uid="{00000000-0005-0000-0000-000038620000}"/>
    <cellStyle name="Note 4 18 3 2 2 3" xfId="16515" xr:uid="{00000000-0005-0000-0000-000039620000}"/>
    <cellStyle name="Note 4 18 3 2 2 3 2" xfId="33950" xr:uid="{00000000-0005-0000-0000-00003A620000}"/>
    <cellStyle name="Note 4 18 3 2 2 3 3" xfId="48403" xr:uid="{00000000-0005-0000-0000-00003B620000}"/>
    <cellStyle name="Note 4 18 3 2 2 4" xfId="22007" xr:uid="{00000000-0005-0000-0000-00003C620000}"/>
    <cellStyle name="Note 4 18 3 2 2 5" xfId="36460" xr:uid="{00000000-0005-0000-0000-00003D620000}"/>
    <cellStyle name="Note 4 18 3 2 3" xfId="7033" xr:uid="{00000000-0005-0000-0000-00003E620000}"/>
    <cellStyle name="Note 4 18 3 2 3 2" xfId="24468" xr:uid="{00000000-0005-0000-0000-00003F620000}"/>
    <cellStyle name="Note 4 18 3 2 3 3" xfId="38921" xr:uid="{00000000-0005-0000-0000-000040620000}"/>
    <cellStyle name="Note 4 18 3 2 4" xfId="9474" xr:uid="{00000000-0005-0000-0000-000041620000}"/>
    <cellStyle name="Note 4 18 3 2 4 2" xfId="26909" xr:uid="{00000000-0005-0000-0000-000042620000}"/>
    <cellStyle name="Note 4 18 3 2 4 3" xfId="41362" xr:uid="{00000000-0005-0000-0000-000043620000}"/>
    <cellStyle name="Note 4 18 3 2 5" xfId="11894" xr:uid="{00000000-0005-0000-0000-000044620000}"/>
    <cellStyle name="Note 4 18 3 2 5 2" xfId="29329" xr:uid="{00000000-0005-0000-0000-000045620000}"/>
    <cellStyle name="Note 4 18 3 2 5 3" xfId="43782" xr:uid="{00000000-0005-0000-0000-000046620000}"/>
    <cellStyle name="Note 4 18 3 2 6" xfId="18901" xr:uid="{00000000-0005-0000-0000-000047620000}"/>
    <cellStyle name="Note 4 18 3 3" xfId="2061" xr:uid="{00000000-0005-0000-0000-000048620000}"/>
    <cellStyle name="Note 4 18 3 3 2" xfId="4572" xr:uid="{00000000-0005-0000-0000-000049620000}"/>
    <cellStyle name="Note 4 18 3 3 2 2" xfId="14055" xr:uid="{00000000-0005-0000-0000-00004A620000}"/>
    <cellStyle name="Note 4 18 3 3 2 2 2" xfId="31490" xr:uid="{00000000-0005-0000-0000-00004B620000}"/>
    <cellStyle name="Note 4 18 3 3 2 2 3" xfId="45943" xr:uid="{00000000-0005-0000-0000-00004C620000}"/>
    <cellStyle name="Note 4 18 3 3 2 3" xfId="16516" xr:uid="{00000000-0005-0000-0000-00004D620000}"/>
    <cellStyle name="Note 4 18 3 3 2 3 2" xfId="33951" xr:uid="{00000000-0005-0000-0000-00004E620000}"/>
    <cellStyle name="Note 4 18 3 3 2 3 3" xfId="48404" xr:uid="{00000000-0005-0000-0000-00004F620000}"/>
    <cellStyle name="Note 4 18 3 3 2 4" xfId="22008" xr:uid="{00000000-0005-0000-0000-000050620000}"/>
    <cellStyle name="Note 4 18 3 3 2 5" xfId="36461" xr:uid="{00000000-0005-0000-0000-000051620000}"/>
    <cellStyle name="Note 4 18 3 3 3" xfId="7034" xr:uid="{00000000-0005-0000-0000-000052620000}"/>
    <cellStyle name="Note 4 18 3 3 3 2" xfId="24469" xr:uid="{00000000-0005-0000-0000-000053620000}"/>
    <cellStyle name="Note 4 18 3 3 3 3" xfId="38922" xr:uid="{00000000-0005-0000-0000-000054620000}"/>
    <cellStyle name="Note 4 18 3 3 4" xfId="9475" xr:uid="{00000000-0005-0000-0000-000055620000}"/>
    <cellStyle name="Note 4 18 3 3 4 2" xfId="26910" xr:uid="{00000000-0005-0000-0000-000056620000}"/>
    <cellStyle name="Note 4 18 3 3 4 3" xfId="41363" xr:uid="{00000000-0005-0000-0000-000057620000}"/>
    <cellStyle name="Note 4 18 3 3 5" xfId="11895" xr:uid="{00000000-0005-0000-0000-000058620000}"/>
    <cellStyle name="Note 4 18 3 3 5 2" xfId="29330" xr:uid="{00000000-0005-0000-0000-000059620000}"/>
    <cellStyle name="Note 4 18 3 3 5 3" xfId="43783" xr:uid="{00000000-0005-0000-0000-00005A620000}"/>
    <cellStyle name="Note 4 18 3 3 6" xfId="18902" xr:uid="{00000000-0005-0000-0000-00005B620000}"/>
    <cellStyle name="Note 4 18 3 4" xfId="2062" xr:uid="{00000000-0005-0000-0000-00005C620000}"/>
    <cellStyle name="Note 4 18 3 4 2" xfId="4573" xr:uid="{00000000-0005-0000-0000-00005D620000}"/>
    <cellStyle name="Note 4 18 3 4 2 2" xfId="22009" xr:uid="{00000000-0005-0000-0000-00005E620000}"/>
    <cellStyle name="Note 4 18 3 4 2 3" xfId="36462" xr:uid="{00000000-0005-0000-0000-00005F620000}"/>
    <cellStyle name="Note 4 18 3 4 3" xfId="7035" xr:uid="{00000000-0005-0000-0000-000060620000}"/>
    <cellStyle name="Note 4 18 3 4 3 2" xfId="24470" xr:uid="{00000000-0005-0000-0000-000061620000}"/>
    <cellStyle name="Note 4 18 3 4 3 3" xfId="38923" xr:uid="{00000000-0005-0000-0000-000062620000}"/>
    <cellStyle name="Note 4 18 3 4 4" xfId="9476" xr:uid="{00000000-0005-0000-0000-000063620000}"/>
    <cellStyle name="Note 4 18 3 4 4 2" xfId="26911" xr:uid="{00000000-0005-0000-0000-000064620000}"/>
    <cellStyle name="Note 4 18 3 4 4 3" xfId="41364" xr:uid="{00000000-0005-0000-0000-000065620000}"/>
    <cellStyle name="Note 4 18 3 4 5" xfId="11896" xr:uid="{00000000-0005-0000-0000-000066620000}"/>
    <cellStyle name="Note 4 18 3 4 5 2" xfId="29331" xr:uid="{00000000-0005-0000-0000-000067620000}"/>
    <cellStyle name="Note 4 18 3 4 5 3" xfId="43784" xr:uid="{00000000-0005-0000-0000-000068620000}"/>
    <cellStyle name="Note 4 18 3 4 6" xfId="15285" xr:uid="{00000000-0005-0000-0000-000069620000}"/>
    <cellStyle name="Note 4 18 3 4 6 2" xfId="32720" xr:uid="{00000000-0005-0000-0000-00006A620000}"/>
    <cellStyle name="Note 4 18 3 4 6 3" xfId="47173" xr:uid="{00000000-0005-0000-0000-00006B620000}"/>
    <cellStyle name="Note 4 18 3 4 7" xfId="18903" xr:uid="{00000000-0005-0000-0000-00006C620000}"/>
    <cellStyle name="Note 4 18 3 4 8" xfId="20447" xr:uid="{00000000-0005-0000-0000-00006D620000}"/>
    <cellStyle name="Note 4 18 3 5" xfId="4570" xr:uid="{00000000-0005-0000-0000-00006E620000}"/>
    <cellStyle name="Note 4 18 3 5 2" xfId="14053" xr:uid="{00000000-0005-0000-0000-00006F620000}"/>
    <cellStyle name="Note 4 18 3 5 2 2" xfId="31488" xr:uid="{00000000-0005-0000-0000-000070620000}"/>
    <cellStyle name="Note 4 18 3 5 2 3" xfId="45941" xr:uid="{00000000-0005-0000-0000-000071620000}"/>
    <cellStyle name="Note 4 18 3 5 3" xfId="16514" xr:uid="{00000000-0005-0000-0000-000072620000}"/>
    <cellStyle name="Note 4 18 3 5 3 2" xfId="33949" xr:uid="{00000000-0005-0000-0000-000073620000}"/>
    <cellStyle name="Note 4 18 3 5 3 3" xfId="48402" xr:uid="{00000000-0005-0000-0000-000074620000}"/>
    <cellStyle name="Note 4 18 3 5 4" xfId="22006" xr:uid="{00000000-0005-0000-0000-000075620000}"/>
    <cellStyle name="Note 4 18 3 5 5" xfId="36459" xr:uid="{00000000-0005-0000-0000-000076620000}"/>
    <cellStyle name="Note 4 18 3 6" xfId="7032" xr:uid="{00000000-0005-0000-0000-000077620000}"/>
    <cellStyle name="Note 4 18 3 6 2" xfId="24467" xr:uid="{00000000-0005-0000-0000-000078620000}"/>
    <cellStyle name="Note 4 18 3 6 3" xfId="38920" xr:uid="{00000000-0005-0000-0000-000079620000}"/>
    <cellStyle name="Note 4 18 3 7" xfId="9473" xr:uid="{00000000-0005-0000-0000-00007A620000}"/>
    <cellStyle name="Note 4 18 3 7 2" xfId="26908" xr:uid="{00000000-0005-0000-0000-00007B620000}"/>
    <cellStyle name="Note 4 18 3 7 3" xfId="41361" xr:uid="{00000000-0005-0000-0000-00007C620000}"/>
    <cellStyle name="Note 4 18 3 8" xfId="11893" xr:uid="{00000000-0005-0000-0000-00007D620000}"/>
    <cellStyle name="Note 4 18 3 8 2" xfId="29328" xr:uid="{00000000-0005-0000-0000-00007E620000}"/>
    <cellStyle name="Note 4 18 3 8 3" xfId="43781" xr:uid="{00000000-0005-0000-0000-00007F620000}"/>
    <cellStyle name="Note 4 18 3 9" xfId="18900" xr:uid="{00000000-0005-0000-0000-000080620000}"/>
    <cellStyle name="Note 4 18 4" xfId="2063" xr:uid="{00000000-0005-0000-0000-000081620000}"/>
    <cellStyle name="Note 4 18 4 2" xfId="2064" xr:uid="{00000000-0005-0000-0000-000082620000}"/>
    <cellStyle name="Note 4 18 4 2 2" xfId="4575" xr:uid="{00000000-0005-0000-0000-000083620000}"/>
    <cellStyle name="Note 4 18 4 2 2 2" xfId="14057" xr:uid="{00000000-0005-0000-0000-000084620000}"/>
    <cellStyle name="Note 4 18 4 2 2 2 2" xfId="31492" xr:uid="{00000000-0005-0000-0000-000085620000}"/>
    <cellStyle name="Note 4 18 4 2 2 2 3" xfId="45945" xr:uid="{00000000-0005-0000-0000-000086620000}"/>
    <cellStyle name="Note 4 18 4 2 2 3" xfId="16518" xr:uid="{00000000-0005-0000-0000-000087620000}"/>
    <cellStyle name="Note 4 18 4 2 2 3 2" xfId="33953" xr:uid="{00000000-0005-0000-0000-000088620000}"/>
    <cellStyle name="Note 4 18 4 2 2 3 3" xfId="48406" xr:uid="{00000000-0005-0000-0000-000089620000}"/>
    <cellStyle name="Note 4 18 4 2 2 4" xfId="22011" xr:uid="{00000000-0005-0000-0000-00008A620000}"/>
    <cellStyle name="Note 4 18 4 2 2 5" xfId="36464" xr:uid="{00000000-0005-0000-0000-00008B620000}"/>
    <cellStyle name="Note 4 18 4 2 3" xfId="7037" xr:uid="{00000000-0005-0000-0000-00008C620000}"/>
    <cellStyle name="Note 4 18 4 2 3 2" xfId="24472" xr:uid="{00000000-0005-0000-0000-00008D620000}"/>
    <cellStyle name="Note 4 18 4 2 3 3" xfId="38925" xr:uid="{00000000-0005-0000-0000-00008E620000}"/>
    <cellStyle name="Note 4 18 4 2 4" xfId="9478" xr:uid="{00000000-0005-0000-0000-00008F620000}"/>
    <cellStyle name="Note 4 18 4 2 4 2" xfId="26913" xr:uid="{00000000-0005-0000-0000-000090620000}"/>
    <cellStyle name="Note 4 18 4 2 4 3" xfId="41366" xr:uid="{00000000-0005-0000-0000-000091620000}"/>
    <cellStyle name="Note 4 18 4 2 5" xfId="11898" xr:uid="{00000000-0005-0000-0000-000092620000}"/>
    <cellStyle name="Note 4 18 4 2 5 2" xfId="29333" xr:uid="{00000000-0005-0000-0000-000093620000}"/>
    <cellStyle name="Note 4 18 4 2 5 3" xfId="43786" xr:uid="{00000000-0005-0000-0000-000094620000}"/>
    <cellStyle name="Note 4 18 4 2 6" xfId="18905" xr:uid="{00000000-0005-0000-0000-000095620000}"/>
    <cellStyle name="Note 4 18 4 3" xfId="2065" xr:uid="{00000000-0005-0000-0000-000096620000}"/>
    <cellStyle name="Note 4 18 4 3 2" xfId="4576" xr:uid="{00000000-0005-0000-0000-000097620000}"/>
    <cellStyle name="Note 4 18 4 3 2 2" xfId="14058" xr:uid="{00000000-0005-0000-0000-000098620000}"/>
    <cellStyle name="Note 4 18 4 3 2 2 2" xfId="31493" xr:uid="{00000000-0005-0000-0000-000099620000}"/>
    <cellStyle name="Note 4 18 4 3 2 2 3" xfId="45946" xr:uid="{00000000-0005-0000-0000-00009A620000}"/>
    <cellStyle name="Note 4 18 4 3 2 3" xfId="16519" xr:uid="{00000000-0005-0000-0000-00009B620000}"/>
    <cellStyle name="Note 4 18 4 3 2 3 2" xfId="33954" xr:uid="{00000000-0005-0000-0000-00009C620000}"/>
    <cellStyle name="Note 4 18 4 3 2 3 3" xfId="48407" xr:uid="{00000000-0005-0000-0000-00009D620000}"/>
    <cellStyle name="Note 4 18 4 3 2 4" xfId="22012" xr:uid="{00000000-0005-0000-0000-00009E620000}"/>
    <cellStyle name="Note 4 18 4 3 2 5" xfId="36465" xr:uid="{00000000-0005-0000-0000-00009F620000}"/>
    <cellStyle name="Note 4 18 4 3 3" xfId="7038" xr:uid="{00000000-0005-0000-0000-0000A0620000}"/>
    <cellStyle name="Note 4 18 4 3 3 2" xfId="24473" xr:uid="{00000000-0005-0000-0000-0000A1620000}"/>
    <cellStyle name="Note 4 18 4 3 3 3" xfId="38926" xr:uid="{00000000-0005-0000-0000-0000A2620000}"/>
    <cellStyle name="Note 4 18 4 3 4" xfId="9479" xr:uid="{00000000-0005-0000-0000-0000A3620000}"/>
    <cellStyle name="Note 4 18 4 3 4 2" xfId="26914" xr:uid="{00000000-0005-0000-0000-0000A4620000}"/>
    <cellStyle name="Note 4 18 4 3 4 3" xfId="41367" xr:uid="{00000000-0005-0000-0000-0000A5620000}"/>
    <cellStyle name="Note 4 18 4 3 5" xfId="11899" xr:uid="{00000000-0005-0000-0000-0000A6620000}"/>
    <cellStyle name="Note 4 18 4 3 5 2" xfId="29334" xr:uid="{00000000-0005-0000-0000-0000A7620000}"/>
    <cellStyle name="Note 4 18 4 3 5 3" xfId="43787" xr:uid="{00000000-0005-0000-0000-0000A8620000}"/>
    <cellStyle name="Note 4 18 4 3 6" xfId="18906" xr:uid="{00000000-0005-0000-0000-0000A9620000}"/>
    <cellStyle name="Note 4 18 4 4" xfId="2066" xr:uid="{00000000-0005-0000-0000-0000AA620000}"/>
    <cellStyle name="Note 4 18 4 4 2" xfId="4577" xr:uid="{00000000-0005-0000-0000-0000AB620000}"/>
    <cellStyle name="Note 4 18 4 4 2 2" xfId="22013" xr:uid="{00000000-0005-0000-0000-0000AC620000}"/>
    <cellStyle name="Note 4 18 4 4 2 3" xfId="36466" xr:uid="{00000000-0005-0000-0000-0000AD620000}"/>
    <cellStyle name="Note 4 18 4 4 3" xfId="7039" xr:uid="{00000000-0005-0000-0000-0000AE620000}"/>
    <cellStyle name="Note 4 18 4 4 3 2" xfId="24474" xr:uid="{00000000-0005-0000-0000-0000AF620000}"/>
    <cellStyle name="Note 4 18 4 4 3 3" xfId="38927" xr:uid="{00000000-0005-0000-0000-0000B0620000}"/>
    <cellStyle name="Note 4 18 4 4 4" xfId="9480" xr:uid="{00000000-0005-0000-0000-0000B1620000}"/>
    <cellStyle name="Note 4 18 4 4 4 2" xfId="26915" xr:uid="{00000000-0005-0000-0000-0000B2620000}"/>
    <cellStyle name="Note 4 18 4 4 4 3" xfId="41368" xr:uid="{00000000-0005-0000-0000-0000B3620000}"/>
    <cellStyle name="Note 4 18 4 4 5" xfId="11900" xr:uid="{00000000-0005-0000-0000-0000B4620000}"/>
    <cellStyle name="Note 4 18 4 4 5 2" xfId="29335" xr:uid="{00000000-0005-0000-0000-0000B5620000}"/>
    <cellStyle name="Note 4 18 4 4 5 3" xfId="43788" xr:uid="{00000000-0005-0000-0000-0000B6620000}"/>
    <cellStyle name="Note 4 18 4 4 6" xfId="15286" xr:uid="{00000000-0005-0000-0000-0000B7620000}"/>
    <cellStyle name="Note 4 18 4 4 6 2" xfId="32721" xr:uid="{00000000-0005-0000-0000-0000B8620000}"/>
    <cellStyle name="Note 4 18 4 4 6 3" xfId="47174" xr:uid="{00000000-0005-0000-0000-0000B9620000}"/>
    <cellStyle name="Note 4 18 4 4 7" xfId="18907" xr:uid="{00000000-0005-0000-0000-0000BA620000}"/>
    <cellStyle name="Note 4 18 4 4 8" xfId="20448" xr:uid="{00000000-0005-0000-0000-0000BB620000}"/>
    <cellStyle name="Note 4 18 4 5" xfId="4574" xr:uid="{00000000-0005-0000-0000-0000BC620000}"/>
    <cellStyle name="Note 4 18 4 5 2" xfId="14056" xr:uid="{00000000-0005-0000-0000-0000BD620000}"/>
    <cellStyle name="Note 4 18 4 5 2 2" xfId="31491" xr:uid="{00000000-0005-0000-0000-0000BE620000}"/>
    <cellStyle name="Note 4 18 4 5 2 3" xfId="45944" xr:uid="{00000000-0005-0000-0000-0000BF620000}"/>
    <cellStyle name="Note 4 18 4 5 3" xfId="16517" xr:uid="{00000000-0005-0000-0000-0000C0620000}"/>
    <cellStyle name="Note 4 18 4 5 3 2" xfId="33952" xr:uid="{00000000-0005-0000-0000-0000C1620000}"/>
    <cellStyle name="Note 4 18 4 5 3 3" xfId="48405" xr:uid="{00000000-0005-0000-0000-0000C2620000}"/>
    <cellStyle name="Note 4 18 4 5 4" xfId="22010" xr:uid="{00000000-0005-0000-0000-0000C3620000}"/>
    <cellStyle name="Note 4 18 4 5 5" xfId="36463" xr:uid="{00000000-0005-0000-0000-0000C4620000}"/>
    <cellStyle name="Note 4 18 4 6" xfId="7036" xr:uid="{00000000-0005-0000-0000-0000C5620000}"/>
    <cellStyle name="Note 4 18 4 6 2" xfId="24471" xr:uid="{00000000-0005-0000-0000-0000C6620000}"/>
    <cellStyle name="Note 4 18 4 6 3" xfId="38924" xr:uid="{00000000-0005-0000-0000-0000C7620000}"/>
    <cellStyle name="Note 4 18 4 7" xfId="9477" xr:uid="{00000000-0005-0000-0000-0000C8620000}"/>
    <cellStyle name="Note 4 18 4 7 2" xfId="26912" xr:uid="{00000000-0005-0000-0000-0000C9620000}"/>
    <cellStyle name="Note 4 18 4 7 3" xfId="41365" xr:uid="{00000000-0005-0000-0000-0000CA620000}"/>
    <cellStyle name="Note 4 18 4 8" xfId="11897" xr:uid="{00000000-0005-0000-0000-0000CB620000}"/>
    <cellStyle name="Note 4 18 4 8 2" xfId="29332" xr:uid="{00000000-0005-0000-0000-0000CC620000}"/>
    <cellStyle name="Note 4 18 4 8 3" xfId="43785" xr:uid="{00000000-0005-0000-0000-0000CD620000}"/>
    <cellStyle name="Note 4 18 4 9" xfId="18904" xr:uid="{00000000-0005-0000-0000-0000CE620000}"/>
    <cellStyle name="Note 4 18 5" xfId="2067" xr:uid="{00000000-0005-0000-0000-0000CF620000}"/>
    <cellStyle name="Note 4 18 5 2" xfId="2068" xr:uid="{00000000-0005-0000-0000-0000D0620000}"/>
    <cellStyle name="Note 4 18 5 2 2" xfId="4579" xr:uid="{00000000-0005-0000-0000-0000D1620000}"/>
    <cellStyle name="Note 4 18 5 2 2 2" xfId="14060" xr:uid="{00000000-0005-0000-0000-0000D2620000}"/>
    <cellStyle name="Note 4 18 5 2 2 2 2" xfId="31495" xr:uid="{00000000-0005-0000-0000-0000D3620000}"/>
    <cellStyle name="Note 4 18 5 2 2 2 3" xfId="45948" xr:uid="{00000000-0005-0000-0000-0000D4620000}"/>
    <cellStyle name="Note 4 18 5 2 2 3" xfId="16521" xr:uid="{00000000-0005-0000-0000-0000D5620000}"/>
    <cellStyle name="Note 4 18 5 2 2 3 2" xfId="33956" xr:uid="{00000000-0005-0000-0000-0000D6620000}"/>
    <cellStyle name="Note 4 18 5 2 2 3 3" xfId="48409" xr:uid="{00000000-0005-0000-0000-0000D7620000}"/>
    <cellStyle name="Note 4 18 5 2 2 4" xfId="22015" xr:uid="{00000000-0005-0000-0000-0000D8620000}"/>
    <cellStyle name="Note 4 18 5 2 2 5" xfId="36468" xr:uid="{00000000-0005-0000-0000-0000D9620000}"/>
    <cellStyle name="Note 4 18 5 2 3" xfId="7041" xr:uid="{00000000-0005-0000-0000-0000DA620000}"/>
    <cellStyle name="Note 4 18 5 2 3 2" xfId="24476" xr:uid="{00000000-0005-0000-0000-0000DB620000}"/>
    <cellStyle name="Note 4 18 5 2 3 3" xfId="38929" xr:uid="{00000000-0005-0000-0000-0000DC620000}"/>
    <cellStyle name="Note 4 18 5 2 4" xfId="9482" xr:uid="{00000000-0005-0000-0000-0000DD620000}"/>
    <cellStyle name="Note 4 18 5 2 4 2" xfId="26917" xr:uid="{00000000-0005-0000-0000-0000DE620000}"/>
    <cellStyle name="Note 4 18 5 2 4 3" xfId="41370" xr:uid="{00000000-0005-0000-0000-0000DF620000}"/>
    <cellStyle name="Note 4 18 5 2 5" xfId="11902" xr:uid="{00000000-0005-0000-0000-0000E0620000}"/>
    <cellStyle name="Note 4 18 5 2 5 2" xfId="29337" xr:uid="{00000000-0005-0000-0000-0000E1620000}"/>
    <cellStyle name="Note 4 18 5 2 5 3" xfId="43790" xr:uid="{00000000-0005-0000-0000-0000E2620000}"/>
    <cellStyle name="Note 4 18 5 2 6" xfId="18909" xr:uid="{00000000-0005-0000-0000-0000E3620000}"/>
    <cellStyle name="Note 4 18 5 3" xfId="2069" xr:uid="{00000000-0005-0000-0000-0000E4620000}"/>
    <cellStyle name="Note 4 18 5 3 2" xfId="4580" xr:uid="{00000000-0005-0000-0000-0000E5620000}"/>
    <cellStyle name="Note 4 18 5 3 2 2" xfId="14061" xr:uid="{00000000-0005-0000-0000-0000E6620000}"/>
    <cellStyle name="Note 4 18 5 3 2 2 2" xfId="31496" xr:uid="{00000000-0005-0000-0000-0000E7620000}"/>
    <cellStyle name="Note 4 18 5 3 2 2 3" xfId="45949" xr:uid="{00000000-0005-0000-0000-0000E8620000}"/>
    <cellStyle name="Note 4 18 5 3 2 3" xfId="16522" xr:uid="{00000000-0005-0000-0000-0000E9620000}"/>
    <cellStyle name="Note 4 18 5 3 2 3 2" xfId="33957" xr:uid="{00000000-0005-0000-0000-0000EA620000}"/>
    <cellStyle name="Note 4 18 5 3 2 3 3" xfId="48410" xr:uid="{00000000-0005-0000-0000-0000EB620000}"/>
    <cellStyle name="Note 4 18 5 3 2 4" xfId="22016" xr:uid="{00000000-0005-0000-0000-0000EC620000}"/>
    <cellStyle name="Note 4 18 5 3 2 5" xfId="36469" xr:uid="{00000000-0005-0000-0000-0000ED620000}"/>
    <cellStyle name="Note 4 18 5 3 3" xfId="7042" xr:uid="{00000000-0005-0000-0000-0000EE620000}"/>
    <cellStyle name="Note 4 18 5 3 3 2" xfId="24477" xr:uid="{00000000-0005-0000-0000-0000EF620000}"/>
    <cellStyle name="Note 4 18 5 3 3 3" xfId="38930" xr:uid="{00000000-0005-0000-0000-0000F0620000}"/>
    <cellStyle name="Note 4 18 5 3 4" xfId="9483" xr:uid="{00000000-0005-0000-0000-0000F1620000}"/>
    <cellStyle name="Note 4 18 5 3 4 2" xfId="26918" xr:uid="{00000000-0005-0000-0000-0000F2620000}"/>
    <cellStyle name="Note 4 18 5 3 4 3" xfId="41371" xr:uid="{00000000-0005-0000-0000-0000F3620000}"/>
    <cellStyle name="Note 4 18 5 3 5" xfId="11903" xr:uid="{00000000-0005-0000-0000-0000F4620000}"/>
    <cellStyle name="Note 4 18 5 3 5 2" xfId="29338" xr:uid="{00000000-0005-0000-0000-0000F5620000}"/>
    <cellStyle name="Note 4 18 5 3 5 3" xfId="43791" xr:uid="{00000000-0005-0000-0000-0000F6620000}"/>
    <cellStyle name="Note 4 18 5 3 6" xfId="18910" xr:uid="{00000000-0005-0000-0000-0000F7620000}"/>
    <cellStyle name="Note 4 18 5 4" xfId="2070" xr:uid="{00000000-0005-0000-0000-0000F8620000}"/>
    <cellStyle name="Note 4 18 5 4 2" xfId="4581" xr:uid="{00000000-0005-0000-0000-0000F9620000}"/>
    <cellStyle name="Note 4 18 5 4 2 2" xfId="22017" xr:uid="{00000000-0005-0000-0000-0000FA620000}"/>
    <cellStyle name="Note 4 18 5 4 2 3" xfId="36470" xr:uid="{00000000-0005-0000-0000-0000FB620000}"/>
    <cellStyle name="Note 4 18 5 4 3" xfId="7043" xr:uid="{00000000-0005-0000-0000-0000FC620000}"/>
    <cellStyle name="Note 4 18 5 4 3 2" xfId="24478" xr:uid="{00000000-0005-0000-0000-0000FD620000}"/>
    <cellStyle name="Note 4 18 5 4 3 3" xfId="38931" xr:uid="{00000000-0005-0000-0000-0000FE620000}"/>
    <cellStyle name="Note 4 18 5 4 4" xfId="9484" xr:uid="{00000000-0005-0000-0000-0000FF620000}"/>
    <cellStyle name="Note 4 18 5 4 4 2" xfId="26919" xr:uid="{00000000-0005-0000-0000-000000630000}"/>
    <cellStyle name="Note 4 18 5 4 4 3" xfId="41372" xr:uid="{00000000-0005-0000-0000-000001630000}"/>
    <cellStyle name="Note 4 18 5 4 5" xfId="11904" xr:uid="{00000000-0005-0000-0000-000002630000}"/>
    <cellStyle name="Note 4 18 5 4 5 2" xfId="29339" xr:uid="{00000000-0005-0000-0000-000003630000}"/>
    <cellStyle name="Note 4 18 5 4 5 3" xfId="43792" xr:uid="{00000000-0005-0000-0000-000004630000}"/>
    <cellStyle name="Note 4 18 5 4 6" xfId="15287" xr:uid="{00000000-0005-0000-0000-000005630000}"/>
    <cellStyle name="Note 4 18 5 4 6 2" xfId="32722" xr:uid="{00000000-0005-0000-0000-000006630000}"/>
    <cellStyle name="Note 4 18 5 4 6 3" xfId="47175" xr:uid="{00000000-0005-0000-0000-000007630000}"/>
    <cellStyle name="Note 4 18 5 4 7" xfId="18911" xr:uid="{00000000-0005-0000-0000-000008630000}"/>
    <cellStyle name="Note 4 18 5 4 8" xfId="20449" xr:uid="{00000000-0005-0000-0000-000009630000}"/>
    <cellStyle name="Note 4 18 5 5" xfId="4578" xr:uid="{00000000-0005-0000-0000-00000A630000}"/>
    <cellStyle name="Note 4 18 5 5 2" xfId="14059" xr:uid="{00000000-0005-0000-0000-00000B630000}"/>
    <cellStyle name="Note 4 18 5 5 2 2" xfId="31494" xr:uid="{00000000-0005-0000-0000-00000C630000}"/>
    <cellStyle name="Note 4 18 5 5 2 3" xfId="45947" xr:uid="{00000000-0005-0000-0000-00000D630000}"/>
    <cellStyle name="Note 4 18 5 5 3" xfId="16520" xr:uid="{00000000-0005-0000-0000-00000E630000}"/>
    <cellStyle name="Note 4 18 5 5 3 2" xfId="33955" xr:uid="{00000000-0005-0000-0000-00000F630000}"/>
    <cellStyle name="Note 4 18 5 5 3 3" xfId="48408" xr:uid="{00000000-0005-0000-0000-000010630000}"/>
    <cellStyle name="Note 4 18 5 5 4" xfId="22014" xr:uid="{00000000-0005-0000-0000-000011630000}"/>
    <cellStyle name="Note 4 18 5 5 5" xfId="36467" xr:uid="{00000000-0005-0000-0000-000012630000}"/>
    <cellStyle name="Note 4 18 5 6" xfId="7040" xr:uid="{00000000-0005-0000-0000-000013630000}"/>
    <cellStyle name="Note 4 18 5 6 2" xfId="24475" xr:uid="{00000000-0005-0000-0000-000014630000}"/>
    <cellStyle name="Note 4 18 5 6 3" xfId="38928" xr:uid="{00000000-0005-0000-0000-000015630000}"/>
    <cellStyle name="Note 4 18 5 7" xfId="9481" xr:uid="{00000000-0005-0000-0000-000016630000}"/>
    <cellStyle name="Note 4 18 5 7 2" xfId="26916" xr:uid="{00000000-0005-0000-0000-000017630000}"/>
    <cellStyle name="Note 4 18 5 7 3" xfId="41369" xr:uid="{00000000-0005-0000-0000-000018630000}"/>
    <cellStyle name="Note 4 18 5 8" xfId="11901" xr:uid="{00000000-0005-0000-0000-000019630000}"/>
    <cellStyle name="Note 4 18 5 8 2" xfId="29336" xr:uid="{00000000-0005-0000-0000-00001A630000}"/>
    <cellStyle name="Note 4 18 5 8 3" xfId="43789" xr:uid="{00000000-0005-0000-0000-00001B630000}"/>
    <cellStyle name="Note 4 18 5 9" xfId="18908" xr:uid="{00000000-0005-0000-0000-00001C630000}"/>
    <cellStyle name="Note 4 18 6" xfId="2071" xr:uid="{00000000-0005-0000-0000-00001D630000}"/>
    <cellStyle name="Note 4 18 6 2" xfId="4582" xr:uid="{00000000-0005-0000-0000-00001E630000}"/>
    <cellStyle name="Note 4 18 6 2 2" xfId="14062" xr:uid="{00000000-0005-0000-0000-00001F630000}"/>
    <cellStyle name="Note 4 18 6 2 2 2" xfId="31497" xr:uid="{00000000-0005-0000-0000-000020630000}"/>
    <cellStyle name="Note 4 18 6 2 2 3" xfId="45950" xr:uid="{00000000-0005-0000-0000-000021630000}"/>
    <cellStyle name="Note 4 18 6 2 3" xfId="16523" xr:uid="{00000000-0005-0000-0000-000022630000}"/>
    <cellStyle name="Note 4 18 6 2 3 2" xfId="33958" xr:uid="{00000000-0005-0000-0000-000023630000}"/>
    <cellStyle name="Note 4 18 6 2 3 3" xfId="48411" xr:uid="{00000000-0005-0000-0000-000024630000}"/>
    <cellStyle name="Note 4 18 6 2 4" xfId="22018" xr:uid="{00000000-0005-0000-0000-000025630000}"/>
    <cellStyle name="Note 4 18 6 2 5" xfId="36471" xr:uid="{00000000-0005-0000-0000-000026630000}"/>
    <cellStyle name="Note 4 18 6 3" xfId="7044" xr:uid="{00000000-0005-0000-0000-000027630000}"/>
    <cellStyle name="Note 4 18 6 3 2" xfId="24479" xr:uid="{00000000-0005-0000-0000-000028630000}"/>
    <cellStyle name="Note 4 18 6 3 3" xfId="38932" xr:uid="{00000000-0005-0000-0000-000029630000}"/>
    <cellStyle name="Note 4 18 6 4" xfId="9485" xr:uid="{00000000-0005-0000-0000-00002A630000}"/>
    <cellStyle name="Note 4 18 6 4 2" xfId="26920" xr:uid="{00000000-0005-0000-0000-00002B630000}"/>
    <cellStyle name="Note 4 18 6 4 3" xfId="41373" xr:uid="{00000000-0005-0000-0000-00002C630000}"/>
    <cellStyle name="Note 4 18 6 5" xfId="11905" xr:uid="{00000000-0005-0000-0000-00002D630000}"/>
    <cellStyle name="Note 4 18 6 5 2" xfId="29340" xr:uid="{00000000-0005-0000-0000-00002E630000}"/>
    <cellStyle name="Note 4 18 6 5 3" xfId="43793" xr:uid="{00000000-0005-0000-0000-00002F630000}"/>
    <cellStyle name="Note 4 18 6 6" xfId="18912" xr:uid="{00000000-0005-0000-0000-000030630000}"/>
    <cellStyle name="Note 4 18 7" xfId="2072" xr:uid="{00000000-0005-0000-0000-000031630000}"/>
    <cellStyle name="Note 4 18 7 2" xfId="4583" xr:uid="{00000000-0005-0000-0000-000032630000}"/>
    <cellStyle name="Note 4 18 7 2 2" xfId="14063" xr:uid="{00000000-0005-0000-0000-000033630000}"/>
    <cellStyle name="Note 4 18 7 2 2 2" xfId="31498" xr:uid="{00000000-0005-0000-0000-000034630000}"/>
    <cellStyle name="Note 4 18 7 2 2 3" xfId="45951" xr:uid="{00000000-0005-0000-0000-000035630000}"/>
    <cellStyle name="Note 4 18 7 2 3" xfId="16524" xr:uid="{00000000-0005-0000-0000-000036630000}"/>
    <cellStyle name="Note 4 18 7 2 3 2" xfId="33959" xr:uid="{00000000-0005-0000-0000-000037630000}"/>
    <cellStyle name="Note 4 18 7 2 3 3" xfId="48412" xr:uid="{00000000-0005-0000-0000-000038630000}"/>
    <cellStyle name="Note 4 18 7 2 4" xfId="22019" xr:uid="{00000000-0005-0000-0000-000039630000}"/>
    <cellStyle name="Note 4 18 7 2 5" xfId="36472" xr:uid="{00000000-0005-0000-0000-00003A630000}"/>
    <cellStyle name="Note 4 18 7 3" xfId="7045" xr:uid="{00000000-0005-0000-0000-00003B630000}"/>
    <cellStyle name="Note 4 18 7 3 2" xfId="24480" xr:uid="{00000000-0005-0000-0000-00003C630000}"/>
    <cellStyle name="Note 4 18 7 3 3" xfId="38933" xr:uid="{00000000-0005-0000-0000-00003D630000}"/>
    <cellStyle name="Note 4 18 7 4" xfId="9486" xr:uid="{00000000-0005-0000-0000-00003E630000}"/>
    <cellStyle name="Note 4 18 7 4 2" xfId="26921" xr:uid="{00000000-0005-0000-0000-00003F630000}"/>
    <cellStyle name="Note 4 18 7 4 3" xfId="41374" xr:uid="{00000000-0005-0000-0000-000040630000}"/>
    <cellStyle name="Note 4 18 7 5" xfId="11906" xr:uid="{00000000-0005-0000-0000-000041630000}"/>
    <cellStyle name="Note 4 18 7 5 2" xfId="29341" xr:uid="{00000000-0005-0000-0000-000042630000}"/>
    <cellStyle name="Note 4 18 7 5 3" xfId="43794" xr:uid="{00000000-0005-0000-0000-000043630000}"/>
    <cellStyle name="Note 4 18 7 6" xfId="18913" xr:uid="{00000000-0005-0000-0000-000044630000}"/>
    <cellStyle name="Note 4 18 8" xfId="2073" xr:uid="{00000000-0005-0000-0000-000045630000}"/>
    <cellStyle name="Note 4 18 8 2" xfId="4584" xr:uid="{00000000-0005-0000-0000-000046630000}"/>
    <cellStyle name="Note 4 18 8 2 2" xfId="22020" xr:uid="{00000000-0005-0000-0000-000047630000}"/>
    <cellStyle name="Note 4 18 8 2 3" xfId="36473" xr:uid="{00000000-0005-0000-0000-000048630000}"/>
    <cellStyle name="Note 4 18 8 3" xfId="7046" xr:uid="{00000000-0005-0000-0000-000049630000}"/>
    <cellStyle name="Note 4 18 8 3 2" xfId="24481" xr:uid="{00000000-0005-0000-0000-00004A630000}"/>
    <cellStyle name="Note 4 18 8 3 3" xfId="38934" xr:uid="{00000000-0005-0000-0000-00004B630000}"/>
    <cellStyle name="Note 4 18 8 4" xfId="9487" xr:uid="{00000000-0005-0000-0000-00004C630000}"/>
    <cellStyle name="Note 4 18 8 4 2" xfId="26922" xr:uid="{00000000-0005-0000-0000-00004D630000}"/>
    <cellStyle name="Note 4 18 8 4 3" xfId="41375" xr:uid="{00000000-0005-0000-0000-00004E630000}"/>
    <cellStyle name="Note 4 18 8 5" xfId="11907" xr:uid="{00000000-0005-0000-0000-00004F630000}"/>
    <cellStyle name="Note 4 18 8 5 2" xfId="29342" xr:uid="{00000000-0005-0000-0000-000050630000}"/>
    <cellStyle name="Note 4 18 8 5 3" xfId="43795" xr:uid="{00000000-0005-0000-0000-000051630000}"/>
    <cellStyle name="Note 4 18 8 6" xfId="15288" xr:uid="{00000000-0005-0000-0000-000052630000}"/>
    <cellStyle name="Note 4 18 8 6 2" xfId="32723" xr:uid="{00000000-0005-0000-0000-000053630000}"/>
    <cellStyle name="Note 4 18 8 6 3" xfId="47176" xr:uid="{00000000-0005-0000-0000-000054630000}"/>
    <cellStyle name="Note 4 18 8 7" xfId="18914" xr:uid="{00000000-0005-0000-0000-000055630000}"/>
    <cellStyle name="Note 4 18 8 8" xfId="20450" xr:uid="{00000000-0005-0000-0000-000056630000}"/>
    <cellStyle name="Note 4 18 9" xfId="4565" xr:uid="{00000000-0005-0000-0000-000057630000}"/>
    <cellStyle name="Note 4 18 9 2" xfId="14049" xr:uid="{00000000-0005-0000-0000-000058630000}"/>
    <cellStyle name="Note 4 18 9 2 2" xfId="31484" xr:uid="{00000000-0005-0000-0000-000059630000}"/>
    <cellStyle name="Note 4 18 9 2 3" xfId="45937" xr:uid="{00000000-0005-0000-0000-00005A630000}"/>
    <cellStyle name="Note 4 18 9 3" xfId="16510" xr:uid="{00000000-0005-0000-0000-00005B630000}"/>
    <cellStyle name="Note 4 18 9 3 2" xfId="33945" xr:uid="{00000000-0005-0000-0000-00005C630000}"/>
    <cellStyle name="Note 4 18 9 3 3" xfId="48398" xr:uid="{00000000-0005-0000-0000-00005D630000}"/>
    <cellStyle name="Note 4 18 9 4" xfId="22001" xr:uid="{00000000-0005-0000-0000-00005E630000}"/>
    <cellStyle name="Note 4 18 9 5" xfId="36454" xr:uid="{00000000-0005-0000-0000-00005F630000}"/>
    <cellStyle name="Note 4 19" xfId="2074" xr:uid="{00000000-0005-0000-0000-000060630000}"/>
    <cellStyle name="Note 4 19 10" xfId="7047" xr:uid="{00000000-0005-0000-0000-000061630000}"/>
    <cellStyle name="Note 4 19 10 2" xfId="24482" xr:uid="{00000000-0005-0000-0000-000062630000}"/>
    <cellStyle name="Note 4 19 10 3" xfId="38935" xr:uid="{00000000-0005-0000-0000-000063630000}"/>
    <cellStyle name="Note 4 19 11" xfId="9488" xr:uid="{00000000-0005-0000-0000-000064630000}"/>
    <cellStyle name="Note 4 19 11 2" xfId="26923" xr:uid="{00000000-0005-0000-0000-000065630000}"/>
    <cellStyle name="Note 4 19 11 3" xfId="41376" xr:uid="{00000000-0005-0000-0000-000066630000}"/>
    <cellStyle name="Note 4 19 12" xfId="11908" xr:uid="{00000000-0005-0000-0000-000067630000}"/>
    <cellStyle name="Note 4 19 12 2" xfId="29343" xr:uid="{00000000-0005-0000-0000-000068630000}"/>
    <cellStyle name="Note 4 19 12 3" xfId="43796" xr:uid="{00000000-0005-0000-0000-000069630000}"/>
    <cellStyle name="Note 4 19 13" xfId="18915" xr:uid="{00000000-0005-0000-0000-00006A630000}"/>
    <cellStyle name="Note 4 19 2" xfId="2075" xr:uid="{00000000-0005-0000-0000-00006B630000}"/>
    <cellStyle name="Note 4 19 2 2" xfId="2076" xr:uid="{00000000-0005-0000-0000-00006C630000}"/>
    <cellStyle name="Note 4 19 2 2 2" xfId="4587" xr:uid="{00000000-0005-0000-0000-00006D630000}"/>
    <cellStyle name="Note 4 19 2 2 2 2" xfId="14066" xr:uid="{00000000-0005-0000-0000-00006E630000}"/>
    <cellStyle name="Note 4 19 2 2 2 2 2" xfId="31501" xr:uid="{00000000-0005-0000-0000-00006F630000}"/>
    <cellStyle name="Note 4 19 2 2 2 2 3" xfId="45954" xr:uid="{00000000-0005-0000-0000-000070630000}"/>
    <cellStyle name="Note 4 19 2 2 2 3" xfId="16527" xr:uid="{00000000-0005-0000-0000-000071630000}"/>
    <cellStyle name="Note 4 19 2 2 2 3 2" xfId="33962" xr:uid="{00000000-0005-0000-0000-000072630000}"/>
    <cellStyle name="Note 4 19 2 2 2 3 3" xfId="48415" xr:uid="{00000000-0005-0000-0000-000073630000}"/>
    <cellStyle name="Note 4 19 2 2 2 4" xfId="22023" xr:uid="{00000000-0005-0000-0000-000074630000}"/>
    <cellStyle name="Note 4 19 2 2 2 5" xfId="36476" xr:uid="{00000000-0005-0000-0000-000075630000}"/>
    <cellStyle name="Note 4 19 2 2 3" xfId="7049" xr:uid="{00000000-0005-0000-0000-000076630000}"/>
    <cellStyle name="Note 4 19 2 2 3 2" xfId="24484" xr:uid="{00000000-0005-0000-0000-000077630000}"/>
    <cellStyle name="Note 4 19 2 2 3 3" xfId="38937" xr:uid="{00000000-0005-0000-0000-000078630000}"/>
    <cellStyle name="Note 4 19 2 2 4" xfId="9490" xr:uid="{00000000-0005-0000-0000-000079630000}"/>
    <cellStyle name="Note 4 19 2 2 4 2" xfId="26925" xr:uid="{00000000-0005-0000-0000-00007A630000}"/>
    <cellStyle name="Note 4 19 2 2 4 3" xfId="41378" xr:uid="{00000000-0005-0000-0000-00007B630000}"/>
    <cellStyle name="Note 4 19 2 2 5" xfId="11910" xr:uid="{00000000-0005-0000-0000-00007C630000}"/>
    <cellStyle name="Note 4 19 2 2 5 2" xfId="29345" xr:uid="{00000000-0005-0000-0000-00007D630000}"/>
    <cellStyle name="Note 4 19 2 2 5 3" xfId="43798" xr:uid="{00000000-0005-0000-0000-00007E630000}"/>
    <cellStyle name="Note 4 19 2 2 6" xfId="18917" xr:uid="{00000000-0005-0000-0000-00007F630000}"/>
    <cellStyle name="Note 4 19 2 3" xfId="2077" xr:uid="{00000000-0005-0000-0000-000080630000}"/>
    <cellStyle name="Note 4 19 2 3 2" xfId="4588" xr:uid="{00000000-0005-0000-0000-000081630000}"/>
    <cellStyle name="Note 4 19 2 3 2 2" xfId="14067" xr:uid="{00000000-0005-0000-0000-000082630000}"/>
    <cellStyle name="Note 4 19 2 3 2 2 2" xfId="31502" xr:uid="{00000000-0005-0000-0000-000083630000}"/>
    <cellStyle name="Note 4 19 2 3 2 2 3" xfId="45955" xr:uid="{00000000-0005-0000-0000-000084630000}"/>
    <cellStyle name="Note 4 19 2 3 2 3" xfId="16528" xr:uid="{00000000-0005-0000-0000-000085630000}"/>
    <cellStyle name="Note 4 19 2 3 2 3 2" xfId="33963" xr:uid="{00000000-0005-0000-0000-000086630000}"/>
    <cellStyle name="Note 4 19 2 3 2 3 3" xfId="48416" xr:uid="{00000000-0005-0000-0000-000087630000}"/>
    <cellStyle name="Note 4 19 2 3 2 4" xfId="22024" xr:uid="{00000000-0005-0000-0000-000088630000}"/>
    <cellStyle name="Note 4 19 2 3 2 5" xfId="36477" xr:uid="{00000000-0005-0000-0000-000089630000}"/>
    <cellStyle name="Note 4 19 2 3 3" xfId="7050" xr:uid="{00000000-0005-0000-0000-00008A630000}"/>
    <cellStyle name="Note 4 19 2 3 3 2" xfId="24485" xr:uid="{00000000-0005-0000-0000-00008B630000}"/>
    <cellStyle name="Note 4 19 2 3 3 3" xfId="38938" xr:uid="{00000000-0005-0000-0000-00008C630000}"/>
    <cellStyle name="Note 4 19 2 3 4" xfId="9491" xr:uid="{00000000-0005-0000-0000-00008D630000}"/>
    <cellStyle name="Note 4 19 2 3 4 2" xfId="26926" xr:uid="{00000000-0005-0000-0000-00008E630000}"/>
    <cellStyle name="Note 4 19 2 3 4 3" xfId="41379" xr:uid="{00000000-0005-0000-0000-00008F630000}"/>
    <cellStyle name="Note 4 19 2 3 5" xfId="11911" xr:uid="{00000000-0005-0000-0000-000090630000}"/>
    <cellStyle name="Note 4 19 2 3 5 2" xfId="29346" xr:uid="{00000000-0005-0000-0000-000091630000}"/>
    <cellStyle name="Note 4 19 2 3 5 3" xfId="43799" xr:uid="{00000000-0005-0000-0000-000092630000}"/>
    <cellStyle name="Note 4 19 2 3 6" xfId="18918" xr:uid="{00000000-0005-0000-0000-000093630000}"/>
    <cellStyle name="Note 4 19 2 4" xfId="2078" xr:uid="{00000000-0005-0000-0000-000094630000}"/>
    <cellStyle name="Note 4 19 2 4 2" xfId="4589" xr:uid="{00000000-0005-0000-0000-000095630000}"/>
    <cellStyle name="Note 4 19 2 4 2 2" xfId="22025" xr:uid="{00000000-0005-0000-0000-000096630000}"/>
    <cellStyle name="Note 4 19 2 4 2 3" xfId="36478" xr:uid="{00000000-0005-0000-0000-000097630000}"/>
    <cellStyle name="Note 4 19 2 4 3" xfId="7051" xr:uid="{00000000-0005-0000-0000-000098630000}"/>
    <cellStyle name="Note 4 19 2 4 3 2" xfId="24486" xr:uid="{00000000-0005-0000-0000-000099630000}"/>
    <cellStyle name="Note 4 19 2 4 3 3" xfId="38939" xr:uid="{00000000-0005-0000-0000-00009A630000}"/>
    <cellStyle name="Note 4 19 2 4 4" xfId="9492" xr:uid="{00000000-0005-0000-0000-00009B630000}"/>
    <cellStyle name="Note 4 19 2 4 4 2" xfId="26927" xr:uid="{00000000-0005-0000-0000-00009C630000}"/>
    <cellStyle name="Note 4 19 2 4 4 3" xfId="41380" xr:uid="{00000000-0005-0000-0000-00009D630000}"/>
    <cellStyle name="Note 4 19 2 4 5" xfId="11912" xr:uid="{00000000-0005-0000-0000-00009E630000}"/>
    <cellStyle name="Note 4 19 2 4 5 2" xfId="29347" xr:uid="{00000000-0005-0000-0000-00009F630000}"/>
    <cellStyle name="Note 4 19 2 4 5 3" xfId="43800" xr:uid="{00000000-0005-0000-0000-0000A0630000}"/>
    <cellStyle name="Note 4 19 2 4 6" xfId="15289" xr:uid="{00000000-0005-0000-0000-0000A1630000}"/>
    <cellStyle name="Note 4 19 2 4 6 2" xfId="32724" xr:uid="{00000000-0005-0000-0000-0000A2630000}"/>
    <cellStyle name="Note 4 19 2 4 6 3" xfId="47177" xr:uid="{00000000-0005-0000-0000-0000A3630000}"/>
    <cellStyle name="Note 4 19 2 4 7" xfId="18919" xr:uid="{00000000-0005-0000-0000-0000A4630000}"/>
    <cellStyle name="Note 4 19 2 4 8" xfId="20451" xr:uid="{00000000-0005-0000-0000-0000A5630000}"/>
    <cellStyle name="Note 4 19 2 5" xfId="4586" xr:uid="{00000000-0005-0000-0000-0000A6630000}"/>
    <cellStyle name="Note 4 19 2 5 2" xfId="14065" xr:uid="{00000000-0005-0000-0000-0000A7630000}"/>
    <cellStyle name="Note 4 19 2 5 2 2" xfId="31500" xr:uid="{00000000-0005-0000-0000-0000A8630000}"/>
    <cellStyle name="Note 4 19 2 5 2 3" xfId="45953" xr:uid="{00000000-0005-0000-0000-0000A9630000}"/>
    <cellStyle name="Note 4 19 2 5 3" xfId="16526" xr:uid="{00000000-0005-0000-0000-0000AA630000}"/>
    <cellStyle name="Note 4 19 2 5 3 2" xfId="33961" xr:uid="{00000000-0005-0000-0000-0000AB630000}"/>
    <cellStyle name="Note 4 19 2 5 3 3" xfId="48414" xr:uid="{00000000-0005-0000-0000-0000AC630000}"/>
    <cellStyle name="Note 4 19 2 5 4" xfId="22022" xr:uid="{00000000-0005-0000-0000-0000AD630000}"/>
    <cellStyle name="Note 4 19 2 5 5" xfId="36475" xr:uid="{00000000-0005-0000-0000-0000AE630000}"/>
    <cellStyle name="Note 4 19 2 6" xfId="7048" xr:uid="{00000000-0005-0000-0000-0000AF630000}"/>
    <cellStyle name="Note 4 19 2 6 2" xfId="24483" xr:uid="{00000000-0005-0000-0000-0000B0630000}"/>
    <cellStyle name="Note 4 19 2 6 3" xfId="38936" xr:uid="{00000000-0005-0000-0000-0000B1630000}"/>
    <cellStyle name="Note 4 19 2 7" xfId="9489" xr:uid="{00000000-0005-0000-0000-0000B2630000}"/>
    <cellStyle name="Note 4 19 2 7 2" xfId="26924" xr:uid="{00000000-0005-0000-0000-0000B3630000}"/>
    <cellStyle name="Note 4 19 2 7 3" xfId="41377" xr:uid="{00000000-0005-0000-0000-0000B4630000}"/>
    <cellStyle name="Note 4 19 2 8" xfId="11909" xr:uid="{00000000-0005-0000-0000-0000B5630000}"/>
    <cellStyle name="Note 4 19 2 8 2" xfId="29344" xr:uid="{00000000-0005-0000-0000-0000B6630000}"/>
    <cellStyle name="Note 4 19 2 8 3" xfId="43797" xr:uid="{00000000-0005-0000-0000-0000B7630000}"/>
    <cellStyle name="Note 4 19 2 9" xfId="18916" xr:uid="{00000000-0005-0000-0000-0000B8630000}"/>
    <cellStyle name="Note 4 19 3" xfId="2079" xr:uid="{00000000-0005-0000-0000-0000B9630000}"/>
    <cellStyle name="Note 4 19 3 2" xfId="2080" xr:uid="{00000000-0005-0000-0000-0000BA630000}"/>
    <cellStyle name="Note 4 19 3 2 2" xfId="4591" xr:uid="{00000000-0005-0000-0000-0000BB630000}"/>
    <cellStyle name="Note 4 19 3 2 2 2" xfId="14069" xr:uid="{00000000-0005-0000-0000-0000BC630000}"/>
    <cellStyle name="Note 4 19 3 2 2 2 2" xfId="31504" xr:uid="{00000000-0005-0000-0000-0000BD630000}"/>
    <cellStyle name="Note 4 19 3 2 2 2 3" xfId="45957" xr:uid="{00000000-0005-0000-0000-0000BE630000}"/>
    <cellStyle name="Note 4 19 3 2 2 3" xfId="16530" xr:uid="{00000000-0005-0000-0000-0000BF630000}"/>
    <cellStyle name="Note 4 19 3 2 2 3 2" xfId="33965" xr:uid="{00000000-0005-0000-0000-0000C0630000}"/>
    <cellStyle name="Note 4 19 3 2 2 3 3" xfId="48418" xr:uid="{00000000-0005-0000-0000-0000C1630000}"/>
    <cellStyle name="Note 4 19 3 2 2 4" xfId="22027" xr:uid="{00000000-0005-0000-0000-0000C2630000}"/>
    <cellStyle name="Note 4 19 3 2 2 5" xfId="36480" xr:uid="{00000000-0005-0000-0000-0000C3630000}"/>
    <cellStyle name="Note 4 19 3 2 3" xfId="7053" xr:uid="{00000000-0005-0000-0000-0000C4630000}"/>
    <cellStyle name="Note 4 19 3 2 3 2" xfId="24488" xr:uid="{00000000-0005-0000-0000-0000C5630000}"/>
    <cellStyle name="Note 4 19 3 2 3 3" xfId="38941" xr:uid="{00000000-0005-0000-0000-0000C6630000}"/>
    <cellStyle name="Note 4 19 3 2 4" xfId="9494" xr:uid="{00000000-0005-0000-0000-0000C7630000}"/>
    <cellStyle name="Note 4 19 3 2 4 2" xfId="26929" xr:uid="{00000000-0005-0000-0000-0000C8630000}"/>
    <cellStyle name="Note 4 19 3 2 4 3" xfId="41382" xr:uid="{00000000-0005-0000-0000-0000C9630000}"/>
    <cellStyle name="Note 4 19 3 2 5" xfId="11914" xr:uid="{00000000-0005-0000-0000-0000CA630000}"/>
    <cellStyle name="Note 4 19 3 2 5 2" xfId="29349" xr:uid="{00000000-0005-0000-0000-0000CB630000}"/>
    <cellStyle name="Note 4 19 3 2 5 3" xfId="43802" xr:uid="{00000000-0005-0000-0000-0000CC630000}"/>
    <cellStyle name="Note 4 19 3 2 6" xfId="18921" xr:uid="{00000000-0005-0000-0000-0000CD630000}"/>
    <cellStyle name="Note 4 19 3 3" xfId="2081" xr:uid="{00000000-0005-0000-0000-0000CE630000}"/>
    <cellStyle name="Note 4 19 3 3 2" xfId="4592" xr:uid="{00000000-0005-0000-0000-0000CF630000}"/>
    <cellStyle name="Note 4 19 3 3 2 2" xfId="14070" xr:uid="{00000000-0005-0000-0000-0000D0630000}"/>
    <cellStyle name="Note 4 19 3 3 2 2 2" xfId="31505" xr:uid="{00000000-0005-0000-0000-0000D1630000}"/>
    <cellStyle name="Note 4 19 3 3 2 2 3" xfId="45958" xr:uid="{00000000-0005-0000-0000-0000D2630000}"/>
    <cellStyle name="Note 4 19 3 3 2 3" xfId="16531" xr:uid="{00000000-0005-0000-0000-0000D3630000}"/>
    <cellStyle name="Note 4 19 3 3 2 3 2" xfId="33966" xr:uid="{00000000-0005-0000-0000-0000D4630000}"/>
    <cellStyle name="Note 4 19 3 3 2 3 3" xfId="48419" xr:uid="{00000000-0005-0000-0000-0000D5630000}"/>
    <cellStyle name="Note 4 19 3 3 2 4" xfId="22028" xr:uid="{00000000-0005-0000-0000-0000D6630000}"/>
    <cellStyle name="Note 4 19 3 3 2 5" xfId="36481" xr:uid="{00000000-0005-0000-0000-0000D7630000}"/>
    <cellStyle name="Note 4 19 3 3 3" xfId="7054" xr:uid="{00000000-0005-0000-0000-0000D8630000}"/>
    <cellStyle name="Note 4 19 3 3 3 2" xfId="24489" xr:uid="{00000000-0005-0000-0000-0000D9630000}"/>
    <cellStyle name="Note 4 19 3 3 3 3" xfId="38942" xr:uid="{00000000-0005-0000-0000-0000DA630000}"/>
    <cellStyle name="Note 4 19 3 3 4" xfId="9495" xr:uid="{00000000-0005-0000-0000-0000DB630000}"/>
    <cellStyle name="Note 4 19 3 3 4 2" xfId="26930" xr:uid="{00000000-0005-0000-0000-0000DC630000}"/>
    <cellStyle name="Note 4 19 3 3 4 3" xfId="41383" xr:uid="{00000000-0005-0000-0000-0000DD630000}"/>
    <cellStyle name="Note 4 19 3 3 5" xfId="11915" xr:uid="{00000000-0005-0000-0000-0000DE630000}"/>
    <cellStyle name="Note 4 19 3 3 5 2" xfId="29350" xr:uid="{00000000-0005-0000-0000-0000DF630000}"/>
    <cellStyle name="Note 4 19 3 3 5 3" xfId="43803" xr:uid="{00000000-0005-0000-0000-0000E0630000}"/>
    <cellStyle name="Note 4 19 3 3 6" xfId="18922" xr:uid="{00000000-0005-0000-0000-0000E1630000}"/>
    <cellStyle name="Note 4 19 3 4" xfId="2082" xr:uid="{00000000-0005-0000-0000-0000E2630000}"/>
    <cellStyle name="Note 4 19 3 4 2" xfId="4593" xr:uid="{00000000-0005-0000-0000-0000E3630000}"/>
    <cellStyle name="Note 4 19 3 4 2 2" xfId="22029" xr:uid="{00000000-0005-0000-0000-0000E4630000}"/>
    <cellStyle name="Note 4 19 3 4 2 3" xfId="36482" xr:uid="{00000000-0005-0000-0000-0000E5630000}"/>
    <cellStyle name="Note 4 19 3 4 3" xfId="7055" xr:uid="{00000000-0005-0000-0000-0000E6630000}"/>
    <cellStyle name="Note 4 19 3 4 3 2" xfId="24490" xr:uid="{00000000-0005-0000-0000-0000E7630000}"/>
    <cellStyle name="Note 4 19 3 4 3 3" xfId="38943" xr:uid="{00000000-0005-0000-0000-0000E8630000}"/>
    <cellStyle name="Note 4 19 3 4 4" xfId="9496" xr:uid="{00000000-0005-0000-0000-0000E9630000}"/>
    <cellStyle name="Note 4 19 3 4 4 2" xfId="26931" xr:uid="{00000000-0005-0000-0000-0000EA630000}"/>
    <cellStyle name="Note 4 19 3 4 4 3" xfId="41384" xr:uid="{00000000-0005-0000-0000-0000EB630000}"/>
    <cellStyle name="Note 4 19 3 4 5" xfId="11916" xr:uid="{00000000-0005-0000-0000-0000EC630000}"/>
    <cellStyle name="Note 4 19 3 4 5 2" xfId="29351" xr:uid="{00000000-0005-0000-0000-0000ED630000}"/>
    <cellStyle name="Note 4 19 3 4 5 3" xfId="43804" xr:uid="{00000000-0005-0000-0000-0000EE630000}"/>
    <cellStyle name="Note 4 19 3 4 6" xfId="15290" xr:uid="{00000000-0005-0000-0000-0000EF630000}"/>
    <cellStyle name="Note 4 19 3 4 6 2" xfId="32725" xr:uid="{00000000-0005-0000-0000-0000F0630000}"/>
    <cellStyle name="Note 4 19 3 4 6 3" xfId="47178" xr:uid="{00000000-0005-0000-0000-0000F1630000}"/>
    <cellStyle name="Note 4 19 3 4 7" xfId="18923" xr:uid="{00000000-0005-0000-0000-0000F2630000}"/>
    <cellStyle name="Note 4 19 3 4 8" xfId="20452" xr:uid="{00000000-0005-0000-0000-0000F3630000}"/>
    <cellStyle name="Note 4 19 3 5" xfId="4590" xr:uid="{00000000-0005-0000-0000-0000F4630000}"/>
    <cellStyle name="Note 4 19 3 5 2" xfId="14068" xr:uid="{00000000-0005-0000-0000-0000F5630000}"/>
    <cellStyle name="Note 4 19 3 5 2 2" xfId="31503" xr:uid="{00000000-0005-0000-0000-0000F6630000}"/>
    <cellStyle name="Note 4 19 3 5 2 3" xfId="45956" xr:uid="{00000000-0005-0000-0000-0000F7630000}"/>
    <cellStyle name="Note 4 19 3 5 3" xfId="16529" xr:uid="{00000000-0005-0000-0000-0000F8630000}"/>
    <cellStyle name="Note 4 19 3 5 3 2" xfId="33964" xr:uid="{00000000-0005-0000-0000-0000F9630000}"/>
    <cellStyle name="Note 4 19 3 5 3 3" xfId="48417" xr:uid="{00000000-0005-0000-0000-0000FA630000}"/>
    <cellStyle name="Note 4 19 3 5 4" xfId="22026" xr:uid="{00000000-0005-0000-0000-0000FB630000}"/>
    <cellStyle name="Note 4 19 3 5 5" xfId="36479" xr:uid="{00000000-0005-0000-0000-0000FC630000}"/>
    <cellStyle name="Note 4 19 3 6" xfId="7052" xr:uid="{00000000-0005-0000-0000-0000FD630000}"/>
    <cellStyle name="Note 4 19 3 6 2" xfId="24487" xr:uid="{00000000-0005-0000-0000-0000FE630000}"/>
    <cellStyle name="Note 4 19 3 6 3" xfId="38940" xr:uid="{00000000-0005-0000-0000-0000FF630000}"/>
    <cellStyle name="Note 4 19 3 7" xfId="9493" xr:uid="{00000000-0005-0000-0000-000000640000}"/>
    <cellStyle name="Note 4 19 3 7 2" xfId="26928" xr:uid="{00000000-0005-0000-0000-000001640000}"/>
    <cellStyle name="Note 4 19 3 7 3" xfId="41381" xr:uid="{00000000-0005-0000-0000-000002640000}"/>
    <cellStyle name="Note 4 19 3 8" xfId="11913" xr:uid="{00000000-0005-0000-0000-000003640000}"/>
    <cellStyle name="Note 4 19 3 8 2" xfId="29348" xr:uid="{00000000-0005-0000-0000-000004640000}"/>
    <cellStyle name="Note 4 19 3 8 3" xfId="43801" xr:uid="{00000000-0005-0000-0000-000005640000}"/>
    <cellStyle name="Note 4 19 3 9" xfId="18920" xr:uid="{00000000-0005-0000-0000-000006640000}"/>
    <cellStyle name="Note 4 19 4" xfId="2083" xr:uid="{00000000-0005-0000-0000-000007640000}"/>
    <cellStyle name="Note 4 19 4 2" xfId="2084" xr:uid="{00000000-0005-0000-0000-000008640000}"/>
    <cellStyle name="Note 4 19 4 2 2" xfId="4595" xr:uid="{00000000-0005-0000-0000-000009640000}"/>
    <cellStyle name="Note 4 19 4 2 2 2" xfId="14072" xr:uid="{00000000-0005-0000-0000-00000A640000}"/>
    <cellStyle name="Note 4 19 4 2 2 2 2" xfId="31507" xr:uid="{00000000-0005-0000-0000-00000B640000}"/>
    <cellStyle name="Note 4 19 4 2 2 2 3" xfId="45960" xr:uid="{00000000-0005-0000-0000-00000C640000}"/>
    <cellStyle name="Note 4 19 4 2 2 3" xfId="16533" xr:uid="{00000000-0005-0000-0000-00000D640000}"/>
    <cellStyle name="Note 4 19 4 2 2 3 2" xfId="33968" xr:uid="{00000000-0005-0000-0000-00000E640000}"/>
    <cellStyle name="Note 4 19 4 2 2 3 3" xfId="48421" xr:uid="{00000000-0005-0000-0000-00000F640000}"/>
    <cellStyle name="Note 4 19 4 2 2 4" xfId="22031" xr:uid="{00000000-0005-0000-0000-000010640000}"/>
    <cellStyle name="Note 4 19 4 2 2 5" xfId="36484" xr:uid="{00000000-0005-0000-0000-000011640000}"/>
    <cellStyle name="Note 4 19 4 2 3" xfId="7057" xr:uid="{00000000-0005-0000-0000-000012640000}"/>
    <cellStyle name="Note 4 19 4 2 3 2" xfId="24492" xr:uid="{00000000-0005-0000-0000-000013640000}"/>
    <cellStyle name="Note 4 19 4 2 3 3" xfId="38945" xr:uid="{00000000-0005-0000-0000-000014640000}"/>
    <cellStyle name="Note 4 19 4 2 4" xfId="9498" xr:uid="{00000000-0005-0000-0000-000015640000}"/>
    <cellStyle name="Note 4 19 4 2 4 2" xfId="26933" xr:uid="{00000000-0005-0000-0000-000016640000}"/>
    <cellStyle name="Note 4 19 4 2 4 3" xfId="41386" xr:uid="{00000000-0005-0000-0000-000017640000}"/>
    <cellStyle name="Note 4 19 4 2 5" xfId="11918" xr:uid="{00000000-0005-0000-0000-000018640000}"/>
    <cellStyle name="Note 4 19 4 2 5 2" xfId="29353" xr:uid="{00000000-0005-0000-0000-000019640000}"/>
    <cellStyle name="Note 4 19 4 2 5 3" xfId="43806" xr:uid="{00000000-0005-0000-0000-00001A640000}"/>
    <cellStyle name="Note 4 19 4 2 6" xfId="18925" xr:uid="{00000000-0005-0000-0000-00001B640000}"/>
    <cellStyle name="Note 4 19 4 3" xfId="2085" xr:uid="{00000000-0005-0000-0000-00001C640000}"/>
    <cellStyle name="Note 4 19 4 3 2" xfId="4596" xr:uid="{00000000-0005-0000-0000-00001D640000}"/>
    <cellStyle name="Note 4 19 4 3 2 2" xfId="14073" xr:uid="{00000000-0005-0000-0000-00001E640000}"/>
    <cellStyle name="Note 4 19 4 3 2 2 2" xfId="31508" xr:uid="{00000000-0005-0000-0000-00001F640000}"/>
    <cellStyle name="Note 4 19 4 3 2 2 3" xfId="45961" xr:uid="{00000000-0005-0000-0000-000020640000}"/>
    <cellStyle name="Note 4 19 4 3 2 3" xfId="16534" xr:uid="{00000000-0005-0000-0000-000021640000}"/>
    <cellStyle name="Note 4 19 4 3 2 3 2" xfId="33969" xr:uid="{00000000-0005-0000-0000-000022640000}"/>
    <cellStyle name="Note 4 19 4 3 2 3 3" xfId="48422" xr:uid="{00000000-0005-0000-0000-000023640000}"/>
    <cellStyle name="Note 4 19 4 3 2 4" xfId="22032" xr:uid="{00000000-0005-0000-0000-000024640000}"/>
    <cellStyle name="Note 4 19 4 3 2 5" xfId="36485" xr:uid="{00000000-0005-0000-0000-000025640000}"/>
    <cellStyle name="Note 4 19 4 3 3" xfId="7058" xr:uid="{00000000-0005-0000-0000-000026640000}"/>
    <cellStyle name="Note 4 19 4 3 3 2" xfId="24493" xr:uid="{00000000-0005-0000-0000-000027640000}"/>
    <cellStyle name="Note 4 19 4 3 3 3" xfId="38946" xr:uid="{00000000-0005-0000-0000-000028640000}"/>
    <cellStyle name="Note 4 19 4 3 4" xfId="9499" xr:uid="{00000000-0005-0000-0000-000029640000}"/>
    <cellStyle name="Note 4 19 4 3 4 2" xfId="26934" xr:uid="{00000000-0005-0000-0000-00002A640000}"/>
    <cellStyle name="Note 4 19 4 3 4 3" xfId="41387" xr:uid="{00000000-0005-0000-0000-00002B640000}"/>
    <cellStyle name="Note 4 19 4 3 5" xfId="11919" xr:uid="{00000000-0005-0000-0000-00002C640000}"/>
    <cellStyle name="Note 4 19 4 3 5 2" xfId="29354" xr:uid="{00000000-0005-0000-0000-00002D640000}"/>
    <cellStyle name="Note 4 19 4 3 5 3" xfId="43807" xr:uid="{00000000-0005-0000-0000-00002E640000}"/>
    <cellStyle name="Note 4 19 4 3 6" xfId="18926" xr:uid="{00000000-0005-0000-0000-00002F640000}"/>
    <cellStyle name="Note 4 19 4 4" xfId="2086" xr:uid="{00000000-0005-0000-0000-000030640000}"/>
    <cellStyle name="Note 4 19 4 4 2" xfId="4597" xr:uid="{00000000-0005-0000-0000-000031640000}"/>
    <cellStyle name="Note 4 19 4 4 2 2" xfId="22033" xr:uid="{00000000-0005-0000-0000-000032640000}"/>
    <cellStyle name="Note 4 19 4 4 2 3" xfId="36486" xr:uid="{00000000-0005-0000-0000-000033640000}"/>
    <cellStyle name="Note 4 19 4 4 3" xfId="7059" xr:uid="{00000000-0005-0000-0000-000034640000}"/>
    <cellStyle name="Note 4 19 4 4 3 2" xfId="24494" xr:uid="{00000000-0005-0000-0000-000035640000}"/>
    <cellStyle name="Note 4 19 4 4 3 3" xfId="38947" xr:uid="{00000000-0005-0000-0000-000036640000}"/>
    <cellStyle name="Note 4 19 4 4 4" xfId="9500" xr:uid="{00000000-0005-0000-0000-000037640000}"/>
    <cellStyle name="Note 4 19 4 4 4 2" xfId="26935" xr:uid="{00000000-0005-0000-0000-000038640000}"/>
    <cellStyle name="Note 4 19 4 4 4 3" xfId="41388" xr:uid="{00000000-0005-0000-0000-000039640000}"/>
    <cellStyle name="Note 4 19 4 4 5" xfId="11920" xr:uid="{00000000-0005-0000-0000-00003A640000}"/>
    <cellStyle name="Note 4 19 4 4 5 2" xfId="29355" xr:uid="{00000000-0005-0000-0000-00003B640000}"/>
    <cellStyle name="Note 4 19 4 4 5 3" xfId="43808" xr:uid="{00000000-0005-0000-0000-00003C640000}"/>
    <cellStyle name="Note 4 19 4 4 6" xfId="15291" xr:uid="{00000000-0005-0000-0000-00003D640000}"/>
    <cellStyle name="Note 4 19 4 4 6 2" xfId="32726" xr:uid="{00000000-0005-0000-0000-00003E640000}"/>
    <cellStyle name="Note 4 19 4 4 6 3" xfId="47179" xr:uid="{00000000-0005-0000-0000-00003F640000}"/>
    <cellStyle name="Note 4 19 4 4 7" xfId="18927" xr:uid="{00000000-0005-0000-0000-000040640000}"/>
    <cellStyle name="Note 4 19 4 4 8" xfId="20453" xr:uid="{00000000-0005-0000-0000-000041640000}"/>
    <cellStyle name="Note 4 19 4 5" xfId="4594" xr:uid="{00000000-0005-0000-0000-000042640000}"/>
    <cellStyle name="Note 4 19 4 5 2" xfId="14071" xr:uid="{00000000-0005-0000-0000-000043640000}"/>
    <cellStyle name="Note 4 19 4 5 2 2" xfId="31506" xr:uid="{00000000-0005-0000-0000-000044640000}"/>
    <cellStyle name="Note 4 19 4 5 2 3" xfId="45959" xr:uid="{00000000-0005-0000-0000-000045640000}"/>
    <cellStyle name="Note 4 19 4 5 3" xfId="16532" xr:uid="{00000000-0005-0000-0000-000046640000}"/>
    <cellStyle name="Note 4 19 4 5 3 2" xfId="33967" xr:uid="{00000000-0005-0000-0000-000047640000}"/>
    <cellStyle name="Note 4 19 4 5 3 3" xfId="48420" xr:uid="{00000000-0005-0000-0000-000048640000}"/>
    <cellStyle name="Note 4 19 4 5 4" xfId="22030" xr:uid="{00000000-0005-0000-0000-000049640000}"/>
    <cellStyle name="Note 4 19 4 5 5" xfId="36483" xr:uid="{00000000-0005-0000-0000-00004A640000}"/>
    <cellStyle name="Note 4 19 4 6" xfId="7056" xr:uid="{00000000-0005-0000-0000-00004B640000}"/>
    <cellStyle name="Note 4 19 4 6 2" xfId="24491" xr:uid="{00000000-0005-0000-0000-00004C640000}"/>
    <cellStyle name="Note 4 19 4 6 3" xfId="38944" xr:uid="{00000000-0005-0000-0000-00004D640000}"/>
    <cellStyle name="Note 4 19 4 7" xfId="9497" xr:uid="{00000000-0005-0000-0000-00004E640000}"/>
    <cellStyle name="Note 4 19 4 7 2" xfId="26932" xr:uid="{00000000-0005-0000-0000-00004F640000}"/>
    <cellStyle name="Note 4 19 4 7 3" xfId="41385" xr:uid="{00000000-0005-0000-0000-000050640000}"/>
    <cellStyle name="Note 4 19 4 8" xfId="11917" xr:uid="{00000000-0005-0000-0000-000051640000}"/>
    <cellStyle name="Note 4 19 4 8 2" xfId="29352" xr:uid="{00000000-0005-0000-0000-000052640000}"/>
    <cellStyle name="Note 4 19 4 8 3" xfId="43805" xr:uid="{00000000-0005-0000-0000-000053640000}"/>
    <cellStyle name="Note 4 19 4 9" xfId="18924" xr:uid="{00000000-0005-0000-0000-000054640000}"/>
    <cellStyle name="Note 4 19 5" xfId="2087" xr:uid="{00000000-0005-0000-0000-000055640000}"/>
    <cellStyle name="Note 4 19 5 2" xfId="2088" xr:uid="{00000000-0005-0000-0000-000056640000}"/>
    <cellStyle name="Note 4 19 5 2 2" xfId="4599" xr:uid="{00000000-0005-0000-0000-000057640000}"/>
    <cellStyle name="Note 4 19 5 2 2 2" xfId="14075" xr:uid="{00000000-0005-0000-0000-000058640000}"/>
    <cellStyle name="Note 4 19 5 2 2 2 2" xfId="31510" xr:uid="{00000000-0005-0000-0000-000059640000}"/>
    <cellStyle name="Note 4 19 5 2 2 2 3" xfId="45963" xr:uid="{00000000-0005-0000-0000-00005A640000}"/>
    <cellStyle name="Note 4 19 5 2 2 3" xfId="16536" xr:uid="{00000000-0005-0000-0000-00005B640000}"/>
    <cellStyle name="Note 4 19 5 2 2 3 2" xfId="33971" xr:uid="{00000000-0005-0000-0000-00005C640000}"/>
    <cellStyle name="Note 4 19 5 2 2 3 3" xfId="48424" xr:uid="{00000000-0005-0000-0000-00005D640000}"/>
    <cellStyle name="Note 4 19 5 2 2 4" xfId="22035" xr:uid="{00000000-0005-0000-0000-00005E640000}"/>
    <cellStyle name="Note 4 19 5 2 2 5" xfId="36488" xr:uid="{00000000-0005-0000-0000-00005F640000}"/>
    <cellStyle name="Note 4 19 5 2 3" xfId="7061" xr:uid="{00000000-0005-0000-0000-000060640000}"/>
    <cellStyle name="Note 4 19 5 2 3 2" xfId="24496" xr:uid="{00000000-0005-0000-0000-000061640000}"/>
    <cellStyle name="Note 4 19 5 2 3 3" xfId="38949" xr:uid="{00000000-0005-0000-0000-000062640000}"/>
    <cellStyle name="Note 4 19 5 2 4" xfId="9502" xr:uid="{00000000-0005-0000-0000-000063640000}"/>
    <cellStyle name="Note 4 19 5 2 4 2" xfId="26937" xr:uid="{00000000-0005-0000-0000-000064640000}"/>
    <cellStyle name="Note 4 19 5 2 4 3" xfId="41390" xr:uid="{00000000-0005-0000-0000-000065640000}"/>
    <cellStyle name="Note 4 19 5 2 5" xfId="11922" xr:uid="{00000000-0005-0000-0000-000066640000}"/>
    <cellStyle name="Note 4 19 5 2 5 2" xfId="29357" xr:uid="{00000000-0005-0000-0000-000067640000}"/>
    <cellStyle name="Note 4 19 5 2 5 3" xfId="43810" xr:uid="{00000000-0005-0000-0000-000068640000}"/>
    <cellStyle name="Note 4 19 5 2 6" xfId="18929" xr:uid="{00000000-0005-0000-0000-000069640000}"/>
    <cellStyle name="Note 4 19 5 3" xfId="2089" xr:uid="{00000000-0005-0000-0000-00006A640000}"/>
    <cellStyle name="Note 4 19 5 3 2" xfId="4600" xr:uid="{00000000-0005-0000-0000-00006B640000}"/>
    <cellStyle name="Note 4 19 5 3 2 2" xfId="14076" xr:uid="{00000000-0005-0000-0000-00006C640000}"/>
    <cellStyle name="Note 4 19 5 3 2 2 2" xfId="31511" xr:uid="{00000000-0005-0000-0000-00006D640000}"/>
    <cellStyle name="Note 4 19 5 3 2 2 3" xfId="45964" xr:uid="{00000000-0005-0000-0000-00006E640000}"/>
    <cellStyle name="Note 4 19 5 3 2 3" xfId="16537" xr:uid="{00000000-0005-0000-0000-00006F640000}"/>
    <cellStyle name="Note 4 19 5 3 2 3 2" xfId="33972" xr:uid="{00000000-0005-0000-0000-000070640000}"/>
    <cellStyle name="Note 4 19 5 3 2 3 3" xfId="48425" xr:uid="{00000000-0005-0000-0000-000071640000}"/>
    <cellStyle name="Note 4 19 5 3 2 4" xfId="22036" xr:uid="{00000000-0005-0000-0000-000072640000}"/>
    <cellStyle name="Note 4 19 5 3 2 5" xfId="36489" xr:uid="{00000000-0005-0000-0000-000073640000}"/>
    <cellStyle name="Note 4 19 5 3 3" xfId="7062" xr:uid="{00000000-0005-0000-0000-000074640000}"/>
    <cellStyle name="Note 4 19 5 3 3 2" xfId="24497" xr:uid="{00000000-0005-0000-0000-000075640000}"/>
    <cellStyle name="Note 4 19 5 3 3 3" xfId="38950" xr:uid="{00000000-0005-0000-0000-000076640000}"/>
    <cellStyle name="Note 4 19 5 3 4" xfId="9503" xr:uid="{00000000-0005-0000-0000-000077640000}"/>
    <cellStyle name="Note 4 19 5 3 4 2" xfId="26938" xr:uid="{00000000-0005-0000-0000-000078640000}"/>
    <cellStyle name="Note 4 19 5 3 4 3" xfId="41391" xr:uid="{00000000-0005-0000-0000-000079640000}"/>
    <cellStyle name="Note 4 19 5 3 5" xfId="11923" xr:uid="{00000000-0005-0000-0000-00007A640000}"/>
    <cellStyle name="Note 4 19 5 3 5 2" xfId="29358" xr:uid="{00000000-0005-0000-0000-00007B640000}"/>
    <cellStyle name="Note 4 19 5 3 5 3" xfId="43811" xr:uid="{00000000-0005-0000-0000-00007C640000}"/>
    <cellStyle name="Note 4 19 5 3 6" xfId="18930" xr:uid="{00000000-0005-0000-0000-00007D640000}"/>
    <cellStyle name="Note 4 19 5 4" xfId="2090" xr:uid="{00000000-0005-0000-0000-00007E640000}"/>
    <cellStyle name="Note 4 19 5 4 2" xfId="4601" xr:uid="{00000000-0005-0000-0000-00007F640000}"/>
    <cellStyle name="Note 4 19 5 4 2 2" xfId="22037" xr:uid="{00000000-0005-0000-0000-000080640000}"/>
    <cellStyle name="Note 4 19 5 4 2 3" xfId="36490" xr:uid="{00000000-0005-0000-0000-000081640000}"/>
    <cellStyle name="Note 4 19 5 4 3" xfId="7063" xr:uid="{00000000-0005-0000-0000-000082640000}"/>
    <cellStyle name="Note 4 19 5 4 3 2" xfId="24498" xr:uid="{00000000-0005-0000-0000-000083640000}"/>
    <cellStyle name="Note 4 19 5 4 3 3" xfId="38951" xr:uid="{00000000-0005-0000-0000-000084640000}"/>
    <cellStyle name="Note 4 19 5 4 4" xfId="9504" xr:uid="{00000000-0005-0000-0000-000085640000}"/>
    <cellStyle name="Note 4 19 5 4 4 2" xfId="26939" xr:uid="{00000000-0005-0000-0000-000086640000}"/>
    <cellStyle name="Note 4 19 5 4 4 3" xfId="41392" xr:uid="{00000000-0005-0000-0000-000087640000}"/>
    <cellStyle name="Note 4 19 5 4 5" xfId="11924" xr:uid="{00000000-0005-0000-0000-000088640000}"/>
    <cellStyle name="Note 4 19 5 4 5 2" xfId="29359" xr:uid="{00000000-0005-0000-0000-000089640000}"/>
    <cellStyle name="Note 4 19 5 4 5 3" xfId="43812" xr:uid="{00000000-0005-0000-0000-00008A640000}"/>
    <cellStyle name="Note 4 19 5 4 6" xfId="15292" xr:uid="{00000000-0005-0000-0000-00008B640000}"/>
    <cellStyle name="Note 4 19 5 4 6 2" xfId="32727" xr:uid="{00000000-0005-0000-0000-00008C640000}"/>
    <cellStyle name="Note 4 19 5 4 6 3" xfId="47180" xr:uid="{00000000-0005-0000-0000-00008D640000}"/>
    <cellStyle name="Note 4 19 5 4 7" xfId="18931" xr:uid="{00000000-0005-0000-0000-00008E640000}"/>
    <cellStyle name="Note 4 19 5 4 8" xfId="20454" xr:uid="{00000000-0005-0000-0000-00008F640000}"/>
    <cellStyle name="Note 4 19 5 5" xfId="4598" xr:uid="{00000000-0005-0000-0000-000090640000}"/>
    <cellStyle name="Note 4 19 5 5 2" xfId="14074" xr:uid="{00000000-0005-0000-0000-000091640000}"/>
    <cellStyle name="Note 4 19 5 5 2 2" xfId="31509" xr:uid="{00000000-0005-0000-0000-000092640000}"/>
    <cellStyle name="Note 4 19 5 5 2 3" xfId="45962" xr:uid="{00000000-0005-0000-0000-000093640000}"/>
    <cellStyle name="Note 4 19 5 5 3" xfId="16535" xr:uid="{00000000-0005-0000-0000-000094640000}"/>
    <cellStyle name="Note 4 19 5 5 3 2" xfId="33970" xr:uid="{00000000-0005-0000-0000-000095640000}"/>
    <cellStyle name="Note 4 19 5 5 3 3" xfId="48423" xr:uid="{00000000-0005-0000-0000-000096640000}"/>
    <cellStyle name="Note 4 19 5 5 4" xfId="22034" xr:uid="{00000000-0005-0000-0000-000097640000}"/>
    <cellStyle name="Note 4 19 5 5 5" xfId="36487" xr:uid="{00000000-0005-0000-0000-000098640000}"/>
    <cellStyle name="Note 4 19 5 6" xfId="7060" xr:uid="{00000000-0005-0000-0000-000099640000}"/>
    <cellStyle name="Note 4 19 5 6 2" xfId="24495" xr:uid="{00000000-0005-0000-0000-00009A640000}"/>
    <cellStyle name="Note 4 19 5 6 3" xfId="38948" xr:uid="{00000000-0005-0000-0000-00009B640000}"/>
    <cellStyle name="Note 4 19 5 7" xfId="9501" xr:uid="{00000000-0005-0000-0000-00009C640000}"/>
    <cellStyle name="Note 4 19 5 7 2" xfId="26936" xr:uid="{00000000-0005-0000-0000-00009D640000}"/>
    <cellStyle name="Note 4 19 5 7 3" xfId="41389" xr:uid="{00000000-0005-0000-0000-00009E640000}"/>
    <cellStyle name="Note 4 19 5 8" xfId="11921" xr:uid="{00000000-0005-0000-0000-00009F640000}"/>
    <cellStyle name="Note 4 19 5 8 2" xfId="29356" xr:uid="{00000000-0005-0000-0000-0000A0640000}"/>
    <cellStyle name="Note 4 19 5 8 3" xfId="43809" xr:uid="{00000000-0005-0000-0000-0000A1640000}"/>
    <cellStyle name="Note 4 19 5 9" xfId="18928" xr:uid="{00000000-0005-0000-0000-0000A2640000}"/>
    <cellStyle name="Note 4 19 6" xfId="2091" xr:uid="{00000000-0005-0000-0000-0000A3640000}"/>
    <cellStyle name="Note 4 19 6 2" xfId="4602" xr:uid="{00000000-0005-0000-0000-0000A4640000}"/>
    <cellStyle name="Note 4 19 6 2 2" xfId="14077" xr:uid="{00000000-0005-0000-0000-0000A5640000}"/>
    <cellStyle name="Note 4 19 6 2 2 2" xfId="31512" xr:uid="{00000000-0005-0000-0000-0000A6640000}"/>
    <cellStyle name="Note 4 19 6 2 2 3" xfId="45965" xr:uid="{00000000-0005-0000-0000-0000A7640000}"/>
    <cellStyle name="Note 4 19 6 2 3" xfId="16538" xr:uid="{00000000-0005-0000-0000-0000A8640000}"/>
    <cellStyle name="Note 4 19 6 2 3 2" xfId="33973" xr:uid="{00000000-0005-0000-0000-0000A9640000}"/>
    <cellStyle name="Note 4 19 6 2 3 3" xfId="48426" xr:uid="{00000000-0005-0000-0000-0000AA640000}"/>
    <cellStyle name="Note 4 19 6 2 4" xfId="22038" xr:uid="{00000000-0005-0000-0000-0000AB640000}"/>
    <cellStyle name="Note 4 19 6 2 5" xfId="36491" xr:uid="{00000000-0005-0000-0000-0000AC640000}"/>
    <cellStyle name="Note 4 19 6 3" xfId="7064" xr:uid="{00000000-0005-0000-0000-0000AD640000}"/>
    <cellStyle name="Note 4 19 6 3 2" xfId="24499" xr:uid="{00000000-0005-0000-0000-0000AE640000}"/>
    <cellStyle name="Note 4 19 6 3 3" xfId="38952" xr:uid="{00000000-0005-0000-0000-0000AF640000}"/>
    <cellStyle name="Note 4 19 6 4" xfId="9505" xr:uid="{00000000-0005-0000-0000-0000B0640000}"/>
    <cellStyle name="Note 4 19 6 4 2" xfId="26940" xr:uid="{00000000-0005-0000-0000-0000B1640000}"/>
    <cellStyle name="Note 4 19 6 4 3" xfId="41393" xr:uid="{00000000-0005-0000-0000-0000B2640000}"/>
    <cellStyle name="Note 4 19 6 5" xfId="11925" xr:uid="{00000000-0005-0000-0000-0000B3640000}"/>
    <cellStyle name="Note 4 19 6 5 2" xfId="29360" xr:uid="{00000000-0005-0000-0000-0000B4640000}"/>
    <cellStyle name="Note 4 19 6 5 3" xfId="43813" xr:uid="{00000000-0005-0000-0000-0000B5640000}"/>
    <cellStyle name="Note 4 19 6 6" xfId="18932" xr:uid="{00000000-0005-0000-0000-0000B6640000}"/>
    <cellStyle name="Note 4 19 7" xfId="2092" xr:uid="{00000000-0005-0000-0000-0000B7640000}"/>
    <cellStyle name="Note 4 19 7 2" xfId="4603" xr:uid="{00000000-0005-0000-0000-0000B8640000}"/>
    <cellStyle name="Note 4 19 7 2 2" xfId="14078" xr:uid="{00000000-0005-0000-0000-0000B9640000}"/>
    <cellStyle name="Note 4 19 7 2 2 2" xfId="31513" xr:uid="{00000000-0005-0000-0000-0000BA640000}"/>
    <cellStyle name="Note 4 19 7 2 2 3" xfId="45966" xr:uid="{00000000-0005-0000-0000-0000BB640000}"/>
    <cellStyle name="Note 4 19 7 2 3" xfId="16539" xr:uid="{00000000-0005-0000-0000-0000BC640000}"/>
    <cellStyle name="Note 4 19 7 2 3 2" xfId="33974" xr:uid="{00000000-0005-0000-0000-0000BD640000}"/>
    <cellStyle name="Note 4 19 7 2 3 3" xfId="48427" xr:uid="{00000000-0005-0000-0000-0000BE640000}"/>
    <cellStyle name="Note 4 19 7 2 4" xfId="22039" xr:uid="{00000000-0005-0000-0000-0000BF640000}"/>
    <cellStyle name="Note 4 19 7 2 5" xfId="36492" xr:uid="{00000000-0005-0000-0000-0000C0640000}"/>
    <cellStyle name="Note 4 19 7 3" xfId="7065" xr:uid="{00000000-0005-0000-0000-0000C1640000}"/>
    <cellStyle name="Note 4 19 7 3 2" xfId="24500" xr:uid="{00000000-0005-0000-0000-0000C2640000}"/>
    <cellStyle name="Note 4 19 7 3 3" xfId="38953" xr:uid="{00000000-0005-0000-0000-0000C3640000}"/>
    <cellStyle name="Note 4 19 7 4" xfId="9506" xr:uid="{00000000-0005-0000-0000-0000C4640000}"/>
    <cellStyle name="Note 4 19 7 4 2" xfId="26941" xr:uid="{00000000-0005-0000-0000-0000C5640000}"/>
    <cellStyle name="Note 4 19 7 4 3" xfId="41394" xr:uid="{00000000-0005-0000-0000-0000C6640000}"/>
    <cellStyle name="Note 4 19 7 5" xfId="11926" xr:uid="{00000000-0005-0000-0000-0000C7640000}"/>
    <cellStyle name="Note 4 19 7 5 2" xfId="29361" xr:uid="{00000000-0005-0000-0000-0000C8640000}"/>
    <cellStyle name="Note 4 19 7 5 3" xfId="43814" xr:uid="{00000000-0005-0000-0000-0000C9640000}"/>
    <cellStyle name="Note 4 19 7 6" xfId="18933" xr:uid="{00000000-0005-0000-0000-0000CA640000}"/>
    <cellStyle name="Note 4 19 8" xfId="2093" xr:uid="{00000000-0005-0000-0000-0000CB640000}"/>
    <cellStyle name="Note 4 19 8 2" xfId="4604" xr:uid="{00000000-0005-0000-0000-0000CC640000}"/>
    <cellStyle name="Note 4 19 8 2 2" xfId="22040" xr:uid="{00000000-0005-0000-0000-0000CD640000}"/>
    <cellStyle name="Note 4 19 8 2 3" xfId="36493" xr:uid="{00000000-0005-0000-0000-0000CE640000}"/>
    <cellStyle name="Note 4 19 8 3" xfId="7066" xr:uid="{00000000-0005-0000-0000-0000CF640000}"/>
    <cellStyle name="Note 4 19 8 3 2" xfId="24501" xr:uid="{00000000-0005-0000-0000-0000D0640000}"/>
    <cellStyle name="Note 4 19 8 3 3" xfId="38954" xr:uid="{00000000-0005-0000-0000-0000D1640000}"/>
    <cellStyle name="Note 4 19 8 4" xfId="9507" xr:uid="{00000000-0005-0000-0000-0000D2640000}"/>
    <cellStyle name="Note 4 19 8 4 2" xfId="26942" xr:uid="{00000000-0005-0000-0000-0000D3640000}"/>
    <cellStyle name="Note 4 19 8 4 3" xfId="41395" xr:uid="{00000000-0005-0000-0000-0000D4640000}"/>
    <cellStyle name="Note 4 19 8 5" xfId="11927" xr:uid="{00000000-0005-0000-0000-0000D5640000}"/>
    <cellStyle name="Note 4 19 8 5 2" xfId="29362" xr:uid="{00000000-0005-0000-0000-0000D6640000}"/>
    <cellStyle name="Note 4 19 8 5 3" xfId="43815" xr:uid="{00000000-0005-0000-0000-0000D7640000}"/>
    <cellStyle name="Note 4 19 8 6" xfId="15293" xr:uid="{00000000-0005-0000-0000-0000D8640000}"/>
    <cellStyle name="Note 4 19 8 6 2" xfId="32728" xr:uid="{00000000-0005-0000-0000-0000D9640000}"/>
    <cellStyle name="Note 4 19 8 6 3" xfId="47181" xr:uid="{00000000-0005-0000-0000-0000DA640000}"/>
    <cellStyle name="Note 4 19 8 7" xfId="18934" xr:uid="{00000000-0005-0000-0000-0000DB640000}"/>
    <cellStyle name="Note 4 19 8 8" xfId="20455" xr:uid="{00000000-0005-0000-0000-0000DC640000}"/>
    <cellStyle name="Note 4 19 9" xfId="4585" xr:uid="{00000000-0005-0000-0000-0000DD640000}"/>
    <cellStyle name="Note 4 19 9 2" xfId="14064" xr:uid="{00000000-0005-0000-0000-0000DE640000}"/>
    <cellStyle name="Note 4 19 9 2 2" xfId="31499" xr:uid="{00000000-0005-0000-0000-0000DF640000}"/>
    <cellStyle name="Note 4 19 9 2 3" xfId="45952" xr:uid="{00000000-0005-0000-0000-0000E0640000}"/>
    <cellStyle name="Note 4 19 9 3" xfId="16525" xr:uid="{00000000-0005-0000-0000-0000E1640000}"/>
    <cellStyle name="Note 4 19 9 3 2" xfId="33960" xr:uid="{00000000-0005-0000-0000-0000E2640000}"/>
    <cellStyle name="Note 4 19 9 3 3" xfId="48413" xr:uid="{00000000-0005-0000-0000-0000E3640000}"/>
    <cellStyle name="Note 4 19 9 4" xfId="22021" xr:uid="{00000000-0005-0000-0000-0000E4640000}"/>
    <cellStyle name="Note 4 19 9 5" xfId="36474" xr:uid="{00000000-0005-0000-0000-0000E5640000}"/>
    <cellStyle name="Note 4 2" xfId="2094" xr:uid="{00000000-0005-0000-0000-0000E6640000}"/>
    <cellStyle name="Note 4 2 10" xfId="7067" xr:uid="{00000000-0005-0000-0000-0000E7640000}"/>
    <cellStyle name="Note 4 2 10 2" xfId="24502" xr:uid="{00000000-0005-0000-0000-0000E8640000}"/>
    <cellStyle name="Note 4 2 10 3" xfId="38955" xr:uid="{00000000-0005-0000-0000-0000E9640000}"/>
    <cellStyle name="Note 4 2 11" xfId="9508" xr:uid="{00000000-0005-0000-0000-0000EA640000}"/>
    <cellStyle name="Note 4 2 11 2" xfId="26943" xr:uid="{00000000-0005-0000-0000-0000EB640000}"/>
    <cellStyle name="Note 4 2 11 3" xfId="41396" xr:uid="{00000000-0005-0000-0000-0000EC640000}"/>
    <cellStyle name="Note 4 2 12" xfId="11928" xr:uid="{00000000-0005-0000-0000-0000ED640000}"/>
    <cellStyle name="Note 4 2 12 2" xfId="29363" xr:uid="{00000000-0005-0000-0000-0000EE640000}"/>
    <cellStyle name="Note 4 2 12 3" xfId="43816" xr:uid="{00000000-0005-0000-0000-0000EF640000}"/>
    <cellStyle name="Note 4 2 13" xfId="18935" xr:uid="{00000000-0005-0000-0000-0000F0640000}"/>
    <cellStyle name="Note 4 2 2" xfId="2095" xr:uid="{00000000-0005-0000-0000-0000F1640000}"/>
    <cellStyle name="Note 4 2 2 2" xfId="2096" xr:uid="{00000000-0005-0000-0000-0000F2640000}"/>
    <cellStyle name="Note 4 2 2 2 2" xfId="4607" xr:uid="{00000000-0005-0000-0000-0000F3640000}"/>
    <cellStyle name="Note 4 2 2 2 2 2" xfId="14081" xr:uid="{00000000-0005-0000-0000-0000F4640000}"/>
    <cellStyle name="Note 4 2 2 2 2 2 2" xfId="31516" xr:uid="{00000000-0005-0000-0000-0000F5640000}"/>
    <cellStyle name="Note 4 2 2 2 2 2 3" xfId="45969" xr:uid="{00000000-0005-0000-0000-0000F6640000}"/>
    <cellStyle name="Note 4 2 2 2 2 3" xfId="16542" xr:uid="{00000000-0005-0000-0000-0000F7640000}"/>
    <cellStyle name="Note 4 2 2 2 2 3 2" xfId="33977" xr:uid="{00000000-0005-0000-0000-0000F8640000}"/>
    <cellStyle name="Note 4 2 2 2 2 3 3" xfId="48430" xr:uid="{00000000-0005-0000-0000-0000F9640000}"/>
    <cellStyle name="Note 4 2 2 2 2 4" xfId="22043" xr:uid="{00000000-0005-0000-0000-0000FA640000}"/>
    <cellStyle name="Note 4 2 2 2 2 5" xfId="36496" xr:uid="{00000000-0005-0000-0000-0000FB640000}"/>
    <cellStyle name="Note 4 2 2 2 3" xfId="7069" xr:uid="{00000000-0005-0000-0000-0000FC640000}"/>
    <cellStyle name="Note 4 2 2 2 3 2" xfId="24504" xr:uid="{00000000-0005-0000-0000-0000FD640000}"/>
    <cellStyle name="Note 4 2 2 2 3 3" xfId="38957" xr:uid="{00000000-0005-0000-0000-0000FE640000}"/>
    <cellStyle name="Note 4 2 2 2 4" xfId="9510" xr:uid="{00000000-0005-0000-0000-0000FF640000}"/>
    <cellStyle name="Note 4 2 2 2 4 2" xfId="26945" xr:uid="{00000000-0005-0000-0000-000000650000}"/>
    <cellStyle name="Note 4 2 2 2 4 3" xfId="41398" xr:uid="{00000000-0005-0000-0000-000001650000}"/>
    <cellStyle name="Note 4 2 2 2 5" xfId="11930" xr:uid="{00000000-0005-0000-0000-000002650000}"/>
    <cellStyle name="Note 4 2 2 2 5 2" xfId="29365" xr:uid="{00000000-0005-0000-0000-000003650000}"/>
    <cellStyle name="Note 4 2 2 2 5 3" xfId="43818" xr:uid="{00000000-0005-0000-0000-000004650000}"/>
    <cellStyle name="Note 4 2 2 2 6" xfId="18937" xr:uid="{00000000-0005-0000-0000-000005650000}"/>
    <cellStyle name="Note 4 2 2 3" xfId="2097" xr:uid="{00000000-0005-0000-0000-000006650000}"/>
    <cellStyle name="Note 4 2 2 3 2" xfId="4608" xr:uid="{00000000-0005-0000-0000-000007650000}"/>
    <cellStyle name="Note 4 2 2 3 2 2" xfId="14082" xr:uid="{00000000-0005-0000-0000-000008650000}"/>
    <cellStyle name="Note 4 2 2 3 2 2 2" xfId="31517" xr:uid="{00000000-0005-0000-0000-000009650000}"/>
    <cellStyle name="Note 4 2 2 3 2 2 3" xfId="45970" xr:uid="{00000000-0005-0000-0000-00000A650000}"/>
    <cellStyle name="Note 4 2 2 3 2 3" xfId="16543" xr:uid="{00000000-0005-0000-0000-00000B650000}"/>
    <cellStyle name="Note 4 2 2 3 2 3 2" xfId="33978" xr:uid="{00000000-0005-0000-0000-00000C650000}"/>
    <cellStyle name="Note 4 2 2 3 2 3 3" xfId="48431" xr:uid="{00000000-0005-0000-0000-00000D650000}"/>
    <cellStyle name="Note 4 2 2 3 2 4" xfId="22044" xr:uid="{00000000-0005-0000-0000-00000E650000}"/>
    <cellStyle name="Note 4 2 2 3 2 5" xfId="36497" xr:uid="{00000000-0005-0000-0000-00000F650000}"/>
    <cellStyle name="Note 4 2 2 3 3" xfId="7070" xr:uid="{00000000-0005-0000-0000-000010650000}"/>
    <cellStyle name="Note 4 2 2 3 3 2" xfId="24505" xr:uid="{00000000-0005-0000-0000-000011650000}"/>
    <cellStyle name="Note 4 2 2 3 3 3" xfId="38958" xr:uid="{00000000-0005-0000-0000-000012650000}"/>
    <cellStyle name="Note 4 2 2 3 4" xfId="9511" xr:uid="{00000000-0005-0000-0000-000013650000}"/>
    <cellStyle name="Note 4 2 2 3 4 2" xfId="26946" xr:uid="{00000000-0005-0000-0000-000014650000}"/>
    <cellStyle name="Note 4 2 2 3 4 3" xfId="41399" xr:uid="{00000000-0005-0000-0000-000015650000}"/>
    <cellStyle name="Note 4 2 2 3 5" xfId="11931" xr:uid="{00000000-0005-0000-0000-000016650000}"/>
    <cellStyle name="Note 4 2 2 3 5 2" xfId="29366" xr:uid="{00000000-0005-0000-0000-000017650000}"/>
    <cellStyle name="Note 4 2 2 3 5 3" xfId="43819" xr:uid="{00000000-0005-0000-0000-000018650000}"/>
    <cellStyle name="Note 4 2 2 3 6" xfId="18938" xr:uid="{00000000-0005-0000-0000-000019650000}"/>
    <cellStyle name="Note 4 2 2 4" xfId="2098" xr:uid="{00000000-0005-0000-0000-00001A650000}"/>
    <cellStyle name="Note 4 2 2 4 2" xfId="4609" xr:uid="{00000000-0005-0000-0000-00001B650000}"/>
    <cellStyle name="Note 4 2 2 4 2 2" xfId="22045" xr:uid="{00000000-0005-0000-0000-00001C650000}"/>
    <cellStyle name="Note 4 2 2 4 2 3" xfId="36498" xr:uid="{00000000-0005-0000-0000-00001D650000}"/>
    <cellStyle name="Note 4 2 2 4 3" xfId="7071" xr:uid="{00000000-0005-0000-0000-00001E650000}"/>
    <cellStyle name="Note 4 2 2 4 3 2" xfId="24506" xr:uid="{00000000-0005-0000-0000-00001F650000}"/>
    <cellStyle name="Note 4 2 2 4 3 3" xfId="38959" xr:uid="{00000000-0005-0000-0000-000020650000}"/>
    <cellStyle name="Note 4 2 2 4 4" xfId="9512" xr:uid="{00000000-0005-0000-0000-000021650000}"/>
    <cellStyle name="Note 4 2 2 4 4 2" xfId="26947" xr:uid="{00000000-0005-0000-0000-000022650000}"/>
    <cellStyle name="Note 4 2 2 4 4 3" xfId="41400" xr:uid="{00000000-0005-0000-0000-000023650000}"/>
    <cellStyle name="Note 4 2 2 4 5" xfId="11932" xr:uid="{00000000-0005-0000-0000-000024650000}"/>
    <cellStyle name="Note 4 2 2 4 5 2" xfId="29367" xr:uid="{00000000-0005-0000-0000-000025650000}"/>
    <cellStyle name="Note 4 2 2 4 5 3" xfId="43820" xr:uid="{00000000-0005-0000-0000-000026650000}"/>
    <cellStyle name="Note 4 2 2 4 6" xfId="15294" xr:uid="{00000000-0005-0000-0000-000027650000}"/>
    <cellStyle name="Note 4 2 2 4 6 2" xfId="32729" xr:uid="{00000000-0005-0000-0000-000028650000}"/>
    <cellStyle name="Note 4 2 2 4 6 3" xfId="47182" xr:uid="{00000000-0005-0000-0000-000029650000}"/>
    <cellStyle name="Note 4 2 2 4 7" xfId="18939" xr:uid="{00000000-0005-0000-0000-00002A650000}"/>
    <cellStyle name="Note 4 2 2 4 8" xfId="20456" xr:uid="{00000000-0005-0000-0000-00002B650000}"/>
    <cellStyle name="Note 4 2 2 5" xfId="4606" xr:uid="{00000000-0005-0000-0000-00002C650000}"/>
    <cellStyle name="Note 4 2 2 5 2" xfId="14080" xr:uid="{00000000-0005-0000-0000-00002D650000}"/>
    <cellStyle name="Note 4 2 2 5 2 2" xfId="31515" xr:uid="{00000000-0005-0000-0000-00002E650000}"/>
    <cellStyle name="Note 4 2 2 5 2 3" xfId="45968" xr:uid="{00000000-0005-0000-0000-00002F650000}"/>
    <cellStyle name="Note 4 2 2 5 3" xfId="16541" xr:uid="{00000000-0005-0000-0000-000030650000}"/>
    <cellStyle name="Note 4 2 2 5 3 2" xfId="33976" xr:uid="{00000000-0005-0000-0000-000031650000}"/>
    <cellStyle name="Note 4 2 2 5 3 3" xfId="48429" xr:uid="{00000000-0005-0000-0000-000032650000}"/>
    <cellStyle name="Note 4 2 2 5 4" xfId="22042" xr:uid="{00000000-0005-0000-0000-000033650000}"/>
    <cellStyle name="Note 4 2 2 5 5" xfId="36495" xr:uid="{00000000-0005-0000-0000-000034650000}"/>
    <cellStyle name="Note 4 2 2 6" xfId="7068" xr:uid="{00000000-0005-0000-0000-000035650000}"/>
    <cellStyle name="Note 4 2 2 6 2" xfId="24503" xr:uid="{00000000-0005-0000-0000-000036650000}"/>
    <cellStyle name="Note 4 2 2 6 3" xfId="38956" xr:uid="{00000000-0005-0000-0000-000037650000}"/>
    <cellStyle name="Note 4 2 2 7" xfId="9509" xr:uid="{00000000-0005-0000-0000-000038650000}"/>
    <cellStyle name="Note 4 2 2 7 2" xfId="26944" xr:uid="{00000000-0005-0000-0000-000039650000}"/>
    <cellStyle name="Note 4 2 2 7 3" xfId="41397" xr:uid="{00000000-0005-0000-0000-00003A650000}"/>
    <cellStyle name="Note 4 2 2 8" xfId="11929" xr:uid="{00000000-0005-0000-0000-00003B650000}"/>
    <cellStyle name="Note 4 2 2 8 2" xfId="29364" xr:uid="{00000000-0005-0000-0000-00003C650000}"/>
    <cellStyle name="Note 4 2 2 8 3" xfId="43817" xr:uid="{00000000-0005-0000-0000-00003D650000}"/>
    <cellStyle name="Note 4 2 2 9" xfId="18936" xr:uid="{00000000-0005-0000-0000-00003E650000}"/>
    <cellStyle name="Note 4 2 3" xfId="2099" xr:uid="{00000000-0005-0000-0000-00003F650000}"/>
    <cellStyle name="Note 4 2 3 2" xfId="2100" xr:uid="{00000000-0005-0000-0000-000040650000}"/>
    <cellStyle name="Note 4 2 3 2 2" xfId="4611" xr:uid="{00000000-0005-0000-0000-000041650000}"/>
    <cellStyle name="Note 4 2 3 2 2 2" xfId="14084" xr:uid="{00000000-0005-0000-0000-000042650000}"/>
    <cellStyle name="Note 4 2 3 2 2 2 2" xfId="31519" xr:uid="{00000000-0005-0000-0000-000043650000}"/>
    <cellStyle name="Note 4 2 3 2 2 2 3" xfId="45972" xr:uid="{00000000-0005-0000-0000-000044650000}"/>
    <cellStyle name="Note 4 2 3 2 2 3" xfId="16545" xr:uid="{00000000-0005-0000-0000-000045650000}"/>
    <cellStyle name="Note 4 2 3 2 2 3 2" xfId="33980" xr:uid="{00000000-0005-0000-0000-000046650000}"/>
    <cellStyle name="Note 4 2 3 2 2 3 3" xfId="48433" xr:uid="{00000000-0005-0000-0000-000047650000}"/>
    <cellStyle name="Note 4 2 3 2 2 4" xfId="22047" xr:uid="{00000000-0005-0000-0000-000048650000}"/>
    <cellStyle name="Note 4 2 3 2 2 5" xfId="36500" xr:uid="{00000000-0005-0000-0000-000049650000}"/>
    <cellStyle name="Note 4 2 3 2 3" xfId="7073" xr:uid="{00000000-0005-0000-0000-00004A650000}"/>
    <cellStyle name="Note 4 2 3 2 3 2" xfId="24508" xr:uid="{00000000-0005-0000-0000-00004B650000}"/>
    <cellStyle name="Note 4 2 3 2 3 3" xfId="38961" xr:uid="{00000000-0005-0000-0000-00004C650000}"/>
    <cellStyle name="Note 4 2 3 2 4" xfId="9514" xr:uid="{00000000-0005-0000-0000-00004D650000}"/>
    <cellStyle name="Note 4 2 3 2 4 2" xfId="26949" xr:uid="{00000000-0005-0000-0000-00004E650000}"/>
    <cellStyle name="Note 4 2 3 2 4 3" xfId="41402" xr:uid="{00000000-0005-0000-0000-00004F650000}"/>
    <cellStyle name="Note 4 2 3 2 5" xfId="11934" xr:uid="{00000000-0005-0000-0000-000050650000}"/>
    <cellStyle name="Note 4 2 3 2 5 2" xfId="29369" xr:uid="{00000000-0005-0000-0000-000051650000}"/>
    <cellStyle name="Note 4 2 3 2 5 3" xfId="43822" xr:uid="{00000000-0005-0000-0000-000052650000}"/>
    <cellStyle name="Note 4 2 3 2 6" xfId="18941" xr:uid="{00000000-0005-0000-0000-000053650000}"/>
    <cellStyle name="Note 4 2 3 3" xfId="2101" xr:uid="{00000000-0005-0000-0000-000054650000}"/>
    <cellStyle name="Note 4 2 3 3 2" xfId="4612" xr:uid="{00000000-0005-0000-0000-000055650000}"/>
    <cellStyle name="Note 4 2 3 3 2 2" xfId="14085" xr:uid="{00000000-0005-0000-0000-000056650000}"/>
    <cellStyle name="Note 4 2 3 3 2 2 2" xfId="31520" xr:uid="{00000000-0005-0000-0000-000057650000}"/>
    <cellStyle name="Note 4 2 3 3 2 2 3" xfId="45973" xr:uid="{00000000-0005-0000-0000-000058650000}"/>
    <cellStyle name="Note 4 2 3 3 2 3" xfId="16546" xr:uid="{00000000-0005-0000-0000-000059650000}"/>
    <cellStyle name="Note 4 2 3 3 2 3 2" xfId="33981" xr:uid="{00000000-0005-0000-0000-00005A650000}"/>
    <cellStyle name="Note 4 2 3 3 2 3 3" xfId="48434" xr:uid="{00000000-0005-0000-0000-00005B650000}"/>
    <cellStyle name="Note 4 2 3 3 2 4" xfId="22048" xr:uid="{00000000-0005-0000-0000-00005C650000}"/>
    <cellStyle name="Note 4 2 3 3 2 5" xfId="36501" xr:uid="{00000000-0005-0000-0000-00005D650000}"/>
    <cellStyle name="Note 4 2 3 3 3" xfId="7074" xr:uid="{00000000-0005-0000-0000-00005E650000}"/>
    <cellStyle name="Note 4 2 3 3 3 2" xfId="24509" xr:uid="{00000000-0005-0000-0000-00005F650000}"/>
    <cellStyle name="Note 4 2 3 3 3 3" xfId="38962" xr:uid="{00000000-0005-0000-0000-000060650000}"/>
    <cellStyle name="Note 4 2 3 3 4" xfId="9515" xr:uid="{00000000-0005-0000-0000-000061650000}"/>
    <cellStyle name="Note 4 2 3 3 4 2" xfId="26950" xr:uid="{00000000-0005-0000-0000-000062650000}"/>
    <cellStyle name="Note 4 2 3 3 4 3" xfId="41403" xr:uid="{00000000-0005-0000-0000-000063650000}"/>
    <cellStyle name="Note 4 2 3 3 5" xfId="11935" xr:uid="{00000000-0005-0000-0000-000064650000}"/>
    <cellStyle name="Note 4 2 3 3 5 2" xfId="29370" xr:uid="{00000000-0005-0000-0000-000065650000}"/>
    <cellStyle name="Note 4 2 3 3 5 3" xfId="43823" xr:uid="{00000000-0005-0000-0000-000066650000}"/>
    <cellStyle name="Note 4 2 3 3 6" xfId="18942" xr:uid="{00000000-0005-0000-0000-000067650000}"/>
    <cellStyle name="Note 4 2 3 4" xfId="2102" xr:uid="{00000000-0005-0000-0000-000068650000}"/>
    <cellStyle name="Note 4 2 3 4 2" xfId="4613" xr:uid="{00000000-0005-0000-0000-000069650000}"/>
    <cellStyle name="Note 4 2 3 4 2 2" xfId="22049" xr:uid="{00000000-0005-0000-0000-00006A650000}"/>
    <cellStyle name="Note 4 2 3 4 2 3" xfId="36502" xr:uid="{00000000-0005-0000-0000-00006B650000}"/>
    <cellStyle name="Note 4 2 3 4 3" xfId="7075" xr:uid="{00000000-0005-0000-0000-00006C650000}"/>
    <cellStyle name="Note 4 2 3 4 3 2" xfId="24510" xr:uid="{00000000-0005-0000-0000-00006D650000}"/>
    <cellStyle name="Note 4 2 3 4 3 3" xfId="38963" xr:uid="{00000000-0005-0000-0000-00006E650000}"/>
    <cellStyle name="Note 4 2 3 4 4" xfId="9516" xr:uid="{00000000-0005-0000-0000-00006F650000}"/>
    <cellStyle name="Note 4 2 3 4 4 2" xfId="26951" xr:uid="{00000000-0005-0000-0000-000070650000}"/>
    <cellStyle name="Note 4 2 3 4 4 3" xfId="41404" xr:uid="{00000000-0005-0000-0000-000071650000}"/>
    <cellStyle name="Note 4 2 3 4 5" xfId="11936" xr:uid="{00000000-0005-0000-0000-000072650000}"/>
    <cellStyle name="Note 4 2 3 4 5 2" xfId="29371" xr:uid="{00000000-0005-0000-0000-000073650000}"/>
    <cellStyle name="Note 4 2 3 4 5 3" xfId="43824" xr:uid="{00000000-0005-0000-0000-000074650000}"/>
    <cellStyle name="Note 4 2 3 4 6" xfId="15295" xr:uid="{00000000-0005-0000-0000-000075650000}"/>
    <cellStyle name="Note 4 2 3 4 6 2" xfId="32730" xr:uid="{00000000-0005-0000-0000-000076650000}"/>
    <cellStyle name="Note 4 2 3 4 6 3" xfId="47183" xr:uid="{00000000-0005-0000-0000-000077650000}"/>
    <cellStyle name="Note 4 2 3 4 7" xfId="18943" xr:uid="{00000000-0005-0000-0000-000078650000}"/>
    <cellStyle name="Note 4 2 3 4 8" xfId="20457" xr:uid="{00000000-0005-0000-0000-000079650000}"/>
    <cellStyle name="Note 4 2 3 5" xfId="4610" xr:uid="{00000000-0005-0000-0000-00007A650000}"/>
    <cellStyle name="Note 4 2 3 5 2" xfId="14083" xr:uid="{00000000-0005-0000-0000-00007B650000}"/>
    <cellStyle name="Note 4 2 3 5 2 2" xfId="31518" xr:uid="{00000000-0005-0000-0000-00007C650000}"/>
    <cellStyle name="Note 4 2 3 5 2 3" xfId="45971" xr:uid="{00000000-0005-0000-0000-00007D650000}"/>
    <cellStyle name="Note 4 2 3 5 3" xfId="16544" xr:uid="{00000000-0005-0000-0000-00007E650000}"/>
    <cellStyle name="Note 4 2 3 5 3 2" xfId="33979" xr:uid="{00000000-0005-0000-0000-00007F650000}"/>
    <cellStyle name="Note 4 2 3 5 3 3" xfId="48432" xr:uid="{00000000-0005-0000-0000-000080650000}"/>
    <cellStyle name="Note 4 2 3 5 4" xfId="22046" xr:uid="{00000000-0005-0000-0000-000081650000}"/>
    <cellStyle name="Note 4 2 3 5 5" xfId="36499" xr:uid="{00000000-0005-0000-0000-000082650000}"/>
    <cellStyle name="Note 4 2 3 6" xfId="7072" xr:uid="{00000000-0005-0000-0000-000083650000}"/>
    <cellStyle name="Note 4 2 3 6 2" xfId="24507" xr:uid="{00000000-0005-0000-0000-000084650000}"/>
    <cellStyle name="Note 4 2 3 6 3" xfId="38960" xr:uid="{00000000-0005-0000-0000-000085650000}"/>
    <cellStyle name="Note 4 2 3 7" xfId="9513" xr:uid="{00000000-0005-0000-0000-000086650000}"/>
    <cellStyle name="Note 4 2 3 7 2" xfId="26948" xr:uid="{00000000-0005-0000-0000-000087650000}"/>
    <cellStyle name="Note 4 2 3 7 3" xfId="41401" xr:uid="{00000000-0005-0000-0000-000088650000}"/>
    <cellStyle name="Note 4 2 3 8" xfId="11933" xr:uid="{00000000-0005-0000-0000-000089650000}"/>
    <cellStyle name="Note 4 2 3 8 2" xfId="29368" xr:uid="{00000000-0005-0000-0000-00008A650000}"/>
    <cellStyle name="Note 4 2 3 8 3" xfId="43821" xr:uid="{00000000-0005-0000-0000-00008B650000}"/>
    <cellStyle name="Note 4 2 3 9" xfId="18940" xr:uid="{00000000-0005-0000-0000-00008C650000}"/>
    <cellStyle name="Note 4 2 4" xfId="2103" xr:uid="{00000000-0005-0000-0000-00008D650000}"/>
    <cellStyle name="Note 4 2 4 2" xfId="2104" xr:uid="{00000000-0005-0000-0000-00008E650000}"/>
    <cellStyle name="Note 4 2 4 2 2" xfId="4615" xr:uid="{00000000-0005-0000-0000-00008F650000}"/>
    <cellStyle name="Note 4 2 4 2 2 2" xfId="14087" xr:uid="{00000000-0005-0000-0000-000090650000}"/>
    <cellStyle name="Note 4 2 4 2 2 2 2" xfId="31522" xr:uid="{00000000-0005-0000-0000-000091650000}"/>
    <cellStyle name="Note 4 2 4 2 2 2 3" xfId="45975" xr:uid="{00000000-0005-0000-0000-000092650000}"/>
    <cellStyle name="Note 4 2 4 2 2 3" xfId="16548" xr:uid="{00000000-0005-0000-0000-000093650000}"/>
    <cellStyle name="Note 4 2 4 2 2 3 2" xfId="33983" xr:uid="{00000000-0005-0000-0000-000094650000}"/>
    <cellStyle name="Note 4 2 4 2 2 3 3" xfId="48436" xr:uid="{00000000-0005-0000-0000-000095650000}"/>
    <cellStyle name="Note 4 2 4 2 2 4" xfId="22051" xr:uid="{00000000-0005-0000-0000-000096650000}"/>
    <cellStyle name="Note 4 2 4 2 2 5" xfId="36504" xr:uid="{00000000-0005-0000-0000-000097650000}"/>
    <cellStyle name="Note 4 2 4 2 3" xfId="7077" xr:uid="{00000000-0005-0000-0000-000098650000}"/>
    <cellStyle name="Note 4 2 4 2 3 2" xfId="24512" xr:uid="{00000000-0005-0000-0000-000099650000}"/>
    <cellStyle name="Note 4 2 4 2 3 3" xfId="38965" xr:uid="{00000000-0005-0000-0000-00009A650000}"/>
    <cellStyle name="Note 4 2 4 2 4" xfId="9518" xr:uid="{00000000-0005-0000-0000-00009B650000}"/>
    <cellStyle name="Note 4 2 4 2 4 2" xfId="26953" xr:uid="{00000000-0005-0000-0000-00009C650000}"/>
    <cellStyle name="Note 4 2 4 2 4 3" xfId="41406" xr:uid="{00000000-0005-0000-0000-00009D650000}"/>
    <cellStyle name="Note 4 2 4 2 5" xfId="11938" xr:uid="{00000000-0005-0000-0000-00009E650000}"/>
    <cellStyle name="Note 4 2 4 2 5 2" xfId="29373" xr:uid="{00000000-0005-0000-0000-00009F650000}"/>
    <cellStyle name="Note 4 2 4 2 5 3" xfId="43826" xr:uid="{00000000-0005-0000-0000-0000A0650000}"/>
    <cellStyle name="Note 4 2 4 2 6" xfId="18945" xr:uid="{00000000-0005-0000-0000-0000A1650000}"/>
    <cellStyle name="Note 4 2 4 3" xfId="2105" xr:uid="{00000000-0005-0000-0000-0000A2650000}"/>
    <cellStyle name="Note 4 2 4 3 2" xfId="4616" xr:uid="{00000000-0005-0000-0000-0000A3650000}"/>
    <cellStyle name="Note 4 2 4 3 2 2" xfId="14088" xr:uid="{00000000-0005-0000-0000-0000A4650000}"/>
    <cellStyle name="Note 4 2 4 3 2 2 2" xfId="31523" xr:uid="{00000000-0005-0000-0000-0000A5650000}"/>
    <cellStyle name="Note 4 2 4 3 2 2 3" xfId="45976" xr:uid="{00000000-0005-0000-0000-0000A6650000}"/>
    <cellStyle name="Note 4 2 4 3 2 3" xfId="16549" xr:uid="{00000000-0005-0000-0000-0000A7650000}"/>
    <cellStyle name="Note 4 2 4 3 2 3 2" xfId="33984" xr:uid="{00000000-0005-0000-0000-0000A8650000}"/>
    <cellStyle name="Note 4 2 4 3 2 3 3" xfId="48437" xr:uid="{00000000-0005-0000-0000-0000A9650000}"/>
    <cellStyle name="Note 4 2 4 3 2 4" xfId="22052" xr:uid="{00000000-0005-0000-0000-0000AA650000}"/>
    <cellStyle name="Note 4 2 4 3 2 5" xfId="36505" xr:uid="{00000000-0005-0000-0000-0000AB650000}"/>
    <cellStyle name="Note 4 2 4 3 3" xfId="7078" xr:uid="{00000000-0005-0000-0000-0000AC650000}"/>
    <cellStyle name="Note 4 2 4 3 3 2" xfId="24513" xr:uid="{00000000-0005-0000-0000-0000AD650000}"/>
    <cellStyle name="Note 4 2 4 3 3 3" xfId="38966" xr:uid="{00000000-0005-0000-0000-0000AE650000}"/>
    <cellStyle name="Note 4 2 4 3 4" xfId="9519" xr:uid="{00000000-0005-0000-0000-0000AF650000}"/>
    <cellStyle name="Note 4 2 4 3 4 2" xfId="26954" xr:uid="{00000000-0005-0000-0000-0000B0650000}"/>
    <cellStyle name="Note 4 2 4 3 4 3" xfId="41407" xr:uid="{00000000-0005-0000-0000-0000B1650000}"/>
    <cellStyle name="Note 4 2 4 3 5" xfId="11939" xr:uid="{00000000-0005-0000-0000-0000B2650000}"/>
    <cellStyle name="Note 4 2 4 3 5 2" xfId="29374" xr:uid="{00000000-0005-0000-0000-0000B3650000}"/>
    <cellStyle name="Note 4 2 4 3 5 3" xfId="43827" xr:uid="{00000000-0005-0000-0000-0000B4650000}"/>
    <cellStyle name="Note 4 2 4 3 6" xfId="18946" xr:uid="{00000000-0005-0000-0000-0000B5650000}"/>
    <cellStyle name="Note 4 2 4 4" xfId="2106" xr:uid="{00000000-0005-0000-0000-0000B6650000}"/>
    <cellStyle name="Note 4 2 4 4 2" xfId="4617" xr:uid="{00000000-0005-0000-0000-0000B7650000}"/>
    <cellStyle name="Note 4 2 4 4 2 2" xfId="22053" xr:uid="{00000000-0005-0000-0000-0000B8650000}"/>
    <cellStyle name="Note 4 2 4 4 2 3" xfId="36506" xr:uid="{00000000-0005-0000-0000-0000B9650000}"/>
    <cellStyle name="Note 4 2 4 4 3" xfId="7079" xr:uid="{00000000-0005-0000-0000-0000BA650000}"/>
    <cellStyle name="Note 4 2 4 4 3 2" xfId="24514" xr:uid="{00000000-0005-0000-0000-0000BB650000}"/>
    <cellStyle name="Note 4 2 4 4 3 3" xfId="38967" xr:uid="{00000000-0005-0000-0000-0000BC650000}"/>
    <cellStyle name="Note 4 2 4 4 4" xfId="9520" xr:uid="{00000000-0005-0000-0000-0000BD650000}"/>
    <cellStyle name="Note 4 2 4 4 4 2" xfId="26955" xr:uid="{00000000-0005-0000-0000-0000BE650000}"/>
    <cellStyle name="Note 4 2 4 4 4 3" xfId="41408" xr:uid="{00000000-0005-0000-0000-0000BF650000}"/>
    <cellStyle name="Note 4 2 4 4 5" xfId="11940" xr:uid="{00000000-0005-0000-0000-0000C0650000}"/>
    <cellStyle name="Note 4 2 4 4 5 2" xfId="29375" xr:uid="{00000000-0005-0000-0000-0000C1650000}"/>
    <cellStyle name="Note 4 2 4 4 5 3" xfId="43828" xr:uid="{00000000-0005-0000-0000-0000C2650000}"/>
    <cellStyle name="Note 4 2 4 4 6" xfId="15296" xr:uid="{00000000-0005-0000-0000-0000C3650000}"/>
    <cellStyle name="Note 4 2 4 4 6 2" xfId="32731" xr:uid="{00000000-0005-0000-0000-0000C4650000}"/>
    <cellStyle name="Note 4 2 4 4 6 3" xfId="47184" xr:uid="{00000000-0005-0000-0000-0000C5650000}"/>
    <cellStyle name="Note 4 2 4 4 7" xfId="18947" xr:uid="{00000000-0005-0000-0000-0000C6650000}"/>
    <cellStyle name="Note 4 2 4 4 8" xfId="20458" xr:uid="{00000000-0005-0000-0000-0000C7650000}"/>
    <cellStyle name="Note 4 2 4 5" xfId="4614" xr:uid="{00000000-0005-0000-0000-0000C8650000}"/>
    <cellStyle name="Note 4 2 4 5 2" xfId="14086" xr:uid="{00000000-0005-0000-0000-0000C9650000}"/>
    <cellStyle name="Note 4 2 4 5 2 2" xfId="31521" xr:uid="{00000000-0005-0000-0000-0000CA650000}"/>
    <cellStyle name="Note 4 2 4 5 2 3" xfId="45974" xr:uid="{00000000-0005-0000-0000-0000CB650000}"/>
    <cellStyle name="Note 4 2 4 5 3" xfId="16547" xr:uid="{00000000-0005-0000-0000-0000CC650000}"/>
    <cellStyle name="Note 4 2 4 5 3 2" xfId="33982" xr:uid="{00000000-0005-0000-0000-0000CD650000}"/>
    <cellStyle name="Note 4 2 4 5 3 3" xfId="48435" xr:uid="{00000000-0005-0000-0000-0000CE650000}"/>
    <cellStyle name="Note 4 2 4 5 4" xfId="22050" xr:uid="{00000000-0005-0000-0000-0000CF650000}"/>
    <cellStyle name="Note 4 2 4 5 5" xfId="36503" xr:uid="{00000000-0005-0000-0000-0000D0650000}"/>
    <cellStyle name="Note 4 2 4 6" xfId="7076" xr:uid="{00000000-0005-0000-0000-0000D1650000}"/>
    <cellStyle name="Note 4 2 4 6 2" xfId="24511" xr:uid="{00000000-0005-0000-0000-0000D2650000}"/>
    <cellStyle name="Note 4 2 4 6 3" xfId="38964" xr:uid="{00000000-0005-0000-0000-0000D3650000}"/>
    <cellStyle name="Note 4 2 4 7" xfId="9517" xr:uid="{00000000-0005-0000-0000-0000D4650000}"/>
    <cellStyle name="Note 4 2 4 7 2" xfId="26952" xr:uid="{00000000-0005-0000-0000-0000D5650000}"/>
    <cellStyle name="Note 4 2 4 7 3" xfId="41405" xr:uid="{00000000-0005-0000-0000-0000D6650000}"/>
    <cellStyle name="Note 4 2 4 8" xfId="11937" xr:uid="{00000000-0005-0000-0000-0000D7650000}"/>
    <cellStyle name="Note 4 2 4 8 2" xfId="29372" xr:uid="{00000000-0005-0000-0000-0000D8650000}"/>
    <cellStyle name="Note 4 2 4 8 3" xfId="43825" xr:uid="{00000000-0005-0000-0000-0000D9650000}"/>
    <cellStyle name="Note 4 2 4 9" xfId="18944" xr:uid="{00000000-0005-0000-0000-0000DA650000}"/>
    <cellStyle name="Note 4 2 5" xfId="2107" xr:uid="{00000000-0005-0000-0000-0000DB650000}"/>
    <cellStyle name="Note 4 2 5 2" xfId="2108" xr:uid="{00000000-0005-0000-0000-0000DC650000}"/>
    <cellStyle name="Note 4 2 5 2 2" xfId="4619" xr:uid="{00000000-0005-0000-0000-0000DD650000}"/>
    <cellStyle name="Note 4 2 5 2 2 2" xfId="14090" xr:uid="{00000000-0005-0000-0000-0000DE650000}"/>
    <cellStyle name="Note 4 2 5 2 2 2 2" xfId="31525" xr:uid="{00000000-0005-0000-0000-0000DF650000}"/>
    <cellStyle name="Note 4 2 5 2 2 2 3" xfId="45978" xr:uid="{00000000-0005-0000-0000-0000E0650000}"/>
    <cellStyle name="Note 4 2 5 2 2 3" xfId="16551" xr:uid="{00000000-0005-0000-0000-0000E1650000}"/>
    <cellStyle name="Note 4 2 5 2 2 3 2" xfId="33986" xr:uid="{00000000-0005-0000-0000-0000E2650000}"/>
    <cellStyle name="Note 4 2 5 2 2 3 3" xfId="48439" xr:uid="{00000000-0005-0000-0000-0000E3650000}"/>
    <cellStyle name="Note 4 2 5 2 2 4" xfId="22055" xr:uid="{00000000-0005-0000-0000-0000E4650000}"/>
    <cellStyle name="Note 4 2 5 2 2 5" xfId="36508" xr:uid="{00000000-0005-0000-0000-0000E5650000}"/>
    <cellStyle name="Note 4 2 5 2 3" xfId="7081" xr:uid="{00000000-0005-0000-0000-0000E6650000}"/>
    <cellStyle name="Note 4 2 5 2 3 2" xfId="24516" xr:uid="{00000000-0005-0000-0000-0000E7650000}"/>
    <cellStyle name="Note 4 2 5 2 3 3" xfId="38969" xr:uid="{00000000-0005-0000-0000-0000E8650000}"/>
    <cellStyle name="Note 4 2 5 2 4" xfId="9522" xr:uid="{00000000-0005-0000-0000-0000E9650000}"/>
    <cellStyle name="Note 4 2 5 2 4 2" xfId="26957" xr:uid="{00000000-0005-0000-0000-0000EA650000}"/>
    <cellStyle name="Note 4 2 5 2 4 3" xfId="41410" xr:uid="{00000000-0005-0000-0000-0000EB650000}"/>
    <cellStyle name="Note 4 2 5 2 5" xfId="11942" xr:uid="{00000000-0005-0000-0000-0000EC650000}"/>
    <cellStyle name="Note 4 2 5 2 5 2" xfId="29377" xr:uid="{00000000-0005-0000-0000-0000ED650000}"/>
    <cellStyle name="Note 4 2 5 2 5 3" xfId="43830" xr:uid="{00000000-0005-0000-0000-0000EE650000}"/>
    <cellStyle name="Note 4 2 5 2 6" xfId="18949" xr:uid="{00000000-0005-0000-0000-0000EF650000}"/>
    <cellStyle name="Note 4 2 5 3" xfId="2109" xr:uid="{00000000-0005-0000-0000-0000F0650000}"/>
    <cellStyle name="Note 4 2 5 3 2" xfId="4620" xr:uid="{00000000-0005-0000-0000-0000F1650000}"/>
    <cellStyle name="Note 4 2 5 3 2 2" xfId="14091" xr:uid="{00000000-0005-0000-0000-0000F2650000}"/>
    <cellStyle name="Note 4 2 5 3 2 2 2" xfId="31526" xr:uid="{00000000-0005-0000-0000-0000F3650000}"/>
    <cellStyle name="Note 4 2 5 3 2 2 3" xfId="45979" xr:uid="{00000000-0005-0000-0000-0000F4650000}"/>
    <cellStyle name="Note 4 2 5 3 2 3" xfId="16552" xr:uid="{00000000-0005-0000-0000-0000F5650000}"/>
    <cellStyle name="Note 4 2 5 3 2 3 2" xfId="33987" xr:uid="{00000000-0005-0000-0000-0000F6650000}"/>
    <cellStyle name="Note 4 2 5 3 2 3 3" xfId="48440" xr:uid="{00000000-0005-0000-0000-0000F7650000}"/>
    <cellStyle name="Note 4 2 5 3 2 4" xfId="22056" xr:uid="{00000000-0005-0000-0000-0000F8650000}"/>
    <cellStyle name="Note 4 2 5 3 2 5" xfId="36509" xr:uid="{00000000-0005-0000-0000-0000F9650000}"/>
    <cellStyle name="Note 4 2 5 3 3" xfId="7082" xr:uid="{00000000-0005-0000-0000-0000FA650000}"/>
    <cellStyle name="Note 4 2 5 3 3 2" xfId="24517" xr:uid="{00000000-0005-0000-0000-0000FB650000}"/>
    <cellStyle name="Note 4 2 5 3 3 3" xfId="38970" xr:uid="{00000000-0005-0000-0000-0000FC650000}"/>
    <cellStyle name="Note 4 2 5 3 4" xfId="9523" xr:uid="{00000000-0005-0000-0000-0000FD650000}"/>
    <cellStyle name="Note 4 2 5 3 4 2" xfId="26958" xr:uid="{00000000-0005-0000-0000-0000FE650000}"/>
    <cellStyle name="Note 4 2 5 3 4 3" xfId="41411" xr:uid="{00000000-0005-0000-0000-0000FF650000}"/>
    <cellStyle name="Note 4 2 5 3 5" xfId="11943" xr:uid="{00000000-0005-0000-0000-000000660000}"/>
    <cellStyle name="Note 4 2 5 3 5 2" xfId="29378" xr:uid="{00000000-0005-0000-0000-000001660000}"/>
    <cellStyle name="Note 4 2 5 3 5 3" xfId="43831" xr:uid="{00000000-0005-0000-0000-000002660000}"/>
    <cellStyle name="Note 4 2 5 3 6" xfId="18950" xr:uid="{00000000-0005-0000-0000-000003660000}"/>
    <cellStyle name="Note 4 2 5 4" xfId="2110" xr:uid="{00000000-0005-0000-0000-000004660000}"/>
    <cellStyle name="Note 4 2 5 4 2" xfId="4621" xr:uid="{00000000-0005-0000-0000-000005660000}"/>
    <cellStyle name="Note 4 2 5 4 2 2" xfId="22057" xr:uid="{00000000-0005-0000-0000-000006660000}"/>
    <cellStyle name="Note 4 2 5 4 2 3" xfId="36510" xr:uid="{00000000-0005-0000-0000-000007660000}"/>
    <cellStyle name="Note 4 2 5 4 3" xfId="7083" xr:uid="{00000000-0005-0000-0000-000008660000}"/>
    <cellStyle name="Note 4 2 5 4 3 2" xfId="24518" xr:uid="{00000000-0005-0000-0000-000009660000}"/>
    <cellStyle name="Note 4 2 5 4 3 3" xfId="38971" xr:uid="{00000000-0005-0000-0000-00000A660000}"/>
    <cellStyle name="Note 4 2 5 4 4" xfId="9524" xr:uid="{00000000-0005-0000-0000-00000B660000}"/>
    <cellStyle name="Note 4 2 5 4 4 2" xfId="26959" xr:uid="{00000000-0005-0000-0000-00000C660000}"/>
    <cellStyle name="Note 4 2 5 4 4 3" xfId="41412" xr:uid="{00000000-0005-0000-0000-00000D660000}"/>
    <cellStyle name="Note 4 2 5 4 5" xfId="11944" xr:uid="{00000000-0005-0000-0000-00000E660000}"/>
    <cellStyle name="Note 4 2 5 4 5 2" xfId="29379" xr:uid="{00000000-0005-0000-0000-00000F660000}"/>
    <cellStyle name="Note 4 2 5 4 5 3" xfId="43832" xr:uid="{00000000-0005-0000-0000-000010660000}"/>
    <cellStyle name="Note 4 2 5 4 6" xfId="15297" xr:uid="{00000000-0005-0000-0000-000011660000}"/>
    <cellStyle name="Note 4 2 5 4 6 2" xfId="32732" xr:uid="{00000000-0005-0000-0000-000012660000}"/>
    <cellStyle name="Note 4 2 5 4 6 3" xfId="47185" xr:uid="{00000000-0005-0000-0000-000013660000}"/>
    <cellStyle name="Note 4 2 5 4 7" xfId="18951" xr:uid="{00000000-0005-0000-0000-000014660000}"/>
    <cellStyle name="Note 4 2 5 4 8" xfId="20459" xr:uid="{00000000-0005-0000-0000-000015660000}"/>
    <cellStyle name="Note 4 2 5 5" xfId="4618" xr:uid="{00000000-0005-0000-0000-000016660000}"/>
    <cellStyle name="Note 4 2 5 5 2" xfId="14089" xr:uid="{00000000-0005-0000-0000-000017660000}"/>
    <cellStyle name="Note 4 2 5 5 2 2" xfId="31524" xr:uid="{00000000-0005-0000-0000-000018660000}"/>
    <cellStyle name="Note 4 2 5 5 2 3" xfId="45977" xr:uid="{00000000-0005-0000-0000-000019660000}"/>
    <cellStyle name="Note 4 2 5 5 3" xfId="16550" xr:uid="{00000000-0005-0000-0000-00001A660000}"/>
    <cellStyle name="Note 4 2 5 5 3 2" xfId="33985" xr:uid="{00000000-0005-0000-0000-00001B660000}"/>
    <cellStyle name="Note 4 2 5 5 3 3" xfId="48438" xr:uid="{00000000-0005-0000-0000-00001C660000}"/>
    <cellStyle name="Note 4 2 5 5 4" xfId="22054" xr:uid="{00000000-0005-0000-0000-00001D660000}"/>
    <cellStyle name="Note 4 2 5 5 5" xfId="36507" xr:uid="{00000000-0005-0000-0000-00001E660000}"/>
    <cellStyle name="Note 4 2 5 6" xfId="7080" xr:uid="{00000000-0005-0000-0000-00001F660000}"/>
    <cellStyle name="Note 4 2 5 6 2" xfId="24515" xr:uid="{00000000-0005-0000-0000-000020660000}"/>
    <cellStyle name="Note 4 2 5 6 3" xfId="38968" xr:uid="{00000000-0005-0000-0000-000021660000}"/>
    <cellStyle name="Note 4 2 5 7" xfId="9521" xr:uid="{00000000-0005-0000-0000-000022660000}"/>
    <cellStyle name="Note 4 2 5 7 2" xfId="26956" xr:uid="{00000000-0005-0000-0000-000023660000}"/>
    <cellStyle name="Note 4 2 5 7 3" xfId="41409" xr:uid="{00000000-0005-0000-0000-000024660000}"/>
    <cellStyle name="Note 4 2 5 8" xfId="11941" xr:uid="{00000000-0005-0000-0000-000025660000}"/>
    <cellStyle name="Note 4 2 5 8 2" xfId="29376" xr:uid="{00000000-0005-0000-0000-000026660000}"/>
    <cellStyle name="Note 4 2 5 8 3" xfId="43829" xr:uid="{00000000-0005-0000-0000-000027660000}"/>
    <cellStyle name="Note 4 2 5 9" xfId="18948" xr:uid="{00000000-0005-0000-0000-000028660000}"/>
    <cellStyle name="Note 4 2 6" xfId="2111" xr:uid="{00000000-0005-0000-0000-000029660000}"/>
    <cellStyle name="Note 4 2 6 2" xfId="4622" xr:uid="{00000000-0005-0000-0000-00002A660000}"/>
    <cellStyle name="Note 4 2 6 2 2" xfId="14092" xr:uid="{00000000-0005-0000-0000-00002B660000}"/>
    <cellStyle name="Note 4 2 6 2 2 2" xfId="31527" xr:uid="{00000000-0005-0000-0000-00002C660000}"/>
    <cellStyle name="Note 4 2 6 2 2 3" xfId="45980" xr:uid="{00000000-0005-0000-0000-00002D660000}"/>
    <cellStyle name="Note 4 2 6 2 3" xfId="16553" xr:uid="{00000000-0005-0000-0000-00002E660000}"/>
    <cellStyle name="Note 4 2 6 2 3 2" xfId="33988" xr:uid="{00000000-0005-0000-0000-00002F660000}"/>
    <cellStyle name="Note 4 2 6 2 3 3" xfId="48441" xr:uid="{00000000-0005-0000-0000-000030660000}"/>
    <cellStyle name="Note 4 2 6 2 4" xfId="22058" xr:uid="{00000000-0005-0000-0000-000031660000}"/>
    <cellStyle name="Note 4 2 6 2 5" xfId="36511" xr:uid="{00000000-0005-0000-0000-000032660000}"/>
    <cellStyle name="Note 4 2 6 3" xfId="7084" xr:uid="{00000000-0005-0000-0000-000033660000}"/>
    <cellStyle name="Note 4 2 6 3 2" xfId="24519" xr:uid="{00000000-0005-0000-0000-000034660000}"/>
    <cellStyle name="Note 4 2 6 3 3" xfId="38972" xr:uid="{00000000-0005-0000-0000-000035660000}"/>
    <cellStyle name="Note 4 2 6 4" xfId="9525" xr:uid="{00000000-0005-0000-0000-000036660000}"/>
    <cellStyle name="Note 4 2 6 4 2" xfId="26960" xr:uid="{00000000-0005-0000-0000-000037660000}"/>
    <cellStyle name="Note 4 2 6 4 3" xfId="41413" xr:uid="{00000000-0005-0000-0000-000038660000}"/>
    <cellStyle name="Note 4 2 6 5" xfId="11945" xr:uid="{00000000-0005-0000-0000-000039660000}"/>
    <cellStyle name="Note 4 2 6 5 2" xfId="29380" xr:uid="{00000000-0005-0000-0000-00003A660000}"/>
    <cellStyle name="Note 4 2 6 5 3" xfId="43833" xr:uid="{00000000-0005-0000-0000-00003B660000}"/>
    <cellStyle name="Note 4 2 6 6" xfId="18952" xr:uid="{00000000-0005-0000-0000-00003C660000}"/>
    <cellStyle name="Note 4 2 7" xfId="2112" xr:uid="{00000000-0005-0000-0000-00003D660000}"/>
    <cellStyle name="Note 4 2 7 2" xfId="4623" xr:uid="{00000000-0005-0000-0000-00003E660000}"/>
    <cellStyle name="Note 4 2 7 2 2" xfId="14093" xr:uid="{00000000-0005-0000-0000-00003F660000}"/>
    <cellStyle name="Note 4 2 7 2 2 2" xfId="31528" xr:uid="{00000000-0005-0000-0000-000040660000}"/>
    <cellStyle name="Note 4 2 7 2 2 3" xfId="45981" xr:uid="{00000000-0005-0000-0000-000041660000}"/>
    <cellStyle name="Note 4 2 7 2 3" xfId="16554" xr:uid="{00000000-0005-0000-0000-000042660000}"/>
    <cellStyle name="Note 4 2 7 2 3 2" xfId="33989" xr:uid="{00000000-0005-0000-0000-000043660000}"/>
    <cellStyle name="Note 4 2 7 2 3 3" xfId="48442" xr:uid="{00000000-0005-0000-0000-000044660000}"/>
    <cellStyle name="Note 4 2 7 2 4" xfId="22059" xr:uid="{00000000-0005-0000-0000-000045660000}"/>
    <cellStyle name="Note 4 2 7 2 5" xfId="36512" xr:uid="{00000000-0005-0000-0000-000046660000}"/>
    <cellStyle name="Note 4 2 7 3" xfId="7085" xr:uid="{00000000-0005-0000-0000-000047660000}"/>
    <cellStyle name="Note 4 2 7 3 2" xfId="24520" xr:uid="{00000000-0005-0000-0000-000048660000}"/>
    <cellStyle name="Note 4 2 7 3 3" xfId="38973" xr:uid="{00000000-0005-0000-0000-000049660000}"/>
    <cellStyle name="Note 4 2 7 4" xfId="9526" xr:uid="{00000000-0005-0000-0000-00004A660000}"/>
    <cellStyle name="Note 4 2 7 4 2" xfId="26961" xr:uid="{00000000-0005-0000-0000-00004B660000}"/>
    <cellStyle name="Note 4 2 7 4 3" xfId="41414" xr:uid="{00000000-0005-0000-0000-00004C660000}"/>
    <cellStyle name="Note 4 2 7 5" xfId="11946" xr:uid="{00000000-0005-0000-0000-00004D660000}"/>
    <cellStyle name="Note 4 2 7 5 2" xfId="29381" xr:uid="{00000000-0005-0000-0000-00004E660000}"/>
    <cellStyle name="Note 4 2 7 5 3" xfId="43834" xr:uid="{00000000-0005-0000-0000-00004F660000}"/>
    <cellStyle name="Note 4 2 7 6" xfId="18953" xr:uid="{00000000-0005-0000-0000-000050660000}"/>
    <cellStyle name="Note 4 2 8" xfId="2113" xr:uid="{00000000-0005-0000-0000-000051660000}"/>
    <cellStyle name="Note 4 2 8 2" xfId="4624" xr:uid="{00000000-0005-0000-0000-000052660000}"/>
    <cellStyle name="Note 4 2 8 2 2" xfId="22060" xr:uid="{00000000-0005-0000-0000-000053660000}"/>
    <cellStyle name="Note 4 2 8 2 3" xfId="36513" xr:uid="{00000000-0005-0000-0000-000054660000}"/>
    <cellStyle name="Note 4 2 8 3" xfId="7086" xr:uid="{00000000-0005-0000-0000-000055660000}"/>
    <cellStyle name="Note 4 2 8 3 2" xfId="24521" xr:uid="{00000000-0005-0000-0000-000056660000}"/>
    <cellStyle name="Note 4 2 8 3 3" xfId="38974" xr:uid="{00000000-0005-0000-0000-000057660000}"/>
    <cellStyle name="Note 4 2 8 4" xfId="9527" xr:uid="{00000000-0005-0000-0000-000058660000}"/>
    <cellStyle name="Note 4 2 8 4 2" xfId="26962" xr:uid="{00000000-0005-0000-0000-000059660000}"/>
    <cellStyle name="Note 4 2 8 4 3" xfId="41415" xr:uid="{00000000-0005-0000-0000-00005A660000}"/>
    <cellStyle name="Note 4 2 8 5" xfId="11947" xr:uid="{00000000-0005-0000-0000-00005B660000}"/>
    <cellStyle name="Note 4 2 8 5 2" xfId="29382" xr:uid="{00000000-0005-0000-0000-00005C660000}"/>
    <cellStyle name="Note 4 2 8 5 3" xfId="43835" xr:uid="{00000000-0005-0000-0000-00005D660000}"/>
    <cellStyle name="Note 4 2 8 6" xfId="15298" xr:uid="{00000000-0005-0000-0000-00005E660000}"/>
    <cellStyle name="Note 4 2 8 6 2" xfId="32733" xr:uid="{00000000-0005-0000-0000-00005F660000}"/>
    <cellStyle name="Note 4 2 8 6 3" xfId="47186" xr:uid="{00000000-0005-0000-0000-000060660000}"/>
    <cellStyle name="Note 4 2 8 7" xfId="18954" xr:uid="{00000000-0005-0000-0000-000061660000}"/>
    <cellStyle name="Note 4 2 8 8" xfId="20460" xr:uid="{00000000-0005-0000-0000-000062660000}"/>
    <cellStyle name="Note 4 2 9" xfId="4605" xr:uid="{00000000-0005-0000-0000-000063660000}"/>
    <cellStyle name="Note 4 2 9 2" xfId="14079" xr:uid="{00000000-0005-0000-0000-000064660000}"/>
    <cellStyle name="Note 4 2 9 2 2" xfId="31514" xr:uid="{00000000-0005-0000-0000-000065660000}"/>
    <cellStyle name="Note 4 2 9 2 3" xfId="45967" xr:uid="{00000000-0005-0000-0000-000066660000}"/>
    <cellStyle name="Note 4 2 9 3" xfId="16540" xr:uid="{00000000-0005-0000-0000-000067660000}"/>
    <cellStyle name="Note 4 2 9 3 2" xfId="33975" xr:uid="{00000000-0005-0000-0000-000068660000}"/>
    <cellStyle name="Note 4 2 9 3 3" xfId="48428" xr:uid="{00000000-0005-0000-0000-000069660000}"/>
    <cellStyle name="Note 4 2 9 4" xfId="22041" xr:uid="{00000000-0005-0000-0000-00006A660000}"/>
    <cellStyle name="Note 4 2 9 5" xfId="36494" xr:uid="{00000000-0005-0000-0000-00006B660000}"/>
    <cellStyle name="Note 4 20" xfId="2114" xr:uid="{00000000-0005-0000-0000-00006C660000}"/>
    <cellStyle name="Note 4 20 10" xfId="18955" xr:uid="{00000000-0005-0000-0000-00006D660000}"/>
    <cellStyle name="Note 4 20 2" xfId="2115" xr:uid="{00000000-0005-0000-0000-00006E660000}"/>
    <cellStyle name="Note 4 20 2 10" xfId="9529" xr:uid="{00000000-0005-0000-0000-00006F660000}"/>
    <cellStyle name="Note 4 20 2 10 2" xfId="26964" xr:uid="{00000000-0005-0000-0000-000070660000}"/>
    <cellStyle name="Note 4 20 2 10 3" xfId="41417" xr:uid="{00000000-0005-0000-0000-000071660000}"/>
    <cellStyle name="Note 4 20 2 11" xfId="11949" xr:uid="{00000000-0005-0000-0000-000072660000}"/>
    <cellStyle name="Note 4 20 2 11 2" xfId="29384" xr:uid="{00000000-0005-0000-0000-000073660000}"/>
    <cellStyle name="Note 4 20 2 11 3" xfId="43837" xr:uid="{00000000-0005-0000-0000-000074660000}"/>
    <cellStyle name="Note 4 20 2 12" xfId="18956" xr:uid="{00000000-0005-0000-0000-000075660000}"/>
    <cellStyle name="Note 4 20 2 2" xfId="2116" xr:uid="{00000000-0005-0000-0000-000076660000}"/>
    <cellStyle name="Note 4 20 2 2 2" xfId="2117" xr:uid="{00000000-0005-0000-0000-000077660000}"/>
    <cellStyle name="Note 4 20 2 2 2 2" xfId="4628" xr:uid="{00000000-0005-0000-0000-000078660000}"/>
    <cellStyle name="Note 4 20 2 2 2 2 2" xfId="14097" xr:uid="{00000000-0005-0000-0000-000079660000}"/>
    <cellStyle name="Note 4 20 2 2 2 2 2 2" xfId="31532" xr:uid="{00000000-0005-0000-0000-00007A660000}"/>
    <cellStyle name="Note 4 20 2 2 2 2 2 3" xfId="45985" xr:uid="{00000000-0005-0000-0000-00007B660000}"/>
    <cellStyle name="Note 4 20 2 2 2 2 3" xfId="16558" xr:uid="{00000000-0005-0000-0000-00007C660000}"/>
    <cellStyle name="Note 4 20 2 2 2 2 3 2" xfId="33993" xr:uid="{00000000-0005-0000-0000-00007D660000}"/>
    <cellStyle name="Note 4 20 2 2 2 2 3 3" xfId="48446" xr:uid="{00000000-0005-0000-0000-00007E660000}"/>
    <cellStyle name="Note 4 20 2 2 2 2 4" xfId="22064" xr:uid="{00000000-0005-0000-0000-00007F660000}"/>
    <cellStyle name="Note 4 20 2 2 2 2 5" xfId="36517" xr:uid="{00000000-0005-0000-0000-000080660000}"/>
    <cellStyle name="Note 4 20 2 2 2 3" xfId="7090" xr:uid="{00000000-0005-0000-0000-000081660000}"/>
    <cellStyle name="Note 4 20 2 2 2 3 2" xfId="24525" xr:uid="{00000000-0005-0000-0000-000082660000}"/>
    <cellStyle name="Note 4 20 2 2 2 3 3" xfId="38978" xr:uid="{00000000-0005-0000-0000-000083660000}"/>
    <cellStyle name="Note 4 20 2 2 2 4" xfId="9531" xr:uid="{00000000-0005-0000-0000-000084660000}"/>
    <cellStyle name="Note 4 20 2 2 2 4 2" xfId="26966" xr:uid="{00000000-0005-0000-0000-000085660000}"/>
    <cellStyle name="Note 4 20 2 2 2 4 3" xfId="41419" xr:uid="{00000000-0005-0000-0000-000086660000}"/>
    <cellStyle name="Note 4 20 2 2 2 5" xfId="11951" xr:uid="{00000000-0005-0000-0000-000087660000}"/>
    <cellStyle name="Note 4 20 2 2 2 5 2" xfId="29386" xr:uid="{00000000-0005-0000-0000-000088660000}"/>
    <cellStyle name="Note 4 20 2 2 2 5 3" xfId="43839" xr:uid="{00000000-0005-0000-0000-000089660000}"/>
    <cellStyle name="Note 4 20 2 2 2 6" xfId="18958" xr:uid="{00000000-0005-0000-0000-00008A660000}"/>
    <cellStyle name="Note 4 20 2 2 3" xfId="2118" xr:uid="{00000000-0005-0000-0000-00008B660000}"/>
    <cellStyle name="Note 4 20 2 2 3 2" xfId="4629" xr:uid="{00000000-0005-0000-0000-00008C660000}"/>
    <cellStyle name="Note 4 20 2 2 3 2 2" xfId="14098" xr:uid="{00000000-0005-0000-0000-00008D660000}"/>
    <cellStyle name="Note 4 20 2 2 3 2 2 2" xfId="31533" xr:uid="{00000000-0005-0000-0000-00008E660000}"/>
    <cellStyle name="Note 4 20 2 2 3 2 2 3" xfId="45986" xr:uid="{00000000-0005-0000-0000-00008F660000}"/>
    <cellStyle name="Note 4 20 2 2 3 2 3" xfId="16559" xr:uid="{00000000-0005-0000-0000-000090660000}"/>
    <cellStyle name="Note 4 20 2 2 3 2 3 2" xfId="33994" xr:uid="{00000000-0005-0000-0000-000091660000}"/>
    <cellStyle name="Note 4 20 2 2 3 2 3 3" xfId="48447" xr:uid="{00000000-0005-0000-0000-000092660000}"/>
    <cellStyle name="Note 4 20 2 2 3 2 4" xfId="22065" xr:uid="{00000000-0005-0000-0000-000093660000}"/>
    <cellStyle name="Note 4 20 2 2 3 2 5" xfId="36518" xr:uid="{00000000-0005-0000-0000-000094660000}"/>
    <cellStyle name="Note 4 20 2 2 3 3" xfId="7091" xr:uid="{00000000-0005-0000-0000-000095660000}"/>
    <cellStyle name="Note 4 20 2 2 3 3 2" xfId="24526" xr:uid="{00000000-0005-0000-0000-000096660000}"/>
    <cellStyle name="Note 4 20 2 2 3 3 3" xfId="38979" xr:uid="{00000000-0005-0000-0000-000097660000}"/>
    <cellStyle name="Note 4 20 2 2 3 4" xfId="9532" xr:uid="{00000000-0005-0000-0000-000098660000}"/>
    <cellStyle name="Note 4 20 2 2 3 4 2" xfId="26967" xr:uid="{00000000-0005-0000-0000-000099660000}"/>
    <cellStyle name="Note 4 20 2 2 3 4 3" xfId="41420" xr:uid="{00000000-0005-0000-0000-00009A660000}"/>
    <cellStyle name="Note 4 20 2 2 3 5" xfId="11952" xr:uid="{00000000-0005-0000-0000-00009B660000}"/>
    <cellStyle name="Note 4 20 2 2 3 5 2" xfId="29387" xr:uid="{00000000-0005-0000-0000-00009C660000}"/>
    <cellStyle name="Note 4 20 2 2 3 5 3" xfId="43840" xr:uid="{00000000-0005-0000-0000-00009D660000}"/>
    <cellStyle name="Note 4 20 2 2 3 6" xfId="18959" xr:uid="{00000000-0005-0000-0000-00009E660000}"/>
    <cellStyle name="Note 4 20 2 2 4" xfId="2119" xr:uid="{00000000-0005-0000-0000-00009F660000}"/>
    <cellStyle name="Note 4 20 2 2 4 2" xfId="4630" xr:uid="{00000000-0005-0000-0000-0000A0660000}"/>
    <cellStyle name="Note 4 20 2 2 4 2 2" xfId="22066" xr:uid="{00000000-0005-0000-0000-0000A1660000}"/>
    <cellStyle name="Note 4 20 2 2 4 2 3" xfId="36519" xr:uid="{00000000-0005-0000-0000-0000A2660000}"/>
    <cellStyle name="Note 4 20 2 2 4 3" xfId="7092" xr:uid="{00000000-0005-0000-0000-0000A3660000}"/>
    <cellStyle name="Note 4 20 2 2 4 3 2" xfId="24527" xr:uid="{00000000-0005-0000-0000-0000A4660000}"/>
    <cellStyle name="Note 4 20 2 2 4 3 3" xfId="38980" xr:uid="{00000000-0005-0000-0000-0000A5660000}"/>
    <cellStyle name="Note 4 20 2 2 4 4" xfId="9533" xr:uid="{00000000-0005-0000-0000-0000A6660000}"/>
    <cellStyle name="Note 4 20 2 2 4 4 2" xfId="26968" xr:uid="{00000000-0005-0000-0000-0000A7660000}"/>
    <cellStyle name="Note 4 20 2 2 4 4 3" xfId="41421" xr:uid="{00000000-0005-0000-0000-0000A8660000}"/>
    <cellStyle name="Note 4 20 2 2 4 5" xfId="11953" xr:uid="{00000000-0005-0000-0000-0000A9660000}"/>
    <cellStyle name="Note 4 20 2 2 4 5 2" xfId="29388" xr:uid="{00000000-0005-0000-0000-0000AA660000}"/>
    <cellStyle name="Note 4 20 2 2 4 5 3" xfId="43841" xr:uid="{00000000-0005-0000-0000-0000AB660000}"/>
    <cellStyle name="Note 4 20 2 2 4 6" xfId="15299" xr:uid="{00000000-0005-0000-0000-0000AC660000}"/>
    <cellStyle name="Note 4 20 2 2 4 6 2" xfId="32734" xr:uid="{00000000-0005-0000-0000-0000AD660000}"/>
    <cellStyle name="Note 4 20 2 2 4 6 3" xfId="47187" xr:uid="{00000000-0005-0000-0000-0000AE660000}"/>
    <cellStyle name="Note 4 20 2 2 4 7" xfId="18960" xr:uid="{00000000-0005-0000-0000-0000AF660000}"/>
    <cellStyle name="Note 4 20 2 2 4 8" xfId="20461" xr:uid="{00000000-0005-0000-0000-0000B0660000}"/>
    <cellStyle name="Note 4 20 2 2 5" xfId="4627" xr:uid="{00000000-0005-0000-0000-0000B1660000}"/>
    <cellStyle name="Note 4 20 2 2 5 2" xfId="14096" xr:uid="{00000000-0005-0000-0000-0000B2660000}"/>
    <cellStyle name="Note 4 20 2 2 5 2 2" xfId="31531" xr:uid="{00000000-0005-0000-0000-0000B3660000}"/>
    <cellStyle name="Note 4 20 2 2 5 2 3" xfId="45984" xr:uid="{00000000-0005-0000-0000-0000B4660000}"/>
    <cellStyle name="Note 4 20 2 2 5 3" xfId="16557" xr:uid="{00000000-0005-0000-0000-0000B5660000}"/>
    <cellStyle name="Note 4 20 2 2 5 3 2" xfId="33992" xr:uid="{00000000-0005-0000-0000-0000B6660000}"/>
    <cellStyle name="Note 4 20 2 2 5 3 3" xfId="48445" xr:uid="{00000000-0005-0000-0000-0000B7660000}"/>
    <cellStyle name="Note 4 20 2 2 5 4" xfId="22063" xr:uid="{00000000-0005-0000-0000-0000B8660000}"/>
    <cellStyle name="Note 4 20 2 2 5 5" xfId="36516" xr:uid="{00000000-0005-0000-0000-0000B9660000}"/>
    <cellStyle name="Note 4 20 2 2 6" xfId="7089" xr:uid="{00000000-0005-0000-0000-0000BA660000}"/>
    <cellStyle name="Note 4 20 2 2 6 2" xfId="24524" xr:uid="{00000000-0005-0000-0000-0000BB660000}"/>
    <cellStyle name="Note 4 20 2 2 6 3" xfId="38977" xr:uid="{00000000-0005-0000-0000-0000BC660000}"/>
    <cellStyle name="Note 4 20 2 2 7" xfId="9530" xr:uid="{00000000-0005-0000-0000-0000BD660000}"/>
    <cellStyle name="Note 4 20 2 2 7 2" xfId="26965" xr:uid="{00000000-0005-0000-0000-0000BE660000}"/>
    <cellStyle name="Note 4 20 2 2 7 3" xfId="41418" xr:uid="{00000000-0005-0000-0000-0000BF660000}"/>
    <cellStyle name="Note 4 20 2 2 8" xfId="11950" xr:uid="{00000000-0005-0000-0000-0000C0660000}"/>
    <cellStyle name="Note 4 20 2 2 8 2" xfId="29385" xr:uid="{00000000-0005-0000-0000-0000C1660000}"/>
    <cellStyle name="Note 4 20 2 2 8 3" xfId="43838" xr:uid="{00000000-0005-0000-0000-0000C2660000}"/>
    <cellStyle name="Note 4 20 2 2 9" xfId="18957" xr:uid="{00000000-0005-0000-0000-0000C3660000}"/>
    <cellStyle name="Note 4 20 2 3" xfId="2120" xr:uid="{00000000-0005-0000-0000-0000C4660000}"/>
    <cellStyle name="Note 4 20 2 3 2" xfId="2121" xr:uid="{00000000-0005-0000-0000-0000C5660000}"/>
    <cellStyle name="Note 4 20 2 3 2 2" xfId="4632" xr:uid="{00000000-0005-0000-0000-0000C6660000}"/>
    <cellStyle name="Note 4 20 2 3 2 2 2" xfId="14100" xr:uid="{00000000-0005-0000-0000-0000C7660000}"/>
    <cellStyle name="Note 4 20 2 3 2 2 2 2" xfId="31535" xr:uid="{00000000-0005-0000-0000-0000C8660000}"/>
    <cellStyle name="Note 4 20 2 3 2 2 2 3" xfId="45988" xr:uid="{00000000-0005-0000-0000-0000C9660000}"/>
    <cellStyle name="Note 4 20 2 3 2 2 3" xfId="16561" xr:uid="{00000000-0005-0000-0000-0000CA660000}"/>
    <cellStyle name="Note 4 20 2 3 2 2 3 2" xfId="33996" xr:uid="{00000000-0005-0000-0000-0000CB660000}"/>
    <cellStyle name="Note 4 20 2 3 2 2 3 3" xfId="48449" xr:uid="{00000000-0005-0000-0000-0000CC660000}"/>
    <cellStyle name="Note 4 20 2 3 2 2 4" xfId="22068" xr:uid="{00000000-0005-0000-0000-0000CD660000}"/>
    <cellStyle name="Note 4 20 2 3 2 2 5" xfId="36521" xr:uid="{00000000-0005-0000-0000-0000CE660000}"/>
    <cellStyle name="Note 4 20 2 3 2 3" xfId="7094" xr:uid="{00000000-0005-0000-0000-0000CF660000}"/>
    <cellStyle name="Note 4 20 2 3 2 3 2" xfId="24529" xr:uid="{00000000-0005-0000-0000-0000D0660000}"/>
    <cellStyle name="Note 4 20 2 3 2 3 3" xfId="38982" xr:uid="{00000000-0005-0000-0000-0000D1660000}"/>
    <cellStyle name="Note 4 20 2 3 2 4" xfId="9535" xr:uid="{00000000-0005-0000-0000-0000D2660000}"/>
    <cellStyle name="Note 4 20 2 3 2 4 2" xfId="26970" xr:uid="{00000000-0005-0000-0000-0000D3660000}"/>
    <cellStyle name="Note 4 20 2 3 2 4 3" xfId="41423" xr:uid="{00000000-0005-0000-0000-0000D4660000}"/>
    <cellStyle name="Note 4 20 2 3 2 5" xfId="11955" xr:uid="{00000000-0005-0000-0000-0000D5660000}"/>
    <cellStyle name="Note 4 20 2 3 2 5 2" xfId="29390" xr:uid="{00000000-0005-0000-0000-0000D6660000}"/>
    <cellStyle name="Note 4 20 2 3 2 5 3" xfId="43843" xr:uid="{00000000-0005-0000-0000-0000D7660000}"/>
    <cellStyle name="Note 4 20 2 3 2 6" xfId="18962" xr:uid="{00000000-0005-0000-0000-0000D8660000}"/>
    <cellStyle name="Note 4 20 2 3 3" xfId="2122" xr:uid="{00000000-0005-0000-0000-0000D9660000}"/>
    <cellStyle name="Note 4 20 2 3 3 2" xfId="4633" xr:uid="{00000000-0005-0000-0000-0000DA660000}"/>
    <cellStyle name="Note 4 20 2 3 3 2 2" xfId="14101" xr:uid="{00000000-0005-0000-0000-0000DB660000}"/>
    <cellStyle name="Note 4 20 2 3 3 2 2 2" xfId="31536" xr:uid="{00000000-0005-0000-0000-0000DC660000}"/>
    <cellStyle name="Note 4 20 2 3 3 2 2 3" xfId="45989" xr:uid="{00000000-0005-0000-0000-0000DD660000}"/>
    <cellStyle name="Note 4 20 2 3 3 2 3" xfId="16562" xr:uid="{00000000-0005-0000-0000-0000DE660000}"/>
    <cellStyle name="Note 4 20 2 3 3 2 3 2" xfId="33997" xr:uid="{00000000-0005-0000-0000-0000DF660000}"/>
    <cellStyle name="Note 4 20 2 3 3 2 3 3" xfId="48450" xr:uid="{00000000-0005-0000-0000-0000E0660000}"/>
    <cellStyle name="Note 4 20 2 3 3 2 4" xfId="22069" xr:uid="{00000000-0005-0000-0000-0000E1660000}"/>
    <cellStyle name="Note 4 20 2 3 3 2 5" xfId="36522" xr:uid="{00000000-0005-0000-0000-0000E2660000}"/>
    <cellStyle name="Note 4 20 2 3 3 3" xfId="7095" xr:uid="{00000000-0005-0000-0000-0000E3660000}"/>
    <cellStyle name="Note 4 20 2 3 3 3 2" xfId="24530" xr:uid="{00000000-0005-0000-0000-0000E4660000}"/>
    <cellStyle name="Note 4 20 2 3 3 3 3" xfId="38983" xr:uid="{00000000-0005-0000-0000-0000E5660000}"/>
    <cellStyle name="Note 4 20 2 3 3 4" xfId="9536" xr:uid="{00000000-0005-0000-0000-0000E6660000}"/>
    <cellStyle name="Note 4 20 2 3 3 4 2" xfId="26971" xr:uid="{00000000-0005-0000-0000-0000E7660000}"/>
    <cellStyle name="Note 4 20 2 3 3 4 3" xfId="41424" xr:uid="{00000000-0005-0000-0000-0000E8660000}"/>
    <cellStyle name="Note 4 20 2 3 3 5" xfId="11956" xr:uid="{00000000-0005-0000-0000-0000E9660000}"/>
    <cellStyle name="Note 4 20 2 3 3 5 2" xfId="29391" xr:uid="{00000000-0005-0000-0000-0000EA660000}"/>
    <cellStyle name="Note 4 20 2 3 3 5 3" xfId="43844" xr:uid="{00000000-0005-0000-0000-0000EB660000}"/>
    <cellStyle name="Note 4 20 2 3 3 6" xfId="18963" xr:uid="{00000000-0005-0000-0000-0000EC660000}"/>
    <cellStyle name="Note 4 20 2 3 4" xfId="2123" xr:uid="{00000000-0005-0000-0000-0000ED660000}"/>
    <cellStyle name="Note 4 20 2 3 4 2" xfId="4634" xr:uid="{00000000-0005-0000-0000-0000EE660000}"/>
    <cellStyle name="Note 4 20 2 3 4 2 2" xfId="22070" xr:uid="{00000000-0005-0000-0000-0000EF660000}"/>
    <cellStyle name="Note 4 20 2 3 4 2 3" xfId="36523" xr:uid="{00000000-0005-0000-0000-0000F0660000}"/>
    <cellStyle name="Note 4 20 2 3 4 3" xfId="7096" xr:uid="{00000000-0005-0000-0000-0000F1660000}"/>
    <cellStyle name="Note 4 20 2 3 4 3 2" xfId="24531" xr:uid="{00000000-0005-0000-0000-0000F2660000}"/>
    <cellStyle name="Note 4 20 2 3 4 3 3" xfId="38984" xr:uid="{00000000-0005-0000-0000-0000F3660000}"/>
    <cellStyle name="Note 4 20 2 3 4 4" xfId="9537" xr:uid="{00000000-0005-0000-0000-0000F4660000}"/>
    <cellStyle name="Note 4 20 2 3 4 4 2" xfId="26972" xr:uid="{00000000-0005-0000-0000-0000F5660000}"/>
    <cellStyle name="Note 4 20 2 3 4 4 3" xfId="41425" xr:uid="{00000000-0005-0000-0000-0000F6660000}"/>
    <cellStyle name="Note 4 20 2 3 4 5" xfId="11957" xr:uid="{00000000-0005-0000-0000-0000F7660000}"/>
    <cellStyle name="Note 4 20 2 3 4 5 2" xfId="29392" xr:uid="{00000000-0005-0000-0000-0000F8660000}"/>
    <cellStyle name="Note 4 20 2 3 4 5 3" xfId="43845" xr:uid="{00000000-0005-0000-0000-0000F9660000}"/>
    <cellStyle name="Note 4 20 2 3 4 6" xfId="15300" xr:uid="{00000000-0005-0000-0000-0000FA660000}"/>
    <cellStyle name="Note 4 20 2 3 4 6 2" xfId="32735" xr:uid="{00000000-0005-0000-0000-0000FB660000}"/>
    <cellStyle name="Note 4 20 2 3 4 6 3" xfId="47188" xr:uid="{00000000-0005-0000-0000-0000FC660000}"/>
    <cellStyle name="Note 4 20 2 3 4 7" xfId="18964" xr:uid="{00000000-0005-0000-0000-0000FD660000}"/>
    <cellStyle name="Note 4 20 2 3 4 8" xfId="20462" xr:uid="{00000000-0005-0000-0000-0000FE660000}"/>
    <cellStyle name="Note 4 20 2 3 5" xfId="4631" xr:uid="{00000000-0005-0000-0000-0000FF660000}"/>
    <cellStyle name="Note 4 20 2 3 5 2" xfId="14099" xr:uid="{00000000-0005-0000-0000-000000670000}"/>
    <cellStyle name="Note 4 20 2 3 5 2 2" xfId="31534" xr:uid="{00000000-0005-0000-0000-000001670000}"/>
    <cellStyle name="Note 4 20 2 3 5 2 3" xfId="45987" xr:uid="{00000000-0005-0000-0000-000002670000}"/>
    <cellStyle name="Note 4 20 2 3 5 3" xfId="16560" xr:uid="{00000000-0005-0000-0000-000003670000}"/>
    <cellStyle name="Note 4 20 2 3 5 3 2" xfId="33995" xr:uid="{00000000-0005-0000-0000-000004670000}"/>
    <cellStyle name="Note 4 20 2 3 5 3 3" xfId="48448" xr:uid="{00000000-0005-0000-0000-000005670000}"/>
    <cellStyle name="Note 4 20 2 3 5 4" xfId="22067" xr:uid="{00000000-0005-0000-0000-000006670000}"/>
    <cellStyle name="Note 4 20 2 3 5 5" xfId="36520" xr:uid="{00000000-0005-0000-0000-000007670000}"/>
    <cellStyle name="Note 4 20 2 3 6" xfId="7093" xr:uid="{00000000-0005-0000-0000-000008670000}"/>
    <cellStyle name="Note 4 20 2 3 6 2" xfId="24528" xr:uid="{00000000-0005-0000-0000-000009670000}"/>
    <cellStyle name="Note 4 20 2 3 6 3" xfId="38981" xr:uid="{00000000-0005-0000-0000-00000A670000}"/>
    <cellStyle name="Note 4 20 2 3 7" xfId="9534" xr:uid="{00000000-0005-0000-0000-00000B670000}"/>
    <cellStyle name="Note 4 20 2 3 7 2" xfId="26969" xr:uid="{00000000-0005-0000-0000-00000C670000}"/>
    <cellStyle name="Note 4 20 2 3 7 3" xfId="41422" xr:uid="{00000000-0005-0000-0000-00000D670000}"/>
    <cellStyle name="Note 4 20 2 3 8" xfId="11954" xr:uid="{00000000-0005-0000-0000-00000E670000}"/>
    <cellStyle name="Note 4 20 2 3 8 2" xfId="29389" xr:uid="{00000000-0005-0000-0000-00000F670000}"/>
    <cellStyle name="Note 4 20 2 3 8 3" xfId="43842" xr:uid="{00000000-0005-0000-0000-000010670000}"/>
    <cellStyle name="Note 4 20 2 3 9" xfId="18961" xr:uid="{00000000-0005-0000-0000-000011670000}"/>
    <cellStyle name="Note 4 20 2 4" xfId="2124" xr:uid="{00000000-0005-0000-0000-000012670000}"/>
    <cellStyle name="Note 4 20 2 4 2" xfId="2125" xr:uid="{00000000-0005-0000-0000-000013670000}"/>
    <cellStyle name="Note 4 20 2 4 2 2" xfId="4636" xr:uid="{00000000-0005-0000-0000-000014670000}"/>
    <cellStyle name="Note 4 20 2 4 2 2 2" xfId="14103" xr:uid="{00000000-0005-0000-0000-000015670000}"/>
    <cellStyle name="Note 4 20 2 4 2 2 2 2" xfId="31538" xr:uid="{00000000-0005-0000-0000-000016670000}"/>
    <cellStyle name="Note 4 20 2 4 2 2 2 3" xfId="45991" xr:uid="{00000000-0005-0000-0000-000017670000}"/>
    <cellStyle name="Note 4 20 2 4 2 2 3" xfId="16564" xr:uid="{00000000-0005-0000-0000-000018670000}"/>
    <cellStyle name="Note 4 20 2 4 2 2 3 2" xfId="33999" xr:uid="{00000000-0005-0000-0000-000019670000}"/>
    <cellStyle name="Note 4 20 2 4 2 2 3 3" xfId="48452" xr:uid="{00000000-0005-0000-0000-00001A670000}"/>
    <cellStyle name="Note 4 20 2 4 2 2 4" xfId="22072" xr:uid="{00000000-0005-0000-0000-00001B670000}"/>
    <cellStyle name="Note 4 20 2 4 2 2 5" xfId="36525" xr:uid="{00000000-0005-0000-0000-00001C670000}"/>
    <cellStyle name="Note 4 20 2 4 2 3" xfId="7098" xr:uid="{00000000-0005-0000-0000-00001D670000}"/>
    <cellStyle name="Note 4 20 2 4 2 3 2" xfId="24533" xr:uid="{00000000-0005-0000-0000-00001E670000}"/>
    <cellStyle name="Note 4 20 2 4 2 3 3" xfId="38986" xr:uid="{00000000-0005-0000-0000-00001F670000}"/>
    <cellStyle name="Note 4 20 2 4 2 4" xfId="9539" xr:uid="{00000000-0005-0000-0000-000020670000}"/>
    <cellStyle name="Note 4 20 2 4 2 4 2" xfId="26974" xr:uid="{00000000-0005-0000-0000-000021670000}"/>
    <cellStyle name="Note 4 20 2 4 2 4 3" xfId="41427" xr:uid="{00000000-0005-0000-0000-000022670000}"/>
    <cellStyle name="Note 4 20 2 4 2 5" xfId="11959" xr:uid="{00000000-0005-0000-0000-000023670000}"/>
    <cellStyle name="Note 4 20 2 4 2 5 2" xfId="29394" xr:uid="{00000000-0005-0000-0000-000024670000}"/>
    <cellStyle name="Note 4 20 2 4 2 5 3" xfId="43847" xr:uid="{00000000-0005-0000-0000-000025670000}"/>
    <cellStyle name="Note 4 20 2 4 2 6" xfId="18966" xr:uid="{00000000-0005-0000-0000-000026670000}"/>
    <cellStyle name="Note 4 20 2 4 3" xfId="2126" xr:uid="{00000000-0005-0000-0000-000027670000}"/>
    <cellStyle name="Note 4 20 2 4 3 2" xfId="4637" xr:uid="{00000000-0005-0000-0000-000028670000}"/>
    <cellStyle name="Note 4 20 2 4 3 2 2" xfId="14104" xr:uid="{00000000-0005-0000-0000-000029670000}"/>
    <cellStyle name="Note 4 20 2 4 3 2 2 2" xfId="31539" xr:uid="{00000000-0005-0000-0000-00002A670000}"/>
    <cellStyle name="Note 4 20 2 4 3 2 2 3" xfId="45992" xr:uid="{00000000-0005-0000-0000-00002B670000}"/>
    <cellStyle name="Note 4 20 2 4 3 2 3" xfId="16565" xr:uid="{00000000-0005-0000-0000-00002C670000}"/>
    <cellStyle name="Note 4 20 2 4 3 2 3 2" xfId="34000" xr:uid="{00000000-0005-0000-0000-00002D670000}"/>
    <cellStyle name="Note 4 20 2 4 3 2 3 3" xfId="48453" xr:uid="{00000000-0005-0000-0000-00002E670000}"/>
    <cellStyle name="Note 4 20 2 4 3 2 4" xfId="22073" xr:uid="{00000000-0005-0000-0000-00002F670000}"/>
    <cellStyle name="Note 4 20 2 4 3 2 5" xfId="36526" xr:uid="{00000000-0005-0000-0000-000030670000}"/>
    <cellStyle name="Note 4 20 2 4 3 3" xfId="7099" xr:uid="{00000000-0005-0000-0000-000031670000}"/>
    <cellStyle name="Note 4 20 2 4 3 3 2" xfId="24534" xr:uid="{00000000-0005-0000-0000-000032670000}"/>
    <cellStyle name="Note 4 20 2 4 3 3 3" xfId="38987" xr:uid="{00000000-0005-0000-0000-000033670000}"/>
    <cellStyle name="Note 4 20 2 4 3 4" xfId="9540" xr:uid="{00000000-0005-0000-0000-000034670000}"/>
    <cellStyle name="Note 4 20 2 4 3 4 2" xfId="26975" xr:uid="{00000000-0005-0000-0000-000035670000}"/>
    <cellStyle name="Note 4 20 2 4 3 4 3" xfId="41428" xr:uid="{00000000-0005-0000-0000-000036670000}"/>
    <cellStyle name="Note 4 20 2 4 3 5" xfId="11960" xr:uid="{00000000-0005-0000-0000-000037670000}"/>
    <cellStyle name="Note 4 20 2 4 3 5 2" xfId="29395" xr:uid="{00000000-0005-0000-0000-000038670000}"/>
    <cellStyle name="Note 4 20 2 4 3 5 3" xfId="43848" xr:uid="{00000000-0005-0000-0000-000039670000}"/>
    <cellStyle name="Note 4 20 2 4 3 6" xfId="18967" xr:uid="{00000000-0005-0000-0000-00003A670000}"/>
    <cellStyle name="Note 4 20 2 4 4" xfId="2127" xr:uid="{00000000-0005-0000-0000-00003B670000}"/>
    <cellStyle name="Note 4 20 2 4 4 2" xfId="4638" xr:uid="{00000000-0005-0000-0000-00003C670000}"/>
    <cellStyle name="Note 4 20 2 4 4 2 2" xfId="22074" xr:uid="{00000000-0005-0000-0000-00003D670000}"/>
    <cellStyle name="Note 4 20 2 4 4 2 3" xfId="36527" xr:uid="{00000000-0005-0000-0000-00003E670000}"/>
    <cellStyle name="Note 4 20 2 4 4 3" xfId="7100" xr:uid="{00000000-0005-0000-0000-00003F670000}"/>
    <cellStyle name="Note 4 20 2 4 4 3 2" xfId="24535" xr:uid="{00000000-0005-0000-0000-000040670000}"/>
    <cellStyle name="Note 4 20 2 4 4 3 3" xfId="38988" xr:uid="{00000000-0005-0000-0000-000041670000}"/>
    <cellStyle name="Note 4 20 2 4 4 4" xfId="9541" xr:uid="{00000000-0005-0000-0000-000042670000}"/>
    <cellStyle name="Note 4 20 2 4 4 4 2" xfId="26976" xr:uid="{00000000-0005-0000-0000-000043670000}"/>
    <cellStyle name="Note 4 20 2 4 4 4 3" xfId="41429" xr:uid="{00000000-0005-0000-0000-000044670000}"/>
    <cellStyle name="Note 4 20 2 4 4 5" xfId="11961" xr:uid="{00000000-0005-0000-0000-000045670000}"/>
    <cellStyle name="Note 4 20 2 4 4 5 2" xfId="29396" xr:uid="{00000000-0005-0000-0000-000046670000}"/>
    <cellStyle name="Note 4 20 2 4 4 5 3" xfId="43849" xr:uid="{00000000-0005-0000-0000-000047670000}"/>
    <cellStyle name="Note 4 20 2 4 4 6" xfId="15301" xr:uid="{00000000-0005-0000-0000-000048670000}"/>
    <cellStyle name="Note 4 20 2 4 4 6 2" xfId="32736" xr:uid="{00000000-0005-0000-0000-000049670000}"/>
    <cellStyle name="Note 4 20 2 4 4 6 3" xfId="47189" xr:uid="{00000000-0005-0000-0000-00004A670000}"/>
    <cellStyle name="Note 4 20 2 4 4 7" xfId="18968" xr:uid="{00000000-0005-0000-0000-00004B670000}"/>
    <cellStyle name="Note 4 20 2 4 4 8" xfId="20463" xr:uid="{00000000-0005-0000-0000-00004C670000}"/>
    <cellStyle name="Note 4 20 2 4 5" xfId="4635" xr:uid="{00000000-0005-0000-0000-00004D670000}"/>
    <cellStyle name="Note 4 20 2 4 5 2" xfId="14102" xr:uid="{00000000-0005-0000-0000-00004E670000}"/>
    <cellStyle name="Note 4 20 2 4 5 2 2" xfId="31537" xr:uid="{00000000-0005-0000-0000-00004F670000}"/>
    <cellStyle name="Note 4 20 2 4 5 2 3" xfId="45990" xr:uid="{00000000-0005-0000-0000-000050670000}"/>
    <cellStyle name="Note 4 20 2 4 5 3" xfId="16563" xr:uid="{00000000-0005-0000-0000-000051670000}"/>
    <cellStyle name="Note 4 20 2 4 5 3 2" xfId="33998" xr:uid="{00000000-0005-0000-0000-000052670000}"/>
    <cellStyle name="Note 4 20 2 4 5 3 3" xfId="48451" xr:uid="{00000000-0005-0000-0000-000053670000}"/>
    <cellStyle name="Note 4 20 2 4 5 4" xfId="22071" xr:uid="{00000000-0005-0000-0000-000054670000}"/>
    <cellStyle name="Note 4 20 2 4 5 5" xfId="36524" xr:uid="{00000000-0005-0000-0000-000055670000}"/>
    <cellStyle name="Note 4 20 2 4 6" xfId="7097" xr:uid="{00000000-0005-0000-0000-000056670000}"/>
    <cellStyle name="Note 4 20 2 4 6 2" xfId="24532" xr:uid="{00000000-0005-0000-0000-000057670000}"/>
    <cellStyle name="Note 4 20 2 4 6 3" xfId="38985" xr:uid="{00000000-0005-0000-0000-000058670000}"/>
    <cellStyle name="Note 4 20 2 4 7" xfId="9538" xr:uid="{00000000-0005-0000-0000-000059670000}"/>
    <cellStyle name="Note 4 20 2 4 7 2" xfId="26973" xr:uid="{00000000-0005-0000-0000-00005A670000}"/>
    <cellStyle name="Note 4 20 2 4 7 3" xfId="41426" xr:uid="{00000000-0005-0000-0000-00005B670000}"/>
    <cellStyle name="Note 4 20 2 4 8" xfId="11958" xr:uid="{00000000-0005-0000-0000-00005C670000}"/>
    <cellStyle name="Note 4 20 2 4 8 2" xfId="29393" xr:uid="{00000000-0005-0000-0000-00005D670000}"/>
    <cellStyle name="Note 4 20 2 4 8 3" xfId="43846" xr:uid="{00000000-0005-0000-0000-00005E670000}"/>
    <cellStyle name="Note 4 20 2 4 9" xfId="18965" xr:uid="{00000000-0005-0000-0000-00005F670000}"/>
    <cellStyle name="Note 4 20 2 5" xfId="2128" xr:uid="{00000000-0005-0000-0000-000060670000}"/>
    <cellStyle name="Note 4 20 2 5 2" xfId="4639" xr:uid="{00000000-0005-0000-0000-000061670000}"/>
    <cellStyle name="Note 4 20 2 5 2 2" xfId="14105" xr:uid="{00000000-0005-0000-0000-000062670000}"/>
    <cellStyle name="Note 4 20 2 5 2 2 2" xfId="31540" xr:uid="{00000000-0005-0000-0000-000063670000}"/>
    <cellStyle name="Note 4 20 2 5 2 2 3" xfId="45993" xr:uid="{00000000-0005-0000-0000-000064670000}"/>
    <cellStyle name="Note 4 20 2 5 2 3" xfId="16566" xr:uid="{00000000-0005-0000-0000-000065670000}"/>
    <cellStyle name="Note 4 20 2 5 2 3 2" xfId="34001" xr:uid="{00000000-0005-0000-0000-000066670000}"/>
    <cellStyle name="Note 4 20 2 5 2 3 3" xfId="48454" xr:uid="{00000000-0005-0000-0000-000067670000}"/>
    <cellStyle name="Note 4 20 2 5 2 4" xfId="22075" xr:uid="{00000000-0005-0000-0000-000068670000}"/>
    <cellStyle name="Note 4 20 2 5 2 5" xfId="36528" xr:uid="{00000000-0005-0000-0000-000069670000}"/>
    <cellStyle name="Note 4 20 2 5 3" xfId="7101" xr:uid="{00000000-0005-0000-0000-00006A670000}"/>
    <cellStyle name="Note 4 20 2 5 3 2" xfId="24536" xr:uid="{00000000-0005-0000-0000-00006B670000}"/>
    <cellStyle name="Note 4 20 2 5 3 3" xfId="38989" xr:uid="{00000000-0005-0000-0000-00006C670000}"/>
    <cellStyle name="Note 4 20 2 5 4" xfId="9542" xr:uid="{00000000-0005-0000-0000-00006D670000}"/>
    <cellStyle name="Note 4 20 2 5 4 2" xfId="26977" xr:uid="{00000000-0005-0000-0000-00006E670000}"/>
    <cellStyle name="Note 4 20 2 5 4 3" xfId="41430" xr:uid="{00000000-0005-0000-0000-00006F670000}"/>
    <cellStyle name="Note 4 20 2 5 5" xfId="11962" xr:uid="{00000000-0005-0000-0000-000070670000}"/>
    <cellStyle name="Note 4 20 2 5 5 2" xfId="29397" xr:uid="{00000000-0005-0000-0000-000071670000}"/>
    <cellStyle name="Note 4 20 2 5 5 3" xfId="43850" xr:uid="{00000000-0005-0000-0000-000072670000}"/>
    <cellStyle name="Note 4 20 2 5 6" xfId="18969" xr:uid="{00000000-0005-0000-0000-000073670000}"/>
    <cellStyle name="Note 4 20 2 6" xfId="2129" xr:uid="{00000000-0005-0000-0000-000074670000}"/>
    <cellStyle name="Note 4 20 2 6 2" xfId="4640" xr:uid="{00000000-0005-0000-0000-000075670000}"/>
    <cellStyle name="Note 4 20 2 6 2 2" xfId="14106" xr:uid="{00000000-0005-0000-0000-000076670000}"/>
    <cellStyle name="Note 4 20 2 6 2 2 2" xfId="31541" xr:uid="{00000000-0005-0000-0000-000077670000}"/>
    <cellStyle name="Note 4 20 2 6 2 2 3" xfId="45994" xr:uid="{00000000-0005-0000-0000-000078670000}"/>
    <cellStyle name="Note 4 20 2 6 2 3" xfId="16567" xr:uid="{00000000-0005-0000-0000-000079670000}"/>
    <cellStyle name="Note 4 20 2 6 2 3 2" xfId="34002" xr:uid="{00000000-0005-0000-0000-00007A670000}"/>
    <cellStyle name="Note 4 20 2 6 2 3 3" xfId="48455" xr:uid="{00000000-0005-0000-0000-00007B670000}"/>
    <cellStyle name="Note 4 20 2 6 2 4" xfId="22076" xr:uid="{00000000-0005-0000-0000-00007C670000}"/>
    <cellStyle name="Note 4 20 2 6 2 5" xfId="36529" xr:uid="{00000000-0005-0000-0000-00007D670000}"/>
    <cellStyle name="Note 4 20 2 6 3" xfId="7102" xr:uid="{00000000-0005-0000-0000-00007E670000}"/>
    <cellStyle name="Note 4 20 2 6 3 2" xfId="24537" xr:uid="{00000000-0005-0000-0000-00007F670000}"/>
    <cellStyle name="Note 4 20 2 6 3 3" xfId="38990" xr:uid="{00000000-0005-0000-0000-000080670000}"/>
    <cellStyle name="Note 4 20 2 6 4" xfId="9543" xr:uid="{00000000-0005-0000-0000-000081670000}"/>
    <cellStyle name="Note 4 20 2 6 4 2" xfId="26978" xr:uid="{00000000-0005-0000-0000-000082670000}"/>
    <cellStyle name="Note 4 20 2 6 4 3" xfId="41431" xr:uid="{00000000-0005-0000-0000-000083670000}"/>
    <cellStyle name="Note 4 20 2 6 5" xfId="11963" xr:uid="{00000000-0005-0000-0000-000084670000}"/>
    <cellStyle name="Note 4 20 2 6 5 2" xfId="29398" xr:uid="{00000000-0005-0000-0000-000085670000}"/>
    <cellStyle name="Note 4 20 2 6 5 3" xfId="43851" xr:uid="{00000000-0005-0000-0000-000086670000}"/>
    <cellStyle name="Note 4 20 2 6 6" xfId="18970" xr:uid="{00000000-0005-0000-0000-000087670000}"/>
    <cellStyle name="Note 4 20 2 7" xfId="2130" xr:uid="{00000000-0005-0000-0000-000088670000}"/>
    <cellStyle name="Note 4 20 2 7 2" xfId="4641" xr:uid="{00000000-0005-0000-0000-000089670000}"/>
    <cellStyle name="Note 4 20 2 7 2 2" xfId="22077" xr:uid="{00000000-0005-0000-0000-00008A670000}"/>
    <cellStyle name="Note 4 20 2 7 2 3" xfId="36530" xr:uid="{00000000-0005-0000-0000-00008B670000}"/>
    <cellStyle name="Note 4 20 2 7 3" xfId="7103" xr:uid="{00000000-0005-0000-0000-00008C670000}"/>
    <cellStyle name="Note 4 20 2 7 3 2" xfId="24538" xr:uid="{00000000-0005-0000-0000-00008D670000}"/>
    <cellStyle name="Note 4 20 2 7 3 3" xfId="38991" xr:uid="{00000000-0005-0000-0000-00008E670000}"/>
    <cellStyle name="Note 4 20 2 7 4" xfId="9544" xr:uid="{00000000-0005-0000-0000-00008F670000}"/>
    <cellStyle name="Note 4 20 2 7 4 2" xfId="26979" xr:uid="{00000000-0005-0000-0000-000090670000}"/>
    <cellStyle name="Note 4 20 2 7 4 3" xfId="41432" xr:uid="{00000000-0005-0000-0000-000091670000}"/>
    <cellStyle name="Note 4 20 2 7 5" xfId="11964" xr:uid="{00000000-0005-0000-0000-000092670000}"/>
    <cellStyle name="Note 4 20 2 7 5 2" xfId="29399" xr:uid="{00000000-0005-0000-0000-000093670000}"/>
    <cellStyle name="Note 4 20 2 7 5 3" xfId="43852" xr:uid="{00000000-0005-0000-0000-000094670000}"/>
    <cellStyle name="Note 4 20 2 7 6" xfId="15302" xr:uid="{00000000-0005-0000-0000-000095670000}"/>
    <cellStyle name="Note 4 20 2 7 6 2" xfId="32737" xr:uid="{00000000-0005-0000-0000-000096670000}"/>
    <cellStyle name="Note 4 20 2 7 6 3" xfId="47190" xr:uid="{00000000-0005-0000-0000-000097670000}"/>
    <cellStyle name="Note 4 20 2 7 7" xfId="18971" xr:uid="{00000000-0005-0000-0000-000098670000}"/>
    <cellStyle name="Note 4 20 2 7 8" xfId="20464" xr:uid="{00000000-0005-0000-0000-000099670000}"/>
    <cellStyle name="Note 4 20 2 8" xfId="4626" xr:uid="{00000000-0005-0000-0000-00009A670000}"/>
    <cellStyle name="Note 4 20 2 8 2" xfId="14095" xr:uid="{00000000-0005-0000-0000-00009B670000}"/>
    <cellStyle name="Note 4 20 2 8 2 2" xfId="31530" xr:uid="{00000000-0005-0000-0000-00009C670000}"/>
    <cellStyle name="Note 4 20 2 8 2 3" xfId="45983" xr:uid="{00000000-0005-0000-0000-00009D670000}"/>
    <cellStyle name="Note 4 20 2 8 3" xfId="16556" xr:uid="{00000000-0005-0000-0000-00009E670000}"/>
    <cellStyle name="Note 4 20 2 8 3 2" xfId="33991" xr:uid="{00000000-0005-0000-0000-00009F670000}"/>
    <cellStyle name="Note 4 20 2 8 3 3" xfId="48444" xr:uid="{00000000-0005-0000-0000-0000A0670000}"/>
    <cellStyle name="Note 4 20 2 8 4" xfId="22062" xr:uid="{00000000-0005-0000-0000-0000A1670000}"/>
    <cellStyle name="Note 4 20 2 8 5" xfId="36515" xr:uid="{00000000-0005-0000-0000-0000A2670000}"/>
    <cellStyle name="Note 4 20 2 9" xfId="7088" xr:uid="{00000000-0005-0000-0000-0000A3670000}"/>
    <cellStyle name="Note 4 20 2 9 2" xfId="24523" xr:uid="{00000000-0005-0000-0000-0000A4670000}"/>
    <cellStyle name="Note 4 20 2 9 3" xfId="38976" xr:uid="{00000000-0005-0000-0000-0000A5670000}"/>
    <cellStyle name="Note 4 20 3" xfId="2131" xr:uid="{00000000-0005-0000-0000-0000A6670000}"/>
    <cellStyle name="Note 4 20 3 2" xfId="4642" xr:uid="{00000000-0005-0000-0000-0000A7670000}"/>
    <cellStyle name="Note 4 20 3 2 2" xfId="14107" xr:uid="{00000000-0005-0000-0000-0000A8670000}"/>
    <cellStyle name="Note 4 20 3 2 2 2" xfId="31542" xr:uid="{00000000-0005-0000-0000-0000A9670000}"/>
    <cellStyle name="Note 4 20 3 2 2 3" xfId="45995" xr:uid="{00000000-0005-0000-0000-0000AA670000}"/>
    <cellStyle name="Note 4 20 3 2 3" xfId="16568" xr:uid="{00000000-0005-0000-0000-0000AB670000}"/>
    <cellStyle name="Note 4 20 3 2 3 2" xfId="34003" xr:uid="{00000000-0005-0000-0000-0000AC670000}"/>
    <cellStyle name="Note 4 20 3 2 3 3" xfId="48456" xr:uid="{00000000-0005-0000-0000-0000AD670000}"/>
    <cellStyle name="Note 4 20 3 2 4" xfId="22078" xr:uid="{00000000-0005-0000-0000-0000AE670000}"/>
    <cellStyle name="Note 4 20 3 2 5" xfId="36531" xr:uid="{00000000-0005-0000-0000-0000AF670000}"/>
    <cellStyle name="Note 4 20 3 3" xfId="7104" xr:uid="{00000000-0005-0000-0000-0000B0670000}"/>
    <cellStyle name="Note 4 20 3 3 2" xfId="24539" xr:uid="{00000000-0005-0000-0000-0000B1670000}"/>
    <cellStyle name="Note 4 20 3 3 3" xfId="38992" xr:uid="{00000000-0005-0000-0000-0000B2670000}"/>
    <cellStyle name="Note 4 20 3 4" xfId="9545" xr:uid="{00000000-0005-0000-0000-0000B3670000}"/>
    <cellStyle name="Note 4 20 3 4 2" xfId="26980" xr:uid="{00000000-0005-0000-0000-0000B4670000}"/>
    <cellStyle name="Note 4 20 3 4 3" xfId="41433" xr:uid="{00000000-0005-0000-0000-0000B5670000}"/>
    <cellStyle name="Note 4 20 3 5" xfId="11965" xr:uid="{00000000-0005-0000-0000-0000B6670000}"/>
    <cellStyle name="Note 4 20 3 5 2" xfId="29400" xr:uid="{00000000-0005-0000-0000-0000B7670000}"/>
    <cellStyle name="Note 4 20 3 5 3" xfId="43853" xr:uid="{00000000-0005-0000-0000-0000B8670000}"/>
    <cellStyle name="Note 4 20 3 6" xfId="18972" xr:uid="{00000000-0005-0000-0000-0000B9670000}"/>
    <cellStyle name="Note 4 20 4" xfId="2132" xr:uid="{00000000-0005-0000-0000-0000BA670000}"/>
    <cellStyle name="Note 4 20 4 2" xfId="4643" xr:uid="{00000000-0005-0000-0000-0000BB670000}"/>
    <cellStyle name="Note 4 20 4 2 2" xfId="14108" xr:uid="{00000000-0005-0000-0000-0000BC670000}"/>
    <cellStyle name="Note 4 20 4 2 2 2" xfId="31543" xr:uid="{00000000-0005-0000-0000-0000BD670000}"/>
    <cellStyle name="Note 4 20 4 2 2 3" xfId="45996" xr:uid="{00000000-0005-0000-0000-0000BE670000}"/>
    <cellStyle name="Note 4 20 4 2 3" xfId="16569" xr:uid="{00000000-0005-0000-0000-0000BF670000}"/>
    <cellStyle name="Note 4 20 4 2 3 2" xfId="34004" xr:uid="{00000000-0005-0000-0000-0000C0670000}"/>
    <cellStyle name="Note 4 20 4 2 3 3" xfId="48457" xr:uid="{00000000-0005-0000-0000-0000C1670000}"/>
    <cellStyle name="Note 4 20 4 2 4" xfId="22079" xr:uid="{00000000-0005-0000-0000-0000C2670000}"/>
    <cellStyle name="Note 4 20 4 2 5" xfId="36532" xr:uid="{00000000-0005-0000-0000-0000C3670000}"/>
    <cellStyle name="Note 4 20 4 3" xfId="7105" xr:uid="{00000000-0005-0000-0000-0000C4670000}"/>
    <cellStyle name="Note 4 20 4 3 2" xfId="24540" xr:uid="{00000000-0005-0000-0000-0000C5670000}"/>
    <cellStyle name="Note 4 20 4 3 3" xfId="38993" xr:uid="{00000000-0005-0000-0000-0000C6670000}"/>
    <cellStyle name="Note 4 20 4 4" xfId="9546" xr:uid="{00000000-0005-0000-0000-0000C7670000}"/>
    <cellStyle name="Note 4 20 4 4 2" xfId="26981" xr:uid="{00000000-0005-0000-0000-0000C8670000}"/>
    <cellStyle name="Note 4 20 4 4 3" xfId="41434" xr:uid="{00000000-0005-0000-0000-0000C9670000}"/>
    <cellStyle name="Note 4 20 4 5" xfId="11966" xr:uid="{00000000-0005-0000-0000-0000CA670000}"/>
    <cellStyle name="Note 4 20 4 5 2" xfId="29401" xr:uid="{00000000-0005-0000-0000-0000CB670000}"/>
    <cellStyle name="Note 4 20 4 5 3" xfId="43854" xr:uid="{00000000-0005-0000-0000-0000CC670000}"/>
    <cellStyle name="Note 4 20 4 6" xfId="18973" xr:uid="{00000000-0005-0000-0000-0000CD670000}"/>
    <cellStyle name="Note 4 20 5" xfId="2133" xr:uid="{00000000-0005-0000-0000-0000CE670000}"/>
    <cellStyle name="Note 4 20 5 2" xfId="4644" xr:uid="{00000000-0005-0000-0000-0000CF670000}"/>
    <cellStyle name="Note 4 20 5 2 2" xfId="22080" xr:uid="{00000000-0005-0000-0000-0000D0670000}"/>
    <cellStyle name="Note 4 20 5 2 3" xfId="36533" xr:uid="{00000000-0005-0000-0000-0000D1670000}"/>
    <cellStyle name="Note 4 20 5 3" xfId="7106" xr:uid="{00000000-0005-0000-0000-0000D2670000}"/>
    <cellStyle name="Note 4 20 5 3 2" xfId="24541" xr:uid="{00000000-0005-0000-0000-0000D3670000}"/>
    <cellStyle name="Note 4 20 5 3 3" xfId="38994" xr:uid="{00000000-0005-0000-0000-0000D4670000}"/>
    <cellStyle name="Note 4 20 5 4" xfId="9547" xr:uid="{00000000-0005-0000-0000-0000D5670000}"/>
    <cellStyle name="Note 4 20 5 4 2" xfId="26982" xr:uid="{00000000-0005-0000-0000-0000D6670000}"/>
    <cellStyle name="Note 4 20 5 4 3" xfId="41435" xr:uid="{00000000-0005-0000-0000-0000D7670000}"/>
    <cellStyle name="Note 4 20 5 5" xfId="11967" xr:uid="{00000000-0005-0000-0000-0000D8670000}"/>
    <cellStyle name="Note 4 20 5 5 2" xfId="29402" xr:uid="{00000000-0005-0000-0000-0000D9670000}"/>
    <cellStyle name="Note 4 20 5 5 3" xfId="43855" xr:uid="{00000000-0005-0000-0000-0000DA670000}"/>
    <cellStyle name="Note 4 20 5 6" xfId="15303" xr:uid="{00000000-0005-0000-0000-0000DB670000}"/>
    <cellStyle name="Note 4 20 5 6 2" xfId="32738" xr:uid="{00000000-0005-0000-0000-0000DC670000}"/>
    <cellStyle name="Note 4 20 5 6 3" xfId="47191" xr:uid="{00000000-0005-0000-0000-0000DD670000}"/>
    <cellStyle name="Note 4 20 5 7" xfId="18974" xr:uid="{00000000-0005-0000-0000-0000DE670000}"/>
    <cellStyle name="Note 4 20 5 8" xfId="20465" xr:uid="{00000000-0005-0000-0000-0000DF670000}"/>
    <cellStyle name="Note 4 20 6" xfId="4625" xr:uid="{00000000-0005-0000-0000-0000E0670000}"/>
    <cellStyle name="Note 4 20 6 2" xfId="14094" xr:uid="{00000000-0005-0000-0000-0000E1670000}"/>
    <cellStyle name="Note 4 20 6 2 2" xfId="31529" xr:uid="{00000000-0005-0000-0000-0000E2670000}"/>
    <cellStyle name="Note 4 20 6 2 3" xfId="45982" xr:uid="{00000000-0005-0000-0000-0000E3670000}"/>
    <cellStyle name="Note 4 20 6 3" xfId="16555" xr:uid="{00000000-0005-0000-0000-0000E4670000}"/>
    <cellStyle name="Note 4 20 6 3 2" xfId="33990" xr:uid="{00000000-0005-0000-0000-0000E5670000}"/>
    <cellStyle name="Note 4 20 6 3 3" xfId="48443" xr:uid="{00000000-0005-0000-0000-0000E6670000}"/>
    <cellStyle name="Note 4 20 6 4" xfId="22061" xr:uid="{00000000-0005-0000-0000-0000E7670000}"/>
    <cellStyle name="Note 4 20 6 5" xfId="36514" xr:uid="{00000000-0005-0000-0000-0000E8670000}"/>
    <cellStyle name="Note 4 20 7" xfId="7087" xr:uid="{00000000-0005-0000-0000-0000E9670000}"/>
    <cellStyle name="Note 4 20 7 2" xfId="24522" xr:uid="{00000000-0005-0000-0000-0000EA670000}"/>
    <cellStyle name="Note 4 20 7 3" xfId="38975" xr:uid="{00000000-0005-0000-0000-0000EB670000}"/>
    <cellStyle name="Note 4 20 8" xfId="9528" xr:uid="{00000000-0005-0000-0000-0000EC670000}"/>
    <cellStyle name="Note 4 20 8 2" xfId="26963" xr:uid="{00000000-0005-0000-0000-0000ED670000}"/>
    <cellStyle name="Note 4 20 8 3" xfId="41416" xr:uid="{00000000-0005-0000-0000-0000EE670000}"/>
    <cellStyle name="Note 4 20 9" xfId="11948" xr:uid="{00000000-0005-0000-0000-0000EF670000}"/>
    <cellStyle name="Note 4 20 9 2" xfId="29383" xr:uid="{00000000-0005-0000-0000-0000F0670000}"/>
    <cellStyle name="Note 4 20 9 3" xfId="43836" xr:uid="{00000000-0005-0000-0000-0000F1670000}"/>
    <cellStyle name="Note 4 21" xfId="2134" xr:uid="{00000000-0005-0000-0000-0000F2670000}"/>
    <cellStyle name="Note 4 21 10" xfId="9548" xr:uid="{00000000-0005-0000-0000-0000F3670000}"/>
    <cellStyle name="Note 4 21 10 2" xfId="26983" xr:uid="{00000000-0005-0000-0000-0000F4670000}"/>
    <cellStyle name="Note 4 21 10 3" xfId="41436" xr:uid="{00000000-0005-0000-0000-0000F5670000}"/>
    <cellStyle name="Note 4 21 11" xfId="11968" xr:uid="{00000000-0005-0000-0000-0000F6670000}"/>
    <cellStyle name="Note 4 21 11 2" xfId="29403" xr:uid="{00000000-0005-0000-0000-0000F7670000}"/>
    <cellStyle name="Note 4 21 11 3" xfId="43856" xr:uid="{00000000-0005-0000-0000-0000F8670000}"/>
    <cellStyle name="Note 4 21 12" xfId="18975" xr:uid="{00000000-0005-0000-0000-0000F9670000}"/>
    <cellStyle name="Note 4 21 2" xfId="2135" xr:uid="{00000000-0005-0000-0000-0000FA670000}"/>
    <cellStyle name="Note 4 21 2 2" xfId="2136" xr:uid="{00000000-0005-0000-0000-0000FB670000}"/>
    <cellStyle name="Note 4 21 2 2 2" xfId="4647" xr:uid="{00000000-0005-0000-0000-0000FC670000}"/>
    <cellStyle name="Note 4 21 2 2 2 2" xfId="14111" xr:uid="{00000000-0005-0000-0000-0000FD670000}"/>
    <cellStyle name="Note 4 21 2 2 2 2 2" xfId="31546" xr:uid="{00000000-0005-0000-0000-0000FE670000}"/>
    <cellStyle name="Note 4 21 2 2 2 2 3" xfId="45999" xr:uid="{00000000-0005-0000-0000-0000FF670000}"/>
    <cellStyle name="Note 4 21 2 2 2 3" xfId="16572" xr:uid="{00000000-0005-0000-0000-000000680000}"/>
    <cellStyle name="Note 4 21 2 2 2 3 2" xfId="34007" xr:uid="{00000000-0005-0000-0000-000001680000}"/>
    <cellStyle name="Note 4 21 2 2 2 3 3" xfId="48460" xr:uid="{00000000-0005-0000-0000-000002680000}"/>
    <cellStyle name="Note 4 21 2 2 2 4" xfId="22083" xr:uid="{00000000-0005-0000-0000-000003680000}"/>
    <cellStyle name="Note 4 21 2 2 2 5" xfId="36536" xr:uid="{00000000-0005-0000-0000-000004680000}"/>
    <cellStyle name="Note 4 21 2 2 3" xfId="7109" xr:uid="{00000000-0005-0000-0000-000005680000}"/>
    <cellStyle name="Note 4 21 2 2 3 2" xfId="24544" xr:uid="{00000000-0005-0000-0000-000006680000}"/>
    <cellStyle name="Note 4 21 2 2 3 3" xfId="38997" xr:uid="{00000000-0005-0000-0000-000007680000}"/>
    <cellStyle name="Note 4 21 2 2 4" xfId="9550" xr:uid="{00000000-0005-0000-0000-000008680000}"/>
    <cellStyle name="Note 4 21 2 2 4 2" xfId="26985" xr:uid="{00000000-0005-0000-0000-000009680000}"/>
    <cellStyle name="Note 4 21 2 2 4 3" xfId="41438" xr:uid="{00000000-0005-0000-0000-00000A680000}"/>
    <cellStyle name="Note 4 21 2 2 5" xfId="11970" xr:uid="{00000000-0005-0000-0000-00000B680000}"/>
    <cellStyle name="Note 4 21 2 2 5 2" xfId="29405" xr:uid="{00000000-0005-0000-0000-00000C680000}"/>
    <cellStyle name="Note 4 21 2 2 5 3" xfId="43858" xr:uid="{00000000-0005-0000-0000-00000D680000}"/>
    <cellStyle name="Note 4 21 2 2 6" xfId="18977" xr:uid="{00000000-0005-0000-0000-00000E680000}"/>
    <cellStyle name="Note 4 21 2 3" xfId="2137" xr:uid="{00000000-0005-0000-0000-00000F680000}"/>
    <cellStyle name="Note 4 21 2 3 2" xfId="4648" xr:uid="{00000000-0005-0000-0000-000010680000}"/>
    <cellStyle name="Note 4 21 2 3 2 2" xfId="14112" xr:uid="{00000000-0005-0000-0000-000011680000}"/>
    <cellStyle name="Note 4 21 2 3 2 2 2" xfId="31547" xr:uid="{00000000-0005-0000-0000-000012680000}"/>
    <cellStyle name="Note 4 21 2 3 2 2 3" xfId="46000" xr:uid="{00000000-0005-0000-0000-000013680000}"/>
    <cellStyle name="Note 4 21 2 3 2 3" xfId="16573" xr:uid="{00000000-0005-0000-0000-000014680000}"/>
    <cellStyle name="Note 4 21 2 3 2 3 2" xfId="34008" xr:uid="{00000000-0005-0000-0000-000015680000}"/>
    <cellStyle name="Note 4 21 2 3 2 3 3" xfId="48461" xr:uid="{00000000-0005-0000-0000-000016680000}"/>
    <cellStyle name="Note 4 21 2 3 2 4" xfId="22084" xr:uid="{00000000-0005-0000-0000-000017680000}"/>
    <cellStyle name="Note 4 21 2 3 2 5" xfId="36537" xr:uid="{00000000-0005-0000-0000-000018680000}"/>
    <cellStyle name="Note 4 21 2 3 3" xfId="7110" xr:uid="{00000000-0005-0000-0000-000019680000}"/>
    <cellStyle name="Note 4 21 2 3 3 2" xfId="24545" xr:uid="{00000000-0005-0000-0000-00001A680000}"/>
    <cellStyle name="Note 4 21 2 3 3 3" xfId="38998" xr:uid="{00000000-0005-0000-0000-00001B680000}"/>
    <cellStyle name="Note 4 21 2 3 4" xfId="9551" xr:uid="{00000000-0005-0000-0000-00001C680000}"/>
    <cellStyle name="Note 4 21 2 3 4 2" xfId="26986" xr:uid="{00000000-0005-0000-0000-00001D680000}"/>
    <cellStyle name="Note 4 21 2 3 4 3" xfId="41439" xr:uid="{00000000-0005-0000-0000-00001E680000}"/>
    <cellStyle name="Note 4 21 2 3 5" xfId="11971" xr:uid="{00000000-0005-0000-0000-00001F680000}"/>
    <cellStyle name="Note 4 21 2 3 5 2" xfId="29406" xr:uid="{00000000-0005-0000-0000-000020680000}"/>
    <cellStyle name="Note 4 21 2 3 5 3" xfId="43859" xr:uid="{00000000-0005-0000-0000-000021680000}"/>
    <cellStyle name="Note 4 21 2 3 6" xfId="18978" xr:uid="{00000000-0005-0000-0000-000022680000}"/>
    <cellStyle name="Note 4 21 2 4" xfId="2138" xr:uid="{00000000-0005-0000-0000-000023680000}"/>
    <cellStyle name="Note 4 21 2 4 2" xfId="4649" xr:uid="{00000000-0005-0000-0000-000024680000}"/>
    <cellStyle name="Note 4 21 2 4 2 2" xfId="22085" xr:uid="{00000000-0005-0000-0000-000025680000}"/>
    <cellStyle name="Note 4 21 2 4 2 3" xfId="36538" xr:uid="{00000000-0005-0000-0000-000026680000}"/>
    <cellStyle name="Note 4 21 2 4 3" xfId="7111" xr:uid="{00000000-0005-0000-0000-000027680000}"/>
    <cellStyle name="Note 4 21 2 4 3 2" xfId="24546" xr:uid="{00000000-0005-0000-0000-000028680000}"/>
    <cellStyle name="Note 4 21 2 4 3 3" xfId="38999" xr:uid="{00000000-0005-0000-0000-000029680000}"/>
    <cellStyle name="Note 4 21 2 4 4" xfId="9552" xr:uid="{00000000-0005-0000-0000-00002A680000}"/>
    <cellStyle name="Note 4 21 2 4 4 2" xfId="26987" xr:uid="{00000000-0005-0000-0000-00002B680000}"/>
    <cellStyle name="Note 4 21 2 4 4 3" xfId="41440" xr:uid="{00000000-0005-0000-0000-00002C680000}"/>
    <cellStyle name="Note 4 21 2 4 5" xfId="11972" xr:uid="{00000000-0005-0000-0000-00002D680000}"/>
    <cellStyle name="Note 4 21 2 4 5 2" xfId="29407" xr:uid="{00000000-0005-0000-0000-00002E680000}"/>
    <cellStyle name="Note 4 21 2 4 5 3" xfId="43860" xr:uid="{00000000-0005-0000-0000-00002F680000}"/>
    <cellStyle name="Note 4 21 2 4 6" xfId="15304" xr:uid="{00000000-0005-0000-0000-000030680000}"/>
    <cellStyle name="Note 4 21 2 4 6 2" xfId="32739" xr:uid="{00000000-0005-0000-0000-000031680000}"/>
    <cellStyle name="Note 4 21 2 4 6 3" xfId="47192" xr:uid="{00000000-0005-0000-0000-000032680000}"/>
    <cellStyle name="Note 4 21 2 4 7" xfId="18979" xr:uid="{00000000-0005-0000-0000-000033680000}"/>
    <cellStyle name="Note 4 21 2 4 8" xfId="20466" xr:uid="{00000000-0005-0000-0000-000034680000}"/>
    <cellStyle name="Note 4 21 2 5" xfId="4646" xr:uid="{00000000-0005-0000-0000-000035680000}"/>
    <cellStyle name="Note 4 21 2 5 2" xfId="14110" xr:uid="{00000000-0005-0000-0000-000036680000}"/>
    <cellStyle name="Note 4 21 2 5 2 2" xfId="31545" xr:uid="{00000000-0005-0000-0000-000037680000}"/>
    <cellStyle name="Note 4 21 2 5 2 3" xfId="45998" xr:uid="{00000000-0005-0000-0000-000038680000}"/>
    <cellStyle name="Note 4 21 2 5 3" xfId="16571" xr:uid="{00000000-0005-0000-0000-000039680000}"/>
    <cellStyle name="Note 4 21 2 5 3 2" xfId="34006" xr:uid="{00000000-0005-0000-0000-00003A680000}"/>
    <cellStyle name="Note 4 21 2 5 3 3" xfId="48459" xr:uid="{00000000-0005-0000-0000-00003B680000}"/>
    <cellStyle name="Note 4 21 2 5 4" xfId="22082" xr:uid="{00000000-0005-0000-0000-00003C680000}"/>
    <cellStyle name="Note 4 21 2 5 5" xfId="36535" xr:uid="{00000000-0005-0000-0000-00003D680000}"/>
    <cellStyle name="Note 4 21 2 6" xfId="7108" xr:uid="{00000000-0005-0000-0000-00003E680000}"/>
    <cellStyle name="Note 4 21 2 6 2" xfId="24543" xr:uid="{00000000-0005-0000-0000-00003F680000}"/>
    <cellStyle name="Note 4 21 2 6 3" xfId="38996" xr:uid="{00000000-0005-0000-0000-000040680000}"/>
    <cellStyle name="Note 4 21 2 7" xfId="9549" xr:uid="{00000000-0005-0000-0000-000041680000}"/>
    <cellStyle name="Note 4 21 2 7 2" xfId="26984" xr:uid="{00000000-0005-0000-0000-000042680000}"/>
    <cellStyle name="Note 4 21 2 7 3" xfId="41437" xr:uid="{00000000-0005-0000-0000-000043680000}"/>
    <cellStyle name="Note 4 21 2 8" xfId="11969" xr:uid="{00000000-0005-0000-0000-000044680000}"/>
    <cellStyle name="Note 4 21 2 8 2" xfId="29404" xr:uid="{00000000-0005-0000-0000-000045680000}"/>
    <cellStyle name="Note 4 21 2 8 3" xfId="43857" xr:uid="{00000000-0005-0000-0000-000046680000}"/>
    <cellStyle name="Note 4 21 2 9" xfId="18976" xr:uid="{00000000-0005-0000-0000-000047680000}"/>
    <cellStyle name="Note 4 21 3" xfId="2139" xr:uid="{00000000-0005-0000-0000-000048680000}"/>
    <cellStyle name="Note 4 21 3 2" xfId="2140" xr:uid="{00000000-0005-0000-0000-000049680000}"/>
    <cellStyle name="Note 4 21 3 2 2" xfId="4651" xr:uid="{00000000-0005-0000-0000-00004A680000}"/>
    <cellStyle name="Note 4 21 3 2 2 2" xfId="14114" xr:uid="{00000000-0005-0000-0000-00004B680000}"/>
    <cellStyle name="Note 4 21 3 2 2 2 2" xfId="31549" xr:uid="{00000000-0005-0000-0000-00004C680000}"/>
    <cellStyle name="Note 4 21 3 2 2 2 3" xfId="46002" xr:uid="{00000000-0005-0000-0000-00004D680000}"/>
    <cellStyle name="Note 4 21 3 2 2 3" xfId="16575" xr:uid="{00000000-0005-0000-0000-00004E680000}"/>
    <cellStyle name="Note 4 21 3 2 2 3 2" xfId="34010" xr:uid="{00000000-0005-0000-0000-00004F680000}"/>
    <cellStyle name="Note 4 21 3 2 2 3 3" xfId="48463" xr:uid="{00000000-0005-0000-0000-000050680000}"/>
    <cellStyle name="Note 4 21 3 2 2 4" xfId="22087" xr:uid="{00000000-0005-0000-0000-000051680000}"/>
    <cellStyle name="Note 4 21 3 2 2 5" xfId="36540" xr:uid="{00000000-0005-0000-0000-000052680000}"/>
    <cellStyle name="Note 4 21 3 2 3" xfId="7113" xr:uid="{00000000-0005-0000-0000-000053680000}"/>
    <cellStyle name="Note 4 21 3 2 3 2" xfId="24548" xr:uid="{00000000-0005-0000-0000-000054680000}"/>
    <cellStyle name="Note 4 21 3 2 3 3" xfId="39001" xr:uid="{00000000-0005-0000-0000-000055680000}"/>
    <cellStyle name="Note 4 21 3 2 4" xfId="9554" xr:uid="{00000000-0005-0000-0000-000056680000}"/>
    <cellStyle name="Note 4 21 3 2 4 2" xfId="26989" xr:uid="{00000000-0005-0000-0000-000057680000}"/>
    <cellStyle name="Note 4 21 3 2 4 3" xfId="41442" xr:uid="{00000000-0005-0000-0000-000058680000}"/>
    <cellStyle name="Note 4 21 3 2 5" xfId="11974" xr:uid="{00000000-0005-0000-0000-000059680000}"/>
    <cellStyle name="Note 4 21 3 2 5 2" xfId="29409" xr:uid="{00000000-0005-0000-0000-00005A680000}"/>
    <cellStyle name="Note 4 21 3 2 5 3" xfId="43862" xr:uid="{00000000-0005-0000-0000-00005B680000}"/>
    <cellStyle name="Note 4 21 3 2 6" xfId="18981" xr:uid="{00000000-0005-0000-0000-00005C680000}"/>
    <cellStyle name="Note 4 21 3 3" xfId="2141" xr:uid="{00000000-0005-0000-0000-00005D680000}"/>
    <cellStyle name="Note 4 21 3 3 2" xfId="4652" xr:uid="{00000000-0005-0000-0000-00005E680000}"/>
    <cellStyle name="Note 4 21 3 3 2 2" xfId="14115" xr:uid="{00000000-0005-0000-0000-00005F680000}"/>
    <cellStyle name="Note 4 21 3 3 2 2 2" xfId="31550" xr:uid="{00000000-0005-0000-0000-000060680000}"/>
    <cellStyle name="Note 4 21 3 3 2 2 3" xfId="46003" xr:uid="{00000000-0005-0000-0000-000061680000}"/>
    <cellStyle name="Note 4 21 3 3 2 3" xfId="16576" xr:uid="{00000000-0005-0000-0000-000062680000}"/>
    <cellStyle name="Note 4 21 3 3 2 3 2" xfId="34011" xr:uid="{00000000-0005-0000-0000-000063680000}"/>
    <cellStyle name="Note 4 21 3 3 2 3 3" xfId="48464" xr:uid="{00000000-0005-0000-0000-000064680000}"/>
    <cellStyle name="Note 4 21 3 3 2 4" xfId="22088" xr:uid="{00000000-0005-0000-0000-000065680000}"/>
    <cellStyle name="Note 4 21 3 3 2 5" xfId="36541" xr:uid="{00000000-0005-0000-0000-000066680000}"/>
    <cellStyle name="Note 4 21 3 3 3" xfId="7114" xr:uid="{00000000-0005-0000-0000-000067680000}"/>
    <cellStyle name="Note 4 21 3 3 3 2" xfId="24549" xr:uid="{00000000-0005-0000-0000-000068680000}"/>
    <cellStyle name="Note 4 21 3 3 3 3" xfId="39002" xr:uid="{00000000-0005-0000-0000-000069680000}"/>
    <cellStyle name="Note 4 21 3 3 4" xfId="9555" xr:uid="{00000000-0005-0000-0000-00006A680000}"/>
    <cellStyle name="Note 4 21 3 3 4 2" xfId="26990" xr:uid="{00000000-0005-0000-0000-00006B680000}"/>
    <cellStyle name="Note 4 21 3 3 4 3" xfId="41443" xr:uid="{00000000-0005-0000-0000-00006C680000}"/>
    <cellStyle name="Note 4 21 3 3 5" xfId="11975" xr:uid="{00000000-0005-0000-0000-00006D680000}"/>
    <cellStyle name="Note 4 21 3 3 5 2" xfId="29410" xr:uid="{00000000-0005-0000-0000-00006E680000}"/>
    <cellStyle name="Note 4 21 3 3 5 3" xfId="43863" xr:uid="{00000000-0005-0000-0000-00006F680000}"/>
    <cellStyle name="Note 4 21 3 3 6" xfId="18982" xr:uid="{00000000-0005-0000-0000-000070680000}"/>
    <cellStyle name="Note 4 21 3 4" xfId="2142" xr:uid="{00000000-0005-0000-0000-000071680000}"/>
    <cellStyle name="Note 4 21 3 4 2" xfId="4653" xr:uid="{00000000-0005-0000-0000-000072680000}"/>
    <cellStyle name="Note 4 21 3 4 2 2" xfId="22089" xr:uid="{00000000-0005-0000-0000-000073680000}"/>
    <cellStyle name="Note 4 21 3 4 2 3" xfId="36542" xr:uid="{00000000-0005-0000-0000-000074680000}"/>
    <cellStyle name="Note 4 21 3 4 3" xfId="7115" xr:uid="{00000000-0005-0000-0000-000075680000}"/>
    <cellStyle name="Note 4 21 3 4 3 2" xfId="24550" xr:uid="{00000000-0005-0000-0000-000076680000}"/>
    <cellStyle name="Note 4 21 3 4 3 3" xfId="39003" xr:uid="{00000000-0005-0000-0000-000077680000}"/>
    <cellStyle name="Note 4 21 3 4 4" xfId="9556" xr:uid="{00000000-0005-0000-0000-000078680000}"/>
    <cellStyle name="Note 4 21 3 4 4 2" xfId="26991" xr:uid="{00000000-0005-0000-0000-000079680000}"/>
    <cellStyle name="Note 4 21 3 4 4 3" xfId="41444" xr:uid="{00000000-0005-0000-0000-00007A680000}"/>
    <cellStyle name="Note 4 21 3 4 5" xfId="11976" xr:uid="{00000000-0005-0000-0000-00007B680000}"/>
    <cellStyle name="Note 4 21 3 4 5 2" xfId="29411" xr:uid="{00000000-0005-0000-0000-00007C680000}"/>
    <cellStyle name="Note 4 21 3 4 5 3" xfId="43864" xr:uid="{00000000-0005-0000-0000-00007D680000}"/>
    <cellStyle name="Note 4 21 3 4 6" xfId="15305" xr:uid="{00000000-0005-0000-0000-00007E680000}"/>
    <cellStyle name="Note 4 21 3 4 6 2" xfId="32740" xr:uid="{00000000-0005-0000-0000-00007F680000}"/>
    <cellStyle name="Note 4 21 3 4 6 3" xfId="47193" xr:uid="{00000000-0005-0000-0000-000080680000}"/>
    <cellStyle name="Note 4 21 3 4 7" xfId="18983" xr:uid="{00000000-0005-0000-0000-000081680000}"/>
    <cellStyle name="Note 4 21 3 4 8" xfId="20467" xr:uid="{00000000-0005-0000-0000-000082680000}"/>
    <cellStyle name="Note 4 21 3 5" xfId="4650" xr:uid="{00000000-0005-0000-0000-000083680000}"/>
    <cellStyle name="Note 4 21 3 5 2" xfId="14113" xr:uid="{00000000-0005-0000-0000-000084680000}"/>
    <cellStyle name="Note 4 21 3 5 2 2" xfId="31548" xr:uid="{00000000-0005-0000-0000-000085680000}"/>
    <cellStyle name="Note 4 21 3 5 2 3" xfId="46001" xr:uid="{00000000-0005-0000-0000-000086680000}"/>
    <cellStyle name="Note 4 21 3 5 3" xfId="16574" xr:uid="{00000000-0005-0000-0000-000087680000}"/>
    <cellStyle name="Note 4 21 3 5 3 2" xfId="34009" xr:uid="{00000000-0005-0000-0000-000088680000}"/>
    <cellStyle name="Note 4 21 3 5 3 3" xfId="48462" xr:uid="{00000000-0005-0000-0000-000089680000}"/>
    <cellStyle name="Note 4 21 3 5 4" xfId="22086" xr:uid="{00000000-0005-0000-0000-00008A680000}"/>
    <cellStyle name="Note 4 21 3 5 5" xfId="36539" xr:uid="{00000000-0005-0000-0000-00008B680000}"/>
    <cellStyle name="Note 4 21 3 6" xfId="7112" xr:uid="{00000000-0005-0000-0000-00008C680000}"/>
    <cellStyle name="Note 4 21 3 6 2" xfId="24547" xr:uid="{00000000-0005-0000-0000-00008D680000}"/>
    <cellStyle name="Note 4 21 3 6 3" xfId="39000" xr:uid="{00000000-0005-0000-0000-00008E680000}"/>
    <cellStyle name="Note 4 21 3 7" xfId="9553" xr:uid="{00000000-0005-0000-0000-00008F680000}"/>
    <cellStyle name="Note 4 21 3 7 2" xfId="26988" xr:uid="{00000000-0005-0000-0000-000090680000}"/>
    <cellStyle name="Note 4 21 3 7 3" xfId="41441" xr:uid="{00000000-0005-0000-0000-000091680000}"/>
    <cellStyle name="Note 4 21 3 8" xfId="11973" xr:uid="{00000000-0005-0000-0000-000092680000}"/>
    <cellStyle name="Note 4 21 3 8 2" xfId="29408" xr:uid="{00000000-0005-0000-0000-000093680000}"/>
    <cellStyle name="Note 4 21 3 8 3" xfId="43861" xr:uid="{00000000-0005-0000-0000-000094680000}"/>
    <cellStyle name="Note 4 21 3 9" xfId="18980" xr:uid="{00000000-0005-0000-0000-000095680000}"/>
    <cellStyle name="Note 4 21 4" xfId="2143" xr:uid="{00000000-0005-0000-0000-000096680000}"/>
    <cellStyle name="Note 4 21 4 2" xfId="2144" xr:uid="{00000000-0005-0000-0000-000097680000}"/>
    <cellStyle name="Note 4 21 4 2 2" xfId="4655" xr:uid="{00000000-0005-0000-0000-000098680000}"/>
    <cellStyle name="Note 4 21 4 2 2 2" xfId="14117" xr:uid="{00000000-0005-0000-0000-000099680000}"/>
    <cellStyle name="Note 4 21 4 2 2 2 2" xfId="31552" xr:uid="{00000000-0005-0000-0000-00009A680000}"/>
    <cellStyle name="Note 4 21 4 2 2 2 3" xfId="46005" xr:uid="{00000000-0005-0000-0000-00009B680000}"/>
    <cellStyle name="Note 4 21 4 2 2 3" xfId="16578" xr:uid="{00000000-0005-0000-0000-00009C680000}"/>
    <cellStyle name="Note 4 21 4 2 2 3 2" xfId="34013" xr:uid="{00000000-0005-0000-0000-00009D680000}"/>
    <cellStyle name="Note 4 21 4 2 2 3 3" xfId="48466" xr:uid="{00000000-0005-0000-0000-00009E680000}"/>
    <cellStyle name="Note 4 21 4 2 2 4" xfId="22091" xr:uid="{00000000-0005-0000-0000-00009F680000}"/>
    <cellStyle name="Note 4 21 4 2 2 5" xfId="36544" xr:uid="{00000000-0005-0000-0000-0000A0680000}"/>
    <cellStyle name="Note 4 21 4 2 3" xfId="7117" xr:uid="{00000000-0005-0000-0000-0000A1680000}"/>
    <cellStyle name="Note 4 21 4 2 3 2" xfId="24552" xr:uid="{00000000-0005-0000-0000-0000A2680000}"/>
    <cellStyle name="Note 4 21 4 2 3 3" xfId="39005" xr:uid="{00000000-0005-0000-0000-0000A3680000}"/>
    <cellStyle name="Note 4 21 4 2 4" xfId="9558" xr:uid="{00000000-0005-0000-0000-0000A4680000}"/>
    <cellStyle name="Note 4 21 4 2 4 2" xfId="26993" xr:uid="{00000000-0005-0000-0000-0000A5680000}"/>
    <cellStyle name="Note 4 21 4 2 4 3" xfId="41446" xr:uid="{00000000-0005-0000-0000-0000A6680000}"/>
    <cellStyle name="Note 4 21 4 2 5" xfId="11978" xr:uid="{00000000-0005-0000-0000-0000A7680000}"/>
    <cellStyle name="Note 4 21 4 2 5 2" xfId="29413" xr:uid="{00000000-0005-0000-0000-0000A8680000}"/>
    <cellStyle name="Note 4 21 4 2 5 3" xfId="43866" xr:uid="{00000000-0005-0000-0000-0000A9680000}"/>
    <cellStyle name="Note 4 21 4 2 6" xfId="18985" xr:uid="{00000000-0005-0000-0000-0000AA680000}"/>
    <cellStyle name="Note 4 21 4 3" xfId="2145" xr:uid="{00000000-0005-0000-0000-0000AB680000}"/>
    <cellStyle name="Note 4 21 4 3 2" xfId="4656" xr:uid="{00000000-0005-0000-0000-0000AC680000}"/>
    <cellStyle name="Note 4 21 4 3 2 2" xfId="14118" xr:uid="{00000000-0005-0000-0000-0000AD680000}"/>
    <cellStyle name="Note 4 21 4 3 2 2 2" xfId="31553" xr:uid="{00000000-0005-0000-0000-0000AE680000}"/>
    <cellStyle name="Note 4 21 4 3 2 2 3" xfId="46006" xr:uid="{00000000-0005-0000-0000-0000AF680000}"/>
    <cellStyle name="Note 4 21 4 3 2 3" xfId="16579" xr:uid="{00000000-0005-0000-0000-0000B0680000}"/>
    <cellStyle name="Note 4 21 4 3 2 3 2" xfId="34014" xr:uid="{00000000-0005-0000-0000-0000B1680000}"/>
    <cellStyle name="Note 4 21 4 3 2 3 3" xfId="48467" xr:uid="{00000000-0005-0000-0000-0000B2680000}"/>
    <cellStyle name="Note 4 21 4 3 2 4" xfId="22092" xr:uid="{00000000-0005-0000-0000-0000B3680000}"/>
    <cellStyle name="Note 4 21 4 3 2 5" xfId="36545" xr:uid="{00000000-0005-0000-0000-0000B4680000}"/>
    <cellStyle name="Note 4 21 4 3 3" xfId="7118" xr:uid="{00000000-0005-0000-0000-0000B5680000}"/>
    <cellStyle name="Note 4 21 4 3 3 2" xfId="24553" xr:uid="{00000000-0005-0000-0000-0000B6680000}"/>
    <cellStyle name="Note 4 21 4 3 3 3" xfId="39006" xr:uid="{00000000-0005-0000-0000-0000B7680000}"/>
    <cellStyle name="Note 4 21 4 3 4" xfId="9559" xr:uid="{00000000-0005-0000-0000-0000B8680000}"/>
    <cellStyle name="Note 4 21 4 3 4 2" xfId="26994" xr:uid="{00000000-0005-0000-0000-0000B9680000}"/>
    <cellStyle name="Note 4 21 4 3 4 3" xfId="41447" xr:uid="{00000000-0005-0000-0000-0000BA680000}"/>
    <cellStyle name="Note 4 21 4 3 5" xfId="11979" xr:uid="{00000000-0005-0000-0000-0000BB680000}"/>
    <cellStyle name="Note 4 21 4 3 5 2" xfId="29414" xr:uid="{00000000-0005-0000-0000-0000BC680000}"/>
    <cellStyle name="Note 4 21 4 3 5 3" xfId="43867" xr:uid="{00000000-0005-0000-0000-0000BD680000}"/>
    <cellStyle name="Note 4 21 4 3 6" xfId="18986" xr:uid="{00000000-0005-0000-0000-0000BE680000}"/>
    <cellStyle name="Note 4 21 4 4" xfId="2146" xr:uid="{00000000-0005-0000-0000-0000BF680000}"/>
    <cellStyle name="Note 4 21 4 4 2" xfId="4657" xr:uid="{00000000-0005-0000-0000-0000C0680000}"/>
    <cellStyle name="Note 4 21 4 4 2 2" xfId="22093" xr:uid="{00000000-0005-0000-0000-0000C1680000}"/>
    <cellStyle name="Note 4 21 4 4 2 3" xfId="36546" xr:uid="{00000000-0005-0000-0000-0000C2680000}"/>
    <cellStyle name="Note 4 21 4 4 3" xfId="7119" xr:uid="{00000000-0005-0000-0000-0000C3680000}"/>
    <cellStyle name="Note 4 21 4 4 3 2" xfId="24554" xr:uid="{00000000-0005-0000-0000-0000C4680000}"/>
    <cellStyle name="Note 4 21 4 4 3 3" xfId="39007" xr:uid="{00000000-0005-0000-0000-0000C5680000}"/>
    <cellStyle name="Note 4 21 4 4 4" xfId="9560" xr:uid="{00000000-0005-0000-0000-0000C6680000}"/>
    <cellStyle name="Note 4 21 4 4 4 2" xfId="26995" xr:uid="{00000000-0005-0000-0000-0000C7680000}"/>
    <cellStyle name="Note 4 21 4 4 4 3" xfId="41448" xr:uid="{00000000-0005-0000-0000-0000C8680000}"/>
    <cellStyle name="Note 4 21 4 4 5" xfId="11980" xr:uid="{00000000-0005-0000-0000-0000C9680000}"/>
    <cellStyle name="Note 4 21 4 4 5 2" xfId="29415" xr:uid="{00000000-0005-0000-0000-0000CA680000}"/>
    <cellStyle name="Note 4 21 4 4 5 3" xfId="43868" xr:uid="{00000000-0005-0000-0000-0000CB680000}"/>
    <cellStyle name="Note 4 21 4 4 6" xfId="15306" xr:uid="{00000000-0005-0000-0000-0000CC680000}"/>
    <cellStyle name="Note 4 21 4 4 6 2" xfId="32741" xr:uid="{00000000-0005-0000-0000-0000CD680000}"/>
    <cellStyle name="Note 4 21 4 4 6 3" xfId="47194" xr:uid="{00000000-0005-0000-0000-0000CE680000}"/>
    <cellStyle name="Note 4 21 4 4 7" xfId="18987" xr:uid="{00000000-0005-0000-0000-0000CF680000}"/>
    <cellStyle name="Note 4 21 4 4 8" xfId="20468" xr:uid="{00000000-0005-0000-0000-0000D0680000}"/>
    <cellStyle name="Note 4 21 4 5" xfId="4654" xr:uid="{00000000-0005-0000-0000-0000D1680000}"/>
    <cellStyle name="Note 4 21 4 5 2" xfId="14116" xr:uid="{00000000-0005-0000-0000-0000D2680000}"/>
    <cellStyle name="Note 4 21 4 5 2 2" xfId="31551" xr:uid="{00000000-0005-0000-0000-0000D3680000}"/>
    <cellStyle name="Note 4 21 4 5 2 3" xfId="46004" xr:uid="{00000000-0005-0000-0000-0000D4680000}"/>
    <cellStyle name="Note 4 21 4 5 3" xfId="16577" xr:uid="{00000000-0005-0000-0000-0000D5680000}"/>
    <cellStyle name="Note 4 21 4 5 3 2" xfId="34012" xr:uid="{00000000-0005-0000-0000-0000D6680000}"/>
    <cellStyle name="Note 4 21 4 5 3 3" xfId="48465" xr:uid="{00000000-0005-0000-0000-0000D7680000}"/>
    <cellStyle name="Note 4 21 4 5 4" xfId="22090" xr:uid="{00000000-0005-0000-0000-0000D8680000}"/>
    <cellStyle name="Note 4 21 4 5 5" xfId="36543" xr:uid="{00000000-0005-0000-0000-0000D9680000}"/>
    <cellStyle name="Note 4 21 4 6" xfId="7116" xr:uid="{00000000-0005-0000-0000-0000DA680000}"/>
    <cellStyle name="Note 4 21 4 6 2" xfId="24551" xr:uid="{00000000-0005-0000-0000-0000DB680000}"/>
    <cellStyle name="Note 4 21 4 6 3" xfId="39004" xr:uid="{00000000-0005-0000-0000-0000DC680000}"/>
    <cellStyle name="Note 4 21 4 7" xfId="9557" xr:uid="{00000000-0005-0000-0000-0000DD680000}"/>
    <cellStyle name="Note 4 21 4 7 2" xfId="26992" xr:uid="{00000000-0005-0000-0000-0000DE680000}"/>
    <cellStyle name="Note 4 21 4 7 3" xfId="41445" xr:uid="{00000000-0005-0000-0000-0000DF680000}"/>
    <cellStyle name="Note 4 21 4 8" xfId="11977" xr:uid="{00000000-0005-0000-0000-0000E0680000}"/>
    <cellStyle name="Note 4 21 4 8 2" xfId="29412" xr:uid="{00000000-0005-0000-0000-0000E1680000}"/>
    <cellStyle name="Note 4 21 4 8 3" xfId="43865" xr:uid="{00000000-0005-0000-0000-0000E2680000}"/>
    <cellStyle name="Note 4 21 4 9" xfId="18984" xr:uid="{00000000-0005-0000-0000-0000E3680000}"/>
    <cellStyle name="Note 4 21 5" xfId="2147" xr:uid="{00000000-0005-0000-0000-0000E4680000}"/>
    <cellStyle name="Note 4 21 5 2" xfId="4658" xr:uid="{00000000-0005-0000-0000-0000E5680000}"/>
    <cellStyle name="Note 4 21 5 2 2" xfId="14119" xr:uid="{00000000-0005-0000-0000-0000E6680000}"/>
    <cellStyle name="Note 4 21 5 2 2 2" xfId="31554" xr:uid="{00000000-0005-0000-0000-0000E7680000}"/>
    <cellStyle name="Note 4 21 5 2 2 3" xfId="46007" xr:uid="{00000000-0005-0000-0000-0000E8680000}"/>
    <cellStyle name="Note 4 21 5 2 3" xfId="16580" xr:uid="{00000000-0005-0000-0000-0000E9680000}"/>
    <cellStyle name="Note 4 21 5 2 3 2" xfId="34015" xr:uid="{00000000-0005-0000-0000-0000EA680000}"/>
    <cellStyle name="Note 4 21 5 2 3 3" xfId="48468" xr:uid="{00000000-0005-0000-0000-0000EB680000}"/>
    <cellStyle name="Note 4 21 5 2 4" xfId="22094" xr:uid="{00000000-0005-0000-0000-0000EC680000}"/>
    <cellStyle name="Note 4 21 5 2 5" xfId="36547" xr:uid="{00000000-0005-0000-0000-0000ED680000}"/>
    <cellStyle name="Note 4 21 5 3" xfId="7120" xr:uid="{00000000-0005-0000-0000-0000EE680000}"/>
    <cellStyle name="Note 4 21 5 3 2" xfId="24555" xr:uid="{00000000-0005-0000-0000-0000EF680000}"/>
    <cellStyle name="Note 4 21 5 3 3" xfId="39008" xr:uid="{00000000-0005-0000-0000-0000F0680000}"/>
    <cellStyle name="Note 4 21 5 4" xfId="9561" xr:uid="{00000000-0005-0000-0000-0000F1680000}"/>
    <cellStyle name="Note 4 21 5 4 2" xfId="26996" xr:uid="{00000000-0005-0000-0000-0000F2680000}"/>
    <cellStyle name="Note 4 21 5 4 3" xfId="41449" xr:uid="{00000000-0005-0000-0000-0000F3680000}"/>
    <cellStyle name="Note 4 21 5 5" xfId="11981" xr:uid="{00000000-0005-0000-0000-0000F4680000}"/>
    <cellStyle name="Note 4 21 5 5 2" xfId="29416" xr:uid="{00000000-0005-0000-0000-0000F5680000}"/>
    <cellStyle name="Note 4 21 5 5 3" xfId="43869" xr:uid="{00000000-0005-0000-0000-0000F6680000}"/>
    <cellStyle name="Note 4 21 5 6" xfId="18988" xr:uid="{00000000-0005-0000-0000-0000F7680000}"/>
    <cellStyle name="Note 4 21 6" xfId="2148" xr:uid="{00000000-0005-0000-0000-0000F8680000}"/>
    <cellStyle name="Note 4 21 6 2" xfId="4659" xr:uid="{00000000-0005-0000-0000-0000F9680000}"/>
    <cellStyle name="Note 4 21 6 2 2" xfId="14120" xr:uid="{00000000-0005-0000-0000-0000FA680000}"/>
    <cellStyle name="Note 4 21 6 2 2 2" xfId="31555" xr:uid="{00000000-0005-0000-0000-0000FB680000}"/>
    <cellStyle name="Note 4 21 6 2 2 3" xfId="46008" xr:uid="{00000000-0005-0000-0000-0000FC680000}"/>
    <cellStyle name="Note 4 21 6 2 3" xfId="16581" xr:uid="{00000000-0005-0000-0000-0000FD680000}"/>
    <cellStyle name="Note 4 21 6 2 3 2" xfId="34016" xr:uid="{00000000-0005-0000-0000-0000FE680000}"/>
    <cellStyle name="Note 4 21 6 2 3 3" xfId="48469" xr:uid="{00000000-0005-0000-0000-0000FF680000}"/>
    <cellStyle name="Note 4 21 6 2 4" xfId="22095" xr:uid="{00000000-0005-0000-0000-000000690000}"/>
    <cellStyle name="Note 4 21 6 2 5" xfId="36548" xr:uid="{00000000-0005-0000-0000-000001690000}"/>
    <cellStyle name="Note 4 21 6 3" xfId="7121" xr:uid="{00000000-0005-0000-0000-000002690000}"/>
    <cellStyle name="Note 4 21 6 3 2" xfId="24556" xr:uid="{00000000-0005-0000-0000-000003690000}"/>
    <cellStyle name="Note 4 21 6 3 3" xfId="39009" xr:uid="{00000000-0005-0000-0000-000004690000}"/>
    <cellStyle name="Note 4 21 6 4" xfId="9562" xr:uid="{00000000-0005-0000-0000-000005690000}"/>
    <cellStyle name="Note 4 21 6 4 2" xfId="26997" xr:uid="{00000000-0005-0000-0000-000006690000}"/>
    <cellStyle name="Note 4 21 6 4 3" xfId="41450" xr:uid="{00000000-0005-0000-0000-000007690000}"/>
    <cellStyle name="Note 4 21 6 5" xfId="11982" xr:uid="{00000000-0005-0000-0000-000008690000}"/>
    <cellStyle name="Note 4 21 6 5 2" xfId="29417" xr:uid="{00000000-0005-0000-0000-000009690000}"/>
    <cellStyle name="Note 4 21 6 5 3" xfId="43870" xr:uid="{00000000-0005-0000-0000-00000A690000}"/>
    <cellStyle name="Note 4 21 6 6" xfId="18989" xr:uid="{00000000-0005-0000-0000-00000B690000}"/>
    <cellStyle name="Note 4 21 7" xfId="2149" xr:uid="{00000000-0005-0000-0000-00000C690000}"/>
    <cellStyle name="Note 4 21 7 2" xfId="4660" xr:uid="{00000000-0005-0000-0000-00000D690000}"/>
    <cellStyle name="Note 4 21 7 2 2" xfId="22096" xr:uid="{00000000-0005-0000-0000-00000E690000}"/>
    <cellStyle name="Note 4 21 7 2 3" xfId="36549" xr:uid="{00000000-0005-0000-0000-00000F690000}"/>
    <cellStyle name="Note 4 21 7 3" xfId="7122" xr:uid="{00000000-0005-0000-0000-000010690000}"/>
    <cellStyle name="Note 4 21 7 3 2" xfId="24557" xr:uid="{00000000-0005-0000-0000-000011690000}"/>
    <cellStyle name="Note 4 21 7 3 3" xfId="39010" xr:uid="{00000000-0005-0000-0000-000012690000}"/>
    <cellStyle name="Note 4 21 7 4" xfId="9563" xr:uid="{00000000-0005-0000-0000-000013690000}"/>
    <cellStyle name="Note 4 21 7 4 2" xfId="26998" xr:uid="{00000000-0005-0000-0000-000014690000}"/>
    <cellStyle name="Note 4 21 7 4 3" xfId="41451" xr:uid="{00000000-0005-0000-0000-000015690000}"/>
    <cellStyle name="Note 4 21 7 5" xfId="11983" xr:uid="{00000000-0005-0000-0000-000016690000}"/>
    <cellStyle name="Note 4 21 7 5 2" xfId="29418" xr:uid="{00000000-0005-0000-0000-000017690000}"/>
    <cellStyle name="Note 4 21 7 5 3" xfId="43871" xr:uid="{00000000-0005-0000-0000-000018690000}"/>
    <cellStyle name="Note 4 21 7 6" xfId="15307" xr:uid="{00000000-0005-0000-0000-000019690000}"/>
    <cellStyle name="Note 4 21 7 6 2" xfId="32742" xr:uid="{00000000-0005-0000-0000-00001A690000}"/>
    <cellStyle name="Note 4 21 7 6 3" xfId="47195" xr:uid="{00000000-0005-0000-0000-00001B690000}"/>
    <cellStyle name="Note 4 21 7 7" xfId="18990" xr:uid="{00000000-0005-0000-0000-00001C690000}"/>
    <cellStyle name="Note 4 21 7 8" xfId="20469" xr:uid="{00000000-0005-0000-0000-00001D690000}"/>
    <cellStyle name="Note 4 21 8" xfId="4645" xr:uid="{00000000-0005-0000-0000-00001E690000}"/>
    <cellStyle name="Note 4 21 8 2" xfId="14109" xr:uid="{00000000-0005-0000-0000-00001F690000}"/>
    <cellStyle name="Note 4 21 8 2 2" xfId="31544" xr:uid="{00000000-0005-0000-0000-000020690000}"/>
    <cellStyle name="Note 4 21 8 2 3" xfId="45997" xr:uid="{00000000-0005-0000-0000-000021690000}"/>
    <cellStyle name="Note 4 21 8 3" xfId="16570" xr:uid="{00000000-0005-0000-0000-000022690000}"/>
    <cellStyle name="Note 4 21 8 3 2" xfId="34005" xr:uid="{00000000-0005-0000-0000-000023690000}"/>
    <cellStyle name="Note 4 21 8 3 3" xfId="48458" xr:uid="{00000000-0005-0000-0000-000024690000}"/>
    <cellStyle name="Note 4 21 8 4" xfId="22081" xr:uid="{00000000-0005-0000-0000-000025690000}"/>
    <cellStyle name="Note 4 21 8 5" xfId="36534" xr:uid="{00000000-0005-0000-0000-000026690000}"/>
    <cellStyle name="Note 4 21 9" xfId="7107" xr:uid="{00000000-0005-0000-0000-000027690000}"/>
    <cellStyle name="Note 4 21 9 2" xfId="24542" xr:uid="{00000000-0005-0000-0000-000028690000}"/>
    <cellStyle name="Note 4 21 9 3" xfId="38995" xr:uid="{00000000-0005-0000-0000-000029690000}"/>
    <cellStyle name="Note 4 22" xfId="2150" xr:uid="{00000000-0005-0000-0000-00002A690000}"/>
    <cellStyle name="Note 4 22 10" xfId="9564" xr:uid="{00000000-0005-0000-0000-00002B690000}"/>
    <cellStyle name="Note 4 22 10 2" xfId="26999" xr:uid="{00000000-0005-0000-0000-00002C690000}"/>
    <cellStyle name="Note 4 22 10 3" xfId="41452" xr:uid="{00000000-0005-0000-0000-00002D690000}"/>
    <cellStyle name="Note 4 22 11" xfId="11984" xr:uid="{00000000-0005-0000-0000-00002E690000}"/>
    <cellStyle name="Note 4 22 11 2" xfId="29419" xr:uid="{00000000-0005-0000-0000-00002F690000}"/>
    <cellStyle name="Note 4 22 11 3" xfId="43872" xr:uid="{00000000-0005-0000-0000-000030690000}"/>
    <cellStyle name="Note 4 22 12" xfId="18991" xr:uid="{00000000-0005-0000-0000-000031690000}"/>
    <cellStyle name="Note 4 22 2" xfId="2151" xr:uid="{00000000-0005-0000-0000-000032690000}"/>
    <cellStyle name="Note 4 22 2 2" xfId="2152" xr:uid="{00000000-0005-0000-0000-000033690000}"/>
    <cellStyle name="Note 4 22 2 2 2" xfId="4663" xr:uid="{00000000-0005-0000-0000-000034690000}"/>
    <cellStyle name="Note 4 22 2 2 2 2" xfId="14123" xr:uid="{00000000-0005-0000-0000-000035690000}"/>
    <cellStyle name="Note 4 22 2 2 2 2 2" xfId="31558" xr:uid="{00000000-0005-0000-0000-000036690000}"/>
    <cellStyle name="Note 4 22 2 2 2 2 3" xfId="46011" xr:uid="{00000000-0005-0000-0000-000037690000}"/>
    <cellStyle name="Note 4 22 2 2 2 3" xfId="16584" xr:uid="{00000000-0005-0000-0000-000038690000}"/>
    <cellStyle name="Note 4 22 2 2 2 3 2" xfId="34019" xr:uid="{00000000-0005-0000-0000-000039690000}"/>
    <cellStyle name="Note 4 22 2 2 2 3 3" xfId="48472" xr:uid="{00000000-0005-0000-0000-00003A690000}"/>
    <cellStyle name="Note 4 22 2 2 2 4" xfId="22099" xr:uid="{00000000-0005-0000-0000-00003B690000}"/>
    <cellStyle name="Note 4 22 2 2 2 5" xfId="36552" xr:uid="{00000000-0005-0000-0000-00003C690000}"/>
    <cellStyle name="Note 4 22 2 2 3" xfId="7125" xr:uid="{00000000-0005-0000-0000-00003D690000}"/>
    <cellStyle name="Note 4 22 2 2 3 2" xfId="24560" xr:uid="{00000000-0005-0000-0000-00003E690000}"/>
    <cellStyle name="Note 4 22 2 2 3 3" xfId="39013" xr:uid="{00000000-0005-0000-0000-00003F690000}"/>
    <cellStyle name="Note 4 22 2 2 4" xfId="9566" xr:uid="{00000000-0005-0000-0000-000040690000}"/>
    <cellStyle name="Note 4 22 2 2 4 2" xfId="27001" xr:uid="{00000000-0005-0000-0000-000041690000}"/>
    <cellStyle name="Note 4 22 2 2 4 3" xfId="41454" xr:uid="{00000000-0005-0000-0000-000042690000}"/>
    <cellStyle name="Note 4 22 2 2 5" xfId="11986" xr:uid="{00000000-0005-0000-0000-000043690000}"/>
    <cellStyle name="Note 4 22 2 2 5 2" xfId="29421" xr:uid="{00000000-0005-0000-0000-000044690000}"/>
    <cellStyle name="Note 4 22 2 2 5 3" xfId="43874" xr:uid="{00000000-0005-0000-0000-000045690000}"/>
    <cellStyle name="Note 4 22 2 2 6" xfId="18993" xr:uid="{00000000-0005-0000-0000-000046690000}"/>
    <cellStyle name="Note 4 22 2 3" xfId="2153" xr:uid="{00000000-0005-0000-0000-000047690000}"/>
    <cellStyle name="Note 4 22 2 3 2" xfId="4664" xr:uid="{00000000-0005-0000-0000-000048690000}"/>
    <cellStyle name="Note 4 22 2 3 2 2" xfId="14124" xr:uid="{00000000-0005-0000-0000-000049690000}"/>
    <cellStyle name="Note 4 22 2 3 2 2 2" xfId="31559" xr:uid="{00000000-0005-0000-0000-00004A690000}"/>
    <cellStyle name="Note 4 22 2 3 2 2 3" xfId="46012" xr:uid="{00000000-0005-0000-0000-00004B690000}"/>
    <cellStyle name="Note 4 22 2 3 2 3" xfId="16585" xr:uid="{00000000-0005-0000-0000-00004C690000}"/>
    <cellStyle name="Note 4 22 2 3 2 3 2" xfId="34020" xr:uid="{00000000-0005-0000-0000-00004D690000}"/>
    <cellStyle name="Note 4 22 2 3 2 3 3" xfId="48473" xr:uid="{00000000-0005-0000-0000-00004E690000}"/>
    <cellStyle name="Note 4 22 2 3 2 4" xfId="22100" xr:uid="{00000000-0005-0000-0000-00004F690000}"/>
    <cellStyle name="Note 4 22 2 3 2 5" xfId="36553" xr:uid="{00000000-0005-0000-0000-000050690000}"/>
    <cellStyle name="Note 4 22 2 3 3" xfId="7126" xr:uid="{00000000-0005-0000-0000-000051690000}"/>
    <cellStyle name="Note 4 22 2 3 3 2" xfId="24561" xr:uid="{00000000-0005-0000-0000-000052690000}"/>
    <cellStyle name="Note 4 22 2 3 3 3" xfId="39014" xr:uid="{00000000-0005-0000-0000-000053690000}"/>
    <cellStyle name="Note 4 22 2 3 4" xfId="9567" xr:uid="{00000000-0005-0000-0000-000054690000}"/>
    <cellStyle name="Note 4 22 2 3 4 2" xfId="27002" xr:uid="{00000000-0005-0000-0000-000055690000}"/>
    <cellStyle name="Note 4 22 2 3 4 3" xfId="41455" xr:uid="{00000000-0005-0000-0000-000056690000}"/>
    <cellStyle name="Note 4 22 2 3 5" xfId="11987" xr:uid="{00000000-0005-0000-0000-000057690000}"/>
    <cellStyle name="Note 4 22 2 3 5 2" xfId="29422" xr:uid="{00000000-0005-0000-0000-000058690000}"/>
    <cellStyle name="Note 4 22 2 3 5 3" xfId="43875" xr:uid="{00000000-0005-0000-0000-000059690000}"/>
    <cellStyle name="Note 4 22 2 3 6" xfId="18994" xr:uid="{00000000-0005-0000-0000-00005A690000}"/>
    <cellStyle name="Note 4 22 2 4" xfId="2154" xr:uid="{00000000-0005-0000-0000-00005B690000}"/>
    <cellStyle name="Note 4 22 2 4 2" xfId="4665" xr:uid="{00000000-0005-0000-0000-00005C690000}"/>
    <cellStyle name="Note 4 22 2 4 2 2" xfId="22101" xr:uid="{00000000-0005-0000-0000-00005D690000}"/>
    <cellStyle name="Note 4 22 2 4 2 3" xfId="36554" xr:uid="{00000000-0005-0000-0000-00005E690000}"/>
    <cellStyle name="Note 4 22 2 4 3" xfId="7127" xr:uid="{00000000-0005-0000-0000-00005F690000}"/>
    <cellStyle name="Note 4 22 2 4 3 2" xfId="24562" xr:uid="{00000000-0005-0000-0000-000060690000}"/>
    <cellStyle name="Note 4 22 2 4 3 3" xfId="39015" xr:uid="{00000000-0005-0000-0000-000061690000}"/>
    <cellStyle name="Note 4 22 2 4 4" xfId="9568" xr:uid="{00000000-0005-0000-0000-000062690000}"/>
    <cellStyle name="Note 4 22 2 4 4 2" xfId="27003" xr:uid="{00000000-0005-0000-0000-000063690000}"/>
    <cellStyle name="Note 4 22 2 4 4 3" xfId="41456" xr:uid="{00000000-0005-0000-0000-000064690000}"/>
    <cellStyle name="Note 4 22 2 4 5" xfId="11988" xr:uid="{00000000-0005-0000-0000-000065690000}"/>
    <cellStyle name="Note 4 22 2 4 5 2" xfId="29423" xr:uid="{00000000-0005-0000-0000-000066690000}"/>
    <cellStyle name="Note 4 22 2 4 5 3" xfId="43876" xr:uid="{00000000-0005-0000-0000-000067690000}"/>
    <cellStyle name="Note 4 22 2 4 6" xfId="15308" xr:uid="{00000000-0005-0000-0000-000068690000}"/>
    <cellStyle name="Note 4 22 2 4 6 2" xfId="32743" xr:uid="{00000000-0005-0000-0000-000069690000}"/>
    <cellStyle name="Note 4 22 2 4 6 3" xfId="47196" xr:uid="{00000000-0005-0000-0000-00006A690000}"/>
    <cellStyle name="Note 4 22 2 4 7" xfId="18995" xr:uid="{00000000-0005-0000-0000-00006B690000}"/>
    <cellStyle name="Note 4 22 2 4 8" xfId="20470" xr:uid="{00000000-0005-0000-0000-00006C690000}"/>
    <cellStyle name="Note 4 22 2 5" xfId="4662" xr:uid="{00000000-0005-0000-0000-00006D690000}"/>
    <cellStyle name="Note 4 22 2 5 2" xfId="14122" xr:uid="{00000000-0005-0000-0000-00006E690000}"/>
    <cellStyle name="Note 4 22 2 5 2 2" xfId="31557" xr:uid="{00000000-0005-0000-0000-00006F690000}"/>
    <cellStyle name="Note 4 22 2 5 2 3" xfId="46010" xr:uid="{00000000-0005-0000-0000-000070690000}"/>
    <cellStyle name="Note 4 22 2 5 3" xfId="16583" xr:uid="{00000000-0005-0000-0000-000071690000}"/>
    <cellStyle name="Note 4 22 2 5 3 2" xfId="34018" xr:uid="{00000000-0005-0000-0000-000072690000}"/>
    <cellStyle name="Note 4 22 2 5 3 3" xfId="48471" xr:uid="{00000000-0005-0000-0000-000073690000}"/>
    <cellStyle name="Note 4 22 2 5 4" xfId="22098" xr:uid="{00000000-0005-0000-0000-000074690000}"/>
    <cellStyle name="Note 4 22 2 5 5" xfId="36551" xr:uid="{00000000-0005-0000-0000-000075690000}"/>
    <cellStyle name="Note 4 22 2 6" xfId="7124" xr:uid="{00000000-0005-0000-0000-000076690000}"/>
    <cellStyle name="Note 4 22 2 6 2" xfId="24559" xr:uid="{00000000-0005-0000-0000-000077690000}"/>
    <cellStyle name="Note 4 22 2 6 3" xfId="39012" xr:uid="{00000000-0005-0000-0000-000078690000}"/>
    <cellStyle name="Note 4 22 2 7" xfId="9565" xr:uid="{00000000-0005-0000-0000-000079690000}"/>
    <cellStyle name="Note 4 22 2 7 2" xfId="27000" xr:uid="{00000000-0005-0000-0000-00007A690000}"/>
    <cellStyle name="Note 4 22 2 7 3" xfId="41453" xr:uid="{00000000-0005-0000-0000-00007B690000}"/>
    <cellStyle name="Note 4 22 2 8" xfId="11985" xr:uid="{00000000-0005-0000-0000-00007C690000}"/>
    <cellStyle name="Note 4 22 2 8 2" xfId="29420" xr:uid="{00000000-0005-0000-0000-00007D690000}"/>
    <cellStyle name="Note 4 22 2 8 3" xfId="43873" xr:uid="{00000000-0005-0000-0000-00007E690000}"/>
    <cellStyle name="Note 4 22 2 9" xfId="18992" xr:uid="{00000000-0005-0000-0000-00007F690000}"/>
    <cellStyle name="Note 4 22 3" xfId="2155" xr:uid="{00000000-0005-0000-0000-000080690000}"/>
    <cellStyle name="Note 4 22 3 2" xfId="2156" xr:uid="{00000000-0005-0000-0000-000081690000}"/>
    <cellStyle name="Note 4 22 3 2 2" xfId="4667" xr:uid="{00000000-0005-0000-0000-000082690000}"/>
    <cellStyle name="Note 4 22 3 2 2 2" xfId="14126" xr:uid="{00000000-0005-0000-0000-000083690000}"/>
    <cellStyle name="Note 4 22 3 2 2 2 2" xfId="31561" xr:uid="{00000000-0005-0000-0000-000084690000}"/>
    <cellStyle name="Note 4 22 3 2 2 2 3" xfId="46014" xr:uid="{00000000-0005-0000-0000-000085690000}"/>
    <cellStyle name="Note 4 22 3 2 2 3" xfId="16587" xr:uid="{00000000-0005-0000-0000-000086690000}"/>
    <cellStyle name="Note 4 22 3 2 2 3 2" xfId="34022" xr:uid="{00000000-0005-0000-0000-000087690000}"/>
    <cellStyle name="Note 4 22 3 2 2 3 3" xfId="48475" xr:uid="{00000000-0005-0000-0000-000088690000}"/>
    <cellStyle name="Note 4 22 3 2 2 4" xfId="22103" xr:uid="{00000000-0005-0000-0000-000089690000}"/>
    <cellStyle name="Note 4 22 3 2 2 5" xfId="36556" xr:uid="{00000000-0005-0000-0000-00008A690000}"/>
    <cellStyle name="Note 4 22 3 2 3" xfId="7129" xr:uid="{00000000-0005-0000-0000-00008B690000}"/>
    <cellStyle name="Note 4 22 3 2 3 2" xfId="24564" xr:uid="{00000000-0005-0000-0000-00008C690000}"/>
    <cellStyle name="Note 4 22 3 2 3 3" xfId="39017" xr:uid="{00000000-0005-0000-0000-00008D690000}"/>
    <cellStyle name="Note 4 22 3 2 4" xfId="9570" xr:uid="{00000000-0005-0000-0000-00008E690000}"/>
    <cellStyle name="Note 4 22 3 2 4 2" xfId="27005" xr:uid="{00000000-0005-0000-0000-00008F690000}"/>
    <cellStyle name="Note 4 22 3 2 4 3" xfId="41458" xr:uid="{00000000-0005-0000-0000-000090690000}"/>
    <cellStyle name="Note 4 22 3 2 5" xfId="11990" xr:uid="{00000000-0005-0000-0000-000091690000}"/>
    <cellStyle name="Note 4 22 3 2 5 2" xfId="29425" xr:uid="{00000000-0005-0000-0000-000092690000}"/>
    <cellStyle name="Note 4 22 3 2 5 3" xfId="43878" xr:uid="{00000000-0005-0000-0000-000093690000}"/>
    <cellStyle name="Note 4 22 3 2 6" xfId="18997" xr:uid="{00000000-0005-0000-0000-000094690000}"/>
    <cellStyle name="Note 4 22 3 3" xfId="2157" xr:uid="{00000000-0005-0000-0000-000095690000}"/>
    <cellStyle name="Note 4 22 3 3 2" xfId="4668" xr:uid="{00000000-0005-0000-0000-000096690000}"/>
    <cellStyle name="Note 4 22 3 3 2 2" xfId="14127" xr:uid="{00000000-0005-0000-0000-000097690000}"/>
    <cellStyle name="Note 4 22 3 3 2 2 2" xfId="31562" xr:uid="{00000000-0005-0000-0000-000098690000}"/>
    <cellStyle name="Note 4 22 3 3 2 2 3" xfId="46015" xr:uid="{00000000-0005-0000-0000-000099690000}"/>
    <cellStyle name="Note 4 22 3 3 2 3" xfId="16588" xr:uid="{00000000-0005-0000-0000-00009A690000}"/>
    <cellStyle name="Note 4 22 3 3 2 3 2" xfId="34023" xr:uid="{00000000-0005-0000-0000-00009B690000}"/>
    <cellStyle name="Note 4 22 3 3 2 3 3" xfId="48476" xr:uid="{00000000-0005-0000-0000-00009C690000}"/>
    <cellStyle name="Note 4 22 3 3 2 4" xfId="22104" xr:uid="{00000000-0005-0000-0000-00009D690000}"/>
    <cellStyle name="Note 4 22 3 3 2 5" xfId="36557" xr:uid="{00000000-0005-0000-0000-00009E690000}"/>
    <cellStyle name="Note 4 22 3 3 3" xfId="7130" xr:uid="{00000000-0005-0000-0000-00009F690000}"/>
    <cellStyle name="Note 4 22 3 3 3 2" xfId="24565" xr:uid="{00000000-0005-0000-0000-0000A0690000}"/>
    <cellStyle name="Note 4 22 3 3 3 3" xfId="39018" xr:uid="{00000000-0005-0000-0000-0000A1690000}"/>
    <cellStyle name="Note 4 22 3 3 4" xfId="9571" xr:uid="{00000000-0005-0000-0000-0000A2690000}"/>
    <cellStyle name="Note 4 22 3 3 4 2" xfId="27006" xr:uid="{00000000-0005-0000-0000-0000A3690000}"/>
    <cellStyle name="Note 4 22 3 3 4 3" xfId="41459" xr:uid="{00000000-0005-0000-0000-0000A4690000}"/>
    <cellStyle name="Note 4 22 3 3 5" xfId="11991" xr:uid="{00000000-0005-0000-0000-0000A5690000}"/>
    <cellStyle name="Note 4 22 3 3 5 2" xfId="29426" xr:uid="{00000000-0005-0000-0000-0000A6690000}"/>
    <cellStyle name="Note 4 22 3 3 5 3" xfId="43879" xr:uid="{00000000-0005-0000-0000-0000A7690000}"/>
    <cellStyle name="Note 4 22 3 3 6" xfId="18998" xr:uid="{00000000-0005-0000-0000-0000A8690000}"/>
    <cellStyle name="Note 4 22 3 4" xfId="2158" xr:uid="{00000000-0005-0000-0000-0000A9690000}"/>
    <cellStyle name="Note 4 22 3 4 2" xfId="4669" xr:uid="{00000000-0005-0000-0000-0000AA690000}"/>
    <cellStyle name="Note 4 22 3 4 2 2" xfId="22105" xr:uid="{00000000-0005-0000-0000-0000AB690000}"/>
    <cellStyle name="Note 4 22 3 4 2 3" xfId="36558" xr:uid="{00000000-0005-0000-0000-0000AC690000}"/>
    <cellStyle name="Note 4 22 3 4 3" xfId="7131" xr:uid="{00000000-0005-0000-0000-0000AD690000}"/>
    <cellStyle name="Note 4 22 3 4 3 2" xfId="24566" xr:uid="{00000000-0005-0000-0000-0000AE690000}"/>
    <cellStyle name="Note 4 22 3 4 3 3" xfId="39019" xr:uid="{00000000-0005-0000-0000-0000AF690000}"/>
    <cellStyle name="Note 4 22 3 4 4" xfId="9572" xr:uid="{00000000-0005-0000-0000-0000B0690000}"/>
    <cellStyle name="Note 4 22 3 4 4 2" xfId="27007" xr:uid="{00000000-0005-0000-0000-0000B1690000}"/>
    <cellStyle name="Note 4 22 3 4 4 3" xfId="41460" xr:uid="{00000000-0005-0000-0000-0000B2690000}"/>
    <cellStyle name="Note 4 22 3 4 5" xfId="11992" xr:uid="{00000000-0005-0000-0000-0000B3690000}"/>
    <cellStyle name="Note 4 22 3 4 5 2" xfId="29427" xr:uid="{00000000-0005-0000-0000-0000B4690000}"/>
    <cellStyle name="Note 4 22 3 4 5 3" xfId="43880" xr:uid="{00000000-0005-0000-0000-0000B5690000}"/>
    <cellStyle name="Note 4 22 3 4 6" xfId="15309" xr:uid="{00000000-0005-0000-0000-0000B6690000}"/>
    <cellStyle name="Note 4 22 3 4 6 2" xfId="32744" xr:uid="{00000000-0005-0000-0000-0000B7690000}"/>
    <cellStyle name="Note 4 22 3 4 6 3" xfId="47197" xr:uid="{00000000-0005-0000-0000-0000B8690000}"/>
    <cellStyle name="Note 4 22 3 4 7" xfId="18999" xr:uid="{00000000-0005-0000-0000-0000B9690000}"/>
    <cellStyle name="Note 4 22 3 4 8" xfId="20471" xr:uid="{00000000-0005-0000-0000-0000BA690000}"/>
    <cellStyle name="Note 4 22 3 5" xfId="4666" xr:uid="{00000000-0005-0000-0000-0000BB690000}"/>
    <cellStyle name="Note 4 22 3 5 2" xfId="14125" xr:uid="{00000000-0005-0000-0000-0000BC690000}"/>
    <cellStyle name="Note 4 22 3 5 2 2" xfId="31560" xr:uid="{00000000-0005-0000-0000-0000BD690000}"/>
    <cellStyle name="Note 4 22 3 5 2 3" xfId="46013" xr:uid="{00000000-0005-0000-0000-0000BE690000}"/>
    <cellStyle name="Note 4 22 3 5 3" xfId="16586" xr:uid="{00000000-0005-0000-0000-0000BF690000}"/>
    <cellStyle name="Note 4 22 3 5 3 2" xfId="34021" xr:uid="{00000000-0005-0000-0000-0000C0690000}"/>
    <cellStyle name="Note 4 22 3 5 3 3" xfId="48474" xr:uid="{00000000-0005-0000-0000-0000C1690000}"/>
    <cellStyle name="Note 4 22 3 5 4" xfId="22102" xr:uid="{00000000-0005-0000-0000-0000C2690000}"/>
    <cellStyle name="Note 4 22 3 5 5" xfId="36555" xr:uid="{00000000-0005-0000-0000-0000C3690000}"/>
    <cellStyle name="Note 4 22 3 6" xfId="7128" xr:uid="{00000000-0005-0000-0000-0000C4690000}"/>
    <cellStyle name="Note 4 22 3 6 2" xfId="24563" xr:uid="{00000000-0005-0000-0000-0000C5690000}"/>
    <cellStyle name="Note 4 22 3 6 3" xfId="39016" xr:uid="{00000000-0005-0000-0000-0000C6690000}"/>
    <cellStyle name="Note 4 22 3 7" xfId="9569" xr:uid="{00000000-0005-0000-0000-0000C7690000}"/>
    <cellStyle name="Note 4 22 3 7 2" xfId="27004" xr:uid="{00000000-0005-0000-0000-0000C8690000}"/>
    <cellStyle name="Note 4 22 3 7 3" xfId="41457" xr:uid="{00000000-0005-0000-0000-0000C9690000}"/>
    <cellStyle name="Note 4 22 3 8" xfId="11989" xr:uid="{00000000-0005-0000-0000-0000CA690000}"/>
    <cellStyle name="Note 4 22 3 8 2" xfId="29424" xr:uid="{00000000-0005-0000-0000-0000CB690000}"/>
    <cellStyle name="Note 4 22 3 8 3" xfId="43877" xr:uid="{00000000-0005-0000-0000-0000CC690000}"/>
    <cellStyle name="Note 4 22 3 9" xfId="18996" xr:uid="{00000000-0005-0000-0000-0000CD690000}"/>
    <cellStyle name="Note 4 22 4" xfId="2159" xr:uid="{00000000-0005-0000-0000-0000CE690000}"/>
    <cellStyle name="Note 4 22 4 2" xfId="2160" xr:uid="{00000000-0005-0000-0000-0000CF690000}"/>
    <cellStyle name="Note 4 22 4 2 2" xfId="4671" xr:uid="{00000000-0005-0000-0000-0000D0690000}"/>
    <cellStyle name="Note 4 22 4 2 2 2" xfId="14129" xr:uid="{00000000-0005-0000-0000-0000D1690000}"/>
    <cellStyle name="Note 4 22 4 2 2 2 2" xfId="31564" xr:uid="{00000000-0005-0000-0000-0000D2690000}"/>
    <cellStyle name="Note 4 22 4 2 2 2 3" xfId="46017" xr:uid="{00000000-0005-0000-0000-0000D3690000}"/>
    <cellStyle name="Note 4 22 4 2 2 3" xfId="16590" xr:uid="{00000000-0005-0000-0000-0000D4690000}"/>
    <cellStyle name="Note 4 22 4 2 2 3 2" xfId="34025" xr:uid="{00000000-0005-0000-0000-0000D5690000}"/>
    <cellStyle name="Note 4 22 4 2 2 3 3" xfId="48478" xr:uid="{00000000-0005-0000-0000-0000D6690000}"/>
    <cellStyle name="Note 4 22 4 2 2 4" xfId="22107" xr:uid="{00000000-0005-0000-0000-0000D7690000}"/>
    <cellStyle name="Note 4 22 4 2 2 5" xfId="36560" xr:uid="{00000000-0005-0000-0000-0000D8690000}"/>
    <cellStyle name="Note 4 22 4 2 3" xfId="7133" xr:uid="{00000000-0005-0000-0000-0000D9690000}"/>
    <cellStyle name="Note 4 22 4 2 3 2" xfId="24568" xr:uid="{00000000-0005-0000-0000-0000DA690000}"/>
    <cellStyle name="Note 4 22 4 2 3 3" xfId="39021" xr:uid="{00000000-0005-0000-0000-0000DB690000}"/>
    <cellStyle name="Note 4 22 4 2 4" xfId="9574" xr:uid="{00000000-0005-0000-0000-0000DC690000}"/>
    <cellStyle name="Note 4 22 4 2 4 2" xfId="27009" xr:uid="{00000000-0005-0000-0000-0000DD690000}"/>
    <cellStyle name="Note 4 22 4 2 4 3" xfId="41462" xr:uid="{00000000-0005-0000-0000-0000DE690000}"/>
    <cellStyle name="Note 4 22 4 2 5" xfId="11994" xr:uid="{00000000-0005-0000-0000-0000DF690000}"/>
    <cellStyle name="Note 4 22 4 2 5 2" xfId="29429" xr:uid="{00000000-0005-0000-0000-0000E0690000}"/>
    <cellStyle name="Note 4 22 4 2 5 3" xfId="43882" xr:uid="{00000000-0005-0000-0000-0000E1690000}"/>
    <cellStyle name="Note 4 22 4 2 6" xfId="19001" xr:uid="{00000000-0005-0000-0000-0000E2690000}"/>
    <cellStyle name="Note 4 22 4 3" xfId="2161" xr:uid="{00000000-0005-0000-0000-0000E3690000}"/>
    <cellStyle name="Note 4 22 4 3 2" xfId="4672" xr:uid="{00000000-0005-0000-0000-0000E4690000}"/>
    <cellStyle name="Note 4 22 4 3 2 2" xfId="14130" xr:uid="{00000000-0005-0000-0000-0000E5690000}"/>
    <cellStyle name="Note 4 22 4 3 2 2 2" xfId="31565" xr:uid="{00000000-0005-0000-0000-0000E6690000}"/>
    <cellStyle name="Note 4 22 4 3 2 2 3" xfId="46018" xr:uid="{00000000-0005-0000-0000-0000E7690000}"/>
    <cellStyle name="Note 4 22 4 3 2 3" xfId="16591" xr:uid="{00000000-0005-0000-0000-0000E8690000}"/>
    <cellStyle name="Note 4 22 4 3 2 3 2" xfId="34026" xr:uid="{00000000-0005-0000-0000-0000E9690000}"/>
    <cellStyle name="Note 4 22 4 3 2 3 3" xfId="48479" xr:uid="{00000000-0005-0000-0000-0000EA690000}"/>
    <cellStyle name="Note 4 22 4 3 2 4" xfId="22108" xr:uid="{00000000-0005-0000-0000-0000EB690000}"/>
    <cellStyle name="Note 4 22 4 3 2 5" xfId="36561" xr:uid="{00000000-0005-0000-0000-0000EC690000}"/>
    <cellStyle name="Note 4 22 4 3 3" xfId="7134" xr:uid="{00000000-0005-0000-0000-0000ED690000}"/>
    <cellStyle name="Note 4 22 4 3 3 2" xfId="24569" xr:uid="{00000000-0005-0000-0000-0000EE690000}"/>
    <cellStyle name="Note 4 22 4 3 3 3" xfId="39022" xr:uid="{00000000-0005-0000-0000-0000EF690000}"/>
    <cellStyle name="Note 4 22 4 3 4" xfId="9575" xr:uid="{00000000-0005-0000-0000-0000F0690000}"/>
    <cellStyle name="Note 4 22 4 3 4 2" xfId="27010" xr:uid="{00000000-0005-0000-0000-0000F1690000}"/>
    <cellStyle name="Note 4 22 4 3 4 3" xfId="41463" xr:uid="{00000000-0005-0000-0000-0000F2690000}"/>
    <cellStyle name="Note 4 22 4 3 5" xfId="11995" xr:uid="{00000000-0005-0000-0000-0000F3690000}"/>
    <cellStyle name="Note 4 22 4 3 5 2" xfId="29430" xr:uid="{00000000-0005-0000-0000-0000F4690000}"/>
    <cellStyle name="Note 4 22 4 3 5 3" xfId="43883" xr:uid="{00000000-0005-0000-0000-0000F5690000}"/>
    <cellStyle name="Note 4 22 4 3 6" xfId="19002" xr:uid="{00000000-0005-0000-0000-0000F6690000}"/>
    <cellStyle name="Note 4 22 4 4" xfId="2162" xr:uid="{00000000-0005-0000-0000-0000F7690000}"/>
    <cellStyle name="Note 4 22 4 4 2" xfId="4673" xr:uid="{00000000-0005-0000-0000-0000F8690000}"/>
    <cellStyle name="Note 4 22 4 4 2 2" xfId="22109" xr:uid="{00000000-0005-0000-0000-0000F9690000}"/>
    <cellStyle name="Note 4 22 4 4 2 3" xfId="36562" xr:uid="{00000000-0005-0000-0000-0000FA690000}"/>
    <cellStyle name="Note 4 22 4 4 3" xfId="7135" xr:uid="{00000000-0005-0000-0000-0000FB690000}"/>
    <cellStyle name="Note 4 22 4 4 3 2" xfId="24570" xr:uid="{00000000-0005-0000-0000-0000FC690000}"/>
    <cellStyle name="Note 4 22 4 4 3 3" xfId="39023" xr:uid="{00000000-0005-0000-0000-0000FD690000}"/>
    <cellStyle name="Note 4 22 4 4 4" xfId="9576" xr:uid="{00000000-0005-0000-0000-0000FE690000}"/>
    <cellStyle name="Note 4 22 4 4 4 2" xfId="27011" xr:uid="{00000000-0005-0000-0000-0000FF690000}"/>
    <cellStyle name="Note 4 22 4 4 4 3" xfId="41464" xr:uid="{00000000-0005-0000-0000-0000006A0000}"/>
    <cellStyle name="Note 4 22 4 4 5" xfId="11996" xr:uid="{00000000-0005-0000-0000-0000016A0000}"/>
    <cellStyle name="Note 4 22 4 4 5 2" xfId="29431" xr:uid="{00000000-0005-0000-0000-0000026A0000}"/>
    <cellStyle name="Note 4 22 4 4 5 3" xfId="43884" xr:uid="{00000000-0005-0000-0000-0000036A0000}"/>
    <cellStyle name="Note 4 22 4 4 6" xfId="15310" xr:uid="{00000000-0005-0000-0000-0000046A0000}"/>
    <cellStyle name="Note 4 22 4 4 6 2" xfId="32745" xr:uid="{00000000-0005-0000-0000-0000056A0000}"/>
    <cellStyle name="Note 4 22 4 4 6 3" xfId="47198" xr:uid="{00000000-0005-0000-0000-0000066A0000}"/>
    <cellStyle name="Note 4 22 4 4 7" xfId="19003" xr:uid="{00000000-0005-0000-0000-0000076A0000}"/>
    <cellStyle name="Note 4 22 4 4 8" xfId="20472" xr:uid="{00000000-0005-0000-0000-0000086A0000}"/>
    <cellStyle name="Note 4 22 4 5" xfId="4670" xr:uid="{00000000-0005-0000-0000-0000096A0000}"/>
    <cellStyle name="Note 4 22 4 5 2" xfId="14128" xr:uid="{00000000-0005-0000-0000-00000A6A0000}"/>
    <cellStyle name="Note 4 22 4 5 2 2" xfId="31563" xr:uid="{00000000-0005-0000-0000-00000B6A0000}"/>
    <cellStyle name="Note 4 22 4 5 2 3" xfId="46016" xr:uid="{00000000-0005-0000-0000-00000C6A0000}"/>
    <cellStyle name="Note 4 22 4 5 3" xfId="16589" xr:uid="{00000000-0005-0000-0000-00000D6A0000}"/>
    <cellStyle name="Note 4 22 4 5 3 2" xfId="34024" xr:uid="{00000000-0005-0000-0000-00000E6A0000}"/>
    <cellStyle name="Note 4 22 4 5 3 3" xfId="48477" xr:uid="{00000000-0005-0000-0000-00000F6A0000}"/>
    <cellStyle name="Note 4 22 4 5 4" xfId="22106" xr:uid="{00000000-0005-0000-0000-0000106A0000}"/>
    <cellStyle name="Note 4 22 4 5 5" xfId="36559" xr:uid="{00000000-0005-0000-0000-0000116A0000}"/>
    <cellStyle name="Note 4 22 4 6" xfId="7132" xr:uid="{00000000-0005-0000-0000-0000126A0000}"/>
    <cellStyle name="Note 4 22 4 6 2" xfId="24567" xr:uid="{00000000-0005-0000-0000-0000136A0000}"/>
    <cellStyle name="Note 4 22 4 6 3" xfId="39020" xr:uid="{00000000-0005-0000-0000-0000146A0000}"/>
    <cellStyle name="Note 4 22 4 7" xfId="9573" xr:uid="{00000000-0005-0000-0000-0000156A0000}"/>
    <cellStyle name="Note 4 22 4 7 2" xfId="27008" xr:uid="{00000000-0005-0000-0000-0000166A0000}"/>
    <cellStyle name="Note 4 22 4 7 3" xfId="41461" xr:uid="{00000000-0005-0000-0000-0000176A0000}"/>
    <cellStyle name="Note 4 22 4 8" xfId="11993" xr:uid="{00000000-0005-0000-0000-0000186A0000}"/>
    <cellStyle name="Note 4 22 4 8 2" xfId="29428" xr:uid="{00000000-0005-0000-0000-0000196A0000}"/>
    <cellStyle name="Note 4 22 4 8 3" xfId="43881" xr:uid="{00000000-0005-0000-0000-00001A6A0000}"/>
    <cellStyle name="Note 4 22 4 9" xfId="19000" xr:uid="{00000000-0005-0000-0000-00001B6A0000}"/>
    <cellStyle name="Note 4 22 5" xfId="2163" xr:uid="{00000000-0005-0000-0000-00001C6A0000}"/>
    <cellStyle name="Note 4 22 5 2" xfId="4674" xr:uid="{00000000-0005-0000-0000-00001D6A0000}"/>
    <cellStyle name="Note 4 22 5 2 2" xfId="14131" xr:uid="{00000000-0005-0000-0000-00001E6A0000}"/>
    <cellStyle name="Note 4 22 5 2 2 2" xfId="31566" xr:uid="{00000000-0005-0000-0000-00001F6A0000}"/>
    <cellStyle name="Note 4 22 5 2 2 3" xfId="46019" xr:uid="{00000000-0005-0000-0000-0000206A0000}"/>
    <cellStyle name="Note 4 22 5 2 3" xfId="16592" xr:uid="{00000000-0005-0000-0000-0000216A0000}"/>
    <cellStyle name="Note 4 22 5 2 3 2" xfId="34027" xr:uid="{00000000-0005-0000-0000-0000226A0000}"/>
    <cellStyle name="Note 4 22 5 2 3 3" xfId="48480" xr:uid="{00000000-0005-0000-0000-0000236A0000}"/>
    <cellStyle name="Note 4 22 5 2 4" xfId="22110" xr:uid="{00000000-0005-0000-0000-0000246A0000}"/>
    <cellStyle name="Note 4 22 5 2 5" xfId="36563" xr:uid="{00000000-0005-0000-0000-0000256A0000}"/>
    <cellStyle name="Note 4 22 5 3" xfId="7136" xr:uid="{00000000-0005-0000-0000-0000266A0000}"/>
    <cellStyle name="Note 4 22 5 3 2" xfId="24571" xr:uid="{00000000-0005-0000-0000-0000276A0000}"/>
    <cellStyle name="Note 4 22 5 3 3" xfId="39024" xr:uid="{00000000-0005-0000-0000-0000286A0000}"/>
    <cellStyle name="Note 4 22 5 4" xfId="9577" xr:uid="{00000000-0005-0000-0000-0000296A0000}"/>
    <cellStyle name="Note 4 22 5 4 2" xfId="27012" xr:uid="{00000000-0005-0000-0000-00002A6A0000}"/>
    <cellStyle name="Note 4 22 5 4 3" xfId="41465" xr:uid="{00000000-0005-0000-0000-00002B6A0000}"/>
    <cellStyle name="Note 4 22 5 5" xfId="11997" xr:uid="{00000000-0005-0000-0000-00002C6A0000}"/>
    <cellStyle name="Note 4 22 5 5 2" xfId="29432" xr:uid="{00000000-0005-0000-0000-00002D6A0000}"/>
    <cellStyle name="Note 4 22 5 5 3" xfId="43885" xr:uid="{00000000-0005-0000-0000-00002E6A0000}"/>
    <cellStyle name="Note 4 22 5 6" xfId="19004" xr:uid="{00000000-0005-0000-0000-00002F6A0000}"/>
    <cellStyle name="Note 4 22 6" xfId="2164" xr:uid="{00000000-0005-0000-0000-0000306A0000}"/>
    <cellStyle name="Note 4 22 6 2" xfId="4675" xr:uid="{00000000-0005-0000-0000-0000316A0000}"/>
    <cellStyle name="Note 4 22 6 2 2" xfId="14132" xr:uid="{00000000-0005-0000-0000-0000326A0000}"/>
    <cellStyle name="Note 4 22 6 2 2 2" xfId="31567" xr:uid="{00000000-0005-0000-0000-0000336A0000}"/>
    <cellStyle name="Note 4 22 6 2 2 3" xfId="46020" xr:uid="{00000000-0005-0000-0000-0000346A0000}"/>
    <cellStyle name="Note 4 22 6 2 3" xfId="16593" xr:uid="{00000000-0005-0000-0000-0000356A0000}"/>
    <cellStyle name="Note 4 22 6 2 3 2" xfId="34028" xr:uid="{00000000-0005-0000-0000-0000366A0000}"/>
    <cellStyle name="Note 4 22 6 2 3 3" xfId="48481" xr:uid="{00000000-0005-0000-0000-0000376A0000}"/>
    <cellStyle name="Note 4 22 6 2 4" xfId="22111" xr:uid="{00000000-0005-0000-0000-0000386A0000}"/>
    <cellStyle name="Note 4 22 6 2 5" xfId="36564" xr:uid="{00000000-0005-0000-0000-0000396A0000}"/>
    <cellStyle name="Note 4 22 6 3" xfId="7137" xr:uid="{00000000-0005-0000-0000-00003A6A0000}"/>
    <cellStyle name="Note 4 22 6 3 2" xfId="24572" xr:uid="{00000000-0005-0000-0000-00003B6A0000}"/>
    <cellStyle name="Note 4 22 6 3 3" xfId="39025" xr:uid="{00000000-0005-0000-0000-00003C6A0000}"/>
    <cellStyle name="Note 4 22 6 4" xfId="9578" xr:uid="{00000000-0005-0000-0000-00003D6A0000}"/>
    <cellStyle name="Note 4 22 6 4 2" xfId="27013" xr:uid="{00000000-0005-0000-0000-00003E6A0000}"/>
    <cellStyle name="Note 4 22 6 4 3" xfId="41466" xr:uid="{00000000-0005-0000-0000-00003F6A0000}"/>
    <cellStyle name="Note 4 22 6 5" xfId="11998" xr:uid="{00000000-0005-0000-0000-0000406A0000}"/>
    <cellStyle name="Note 4 22 6 5 2" xfId="29433" xr:uid="{00000000-0005-0000-0000-0000416A0000}"/>
    <cellStyle name="Note 4 22 6 5 3" xfId="43886" xr:uid="{00000000-0005-0000-0000-0000426A0000}"/>
    <cellStyle name="Note 4 22 6 6" xfId="19005" xr:uid="{00000000-0005-0000-0000-0000436A0000}"/>
    <cellStyle name="Note 4 22 7" xfId="2165" xr:uid="{00000000-0005-0000-0000-0000446A0000}"/>
    <cellStyle name="Note 4 22 7 2" xfId="4676" xr:uid="{00000000-0005-0000-0000-0000456A0000}"/>
    <cellStyle name="Note 4 22 7 2 2" xfId="22112" xr:uid="{00000000-0005-0000-0000-0000466A0000}"/>
    <cellStyle name="Note 4 22 7 2 3" xfId="36565" xr:uid="{00000000-0005-0000-0000-0000476A0000}"/>
    <cellStyle name="Note 4 22 7 3" xfId="7138" xr:uid="{00000000-0005-0000-0000-0000486A0000}"/>
    <cellStyle name="Note 4 22 7 3 2" xfId="24573" xr:uid="{00000000-0005-0000-0000-0000496A0000}"/>
    <cellStyle name="Note 4 22 7 3 3" xfId="39026" xr:uid="{00000000-0005-0000-0000-00004A6A0000}"/>
    <cellStyle name="Note 4 22 7 4" xfId="9579" xr:uid="{00000000-0005-0000-0000-00004B6A0000}"/>
    <cellStyle name="Note 4 22 7 4 2" xfId="27014" xr:uid="{00000000-0005-0000-0000-00004C6A0000}"/>
    <cellStyle name="Note 4 22 7 4 3" xfId="41467" xr:uid="{00000000-0005-0000-0000-00004D6A0000}"/>
    <cellStyle name="Note 4 22 7 5" xfId="11999" xr:uid="{00000000-0005-0000-0000-00004E6A0000}"/>
    <cellStyle name="Note 4 22 7 5 2" xfId="29434" xr:uid="{00000000-0005-0000-0000-00004F6A0000}"/>
    <cellStyle name="Note 4 22 7 5 3" xfId="43887" xr:uid="{00000000-0005-0000-0000-0000506A0000}"/>
    <cellStyle name="Note 4 22 7 6" xfId="15311" xr:uid="{00000000-0005-0000-0000-0000516A0000}"/>
    <cellStyle name="Note 4 22 7 6 2" xfId="32746" xr:uid="{00000000-0005-0000-0000-0000526A0000}"/>
    <cellStyle name="Note 4 22 7 6 3" xfId="47199" xr:uid="{00000000-0005-0000-0000-0000536A0000}"/>
    <cellStyle name="Note 4 22 7 7" xfId="19006" xr:uid="{00000000-0005-0000-0000-0000546A0000}"/>
    <cellStyle name="Note 4 22 7 8" xfId="20473" xr:uid="{00000000-0005-0000-0000-0000556A0000}"/>
    <cellStyle name="Note 4 22 8" xfId="4661" xr:uid="{00000000-0005-0000-0000-0000566A0000}"/>
    <cellStyle name="Note 4 22 8 2" xfId="14121" xr:uid="{00000000-0005-0000-0000-0000576A0000}"/>
    <cellStyle name="Note 4 22 8 2 2" xfId="31556" xr:uid="{00000000-0005-0000-0000-0000586A0000}"/>
    <cellStyle name="Note 4 22 8 2 3" xfId="46009" xr:uid="{00000000-0005-0000-0000-0000596A0000}"/>
    <cellStyle name="Note 4 22 8 3" xfId="16582" xr:uid="{00000000-0005-0000-0000-00005A6A0000}"/>
    <cellStyle name="Note 4 22 8 3 2" xfId="34017" xr:uid="{00000000-0005-0000-0000-00005B6A0000}"/>
    <cellStyle name="Note 4 22 8 3 3" xfId="48470" xr:uid="{00000000-0005-0000-0000-00005C6A0000}"/>
    <cellStyle name="Note 4 22 8 4" xfId="22097" xr:uid="{00000000-0005-0000-0000-00005D6A0000}"/>
    <cellStyle name="Note 4 22 8 5" xfId="36550" xr:uid="{00000000-0005-0000-0000-00005E6A0000}"/>
    <cellStyle name="Note 4 22 9" xfId="7123" xr:uid="{00000000-0005-0000-0000-00005F6A0000}"/>
    <cellStyle name="Note 4 22 9 2" xfId="24558" xr:uid="{00000000-0005-0000-0000-0000606A0000}"/>
    <cellStyle name="Note 4 22 9 3" xfId="39011" xr:uid="{00000000-0005-0000-0000-0000616A0000}"/>
    <cellStyle name="Note 4 23" xfId="2166" xr:uid="{00000000-0005-0000-0000-0000626A0000}"/>
    <cellStyle name="Note 4 23 10" xfId="9580" xr:uid="{00000000-0005-0000-0000-0000636A0000}"/>
    <cellStyle name="Note 4 23 10 2" xfId="27015" xr:uid="{00000000-0005-0000-0000-0000646A0000}"/>
    <cellStyle name="Note 4 23 10 3" xfId="41468" xr:uid="{00000000-0005-0000-0000-0000656A0000}"/>
    <cellStyle name="Note 4 23 11" xfId="12000" xr:uid="{00000000-0005-0000-0000-0000666A0000}"/>
    <cellStyle name="Note 4 23 11 2" xfId="29435" xr:uid="{00000000-0005-0000-0000-0000676A0000}"/>
    <cellStyle name="Note 4 23 11 3" xfId="43888" xr:uid="{00000000-0005-0000-0000-0000686A0000}"/>
    <cellStyle name="Note 4 23 12" xfId="19007" xr:uid="{00000000-0005-0000-0000-0000696A0000}"/>
    <cellStyle name="Note 4 23 2" xfId="2167" xr:uid="{00000000-0005-0000-0000-00006A6A0000}"/>
    <cellStyle name="Note 4 23 2 2" xfId="2168" xr:uid="{00000000-0005-0000-0000-00006B6A0000}"/>
    <cellStyle name="Note 4 23 2 2 2" xfId="4679" xr:uid="{00000000-0005-0000-0000-00006C6A0000}"/>
    <cellStyle name="Note 4 23 2 2 2 2" xfId="14135" xr:uid="{00000000-0005-0000-0000-00006D6A0000}"/>
    <cellStyle name="Note 4 23 2 2 2 2 2" xfId="31570" xr:uid="{00000000-0005-0000-0000-00006E6A0000}"/>
    <cellStyle name="Note 4 23 2 2 2 2 3" xfId="46023" xr:uid="{00000000-0005-0000-0000-00006F6A0000}"/>
    <cellStyle name="Note 4 23 2 2 2 3" xfId="16596" xr:uid="{00000000-0005-0000-0000-0000706A0000}"/>
    <cellStyle name="Note 4 23 2 2 2 3 2" xfId="34031" xr:uid="{00000000-0005-0000-0000-0000716A0000}"/>
    <cellStyle name="Note 4 23 2 2 2 3 3" xfId="48484" xr:uid="{00000000-0005-0000-0000-0000726A0000}"/>
    <cellStyle name="Note 4 23 2 2 2 4" xfId="22115" xr:uid="{00000000-0005-0000-0000-0000736A0000}"/>
    <cellStyle name="Note 4 23 2 2 2 5" xfId="36568" xr:uid="{00000000-0005-0000-0000-0000746A0000}"/>
    <cellStyle name="Note 4 23 2 2 3" xfId="7141" xr:uid="{00000000-0005-0000-0000-0000756A0000}"/>
    <cellStyle name="Note 4 23 2 2 3 2" xfId="24576" xr:uid="{00000000-0005-0000-0000-0000766A0000}"/>
    <cellStyle name="Note 4 23 2 2 3 3" xfId="39029" xr:uid="{00000000-0005-0000-0000-0000776A0000}"/>
    <cellStyle name="Note 4 23 2 2 4" xfId="9582" xr:uid="{00000000-0005-0000-0000-0000786A0000}"/>
    <cellStyle name="Note 4 23 2 2 4 2" xfId="27017" xr:uid="{00000000-0005-0000-0000-0000796A0000}"/>
    <cellStyle name="Note 4 23 2 2 4 3" xfId="41470" xr:uid="{00000000-0005-0000-0000-00007A6A0000}"/>
    <cellStyle name="Note 4 23 2 2 5" xfId="12002" xr:uid="{00000000-0005-0000-0000-00007B6A0000}"/>
    <cellStyle name="Note 4 23 2 2 5 2" xfId="29437" xr:uid="{00000000-0005-0000-0000-00007C6A0000}"/>
    <cellStyle name="Note 4 23 2 2 5 3" xfId="43890" xr:uid="{00000000-0005-0000-0000-00007D6A0000}"/>
    <cellStyle name="Note 4 23 2 2 6" xfId="19009" xr:uid="{00000000-0005-0000-0000-00007E6A0000}"/>
    <cellStyle name="Note 4 23 2 3" xfId="2169" xr:uid="{00000000-0005-0000-0000-00007F6A0000}"/>
    <cellStyle name="Note 4 23 2 3 2" xfId="4680" xr:uid="{00000000-0005-0000-0000-0000806A0000}"/>
    <cellStyle name="Note 4 23 2 3 2 2" xfId="14136" xr:uid="{00000000-0005-0000-0000-0000816A0000}"/>
    <cellStyle name="Note 4 23 2 3 2 2 2" xfId="31571" xr:uid="{00000000-0005-0000-0000-0000826A0000}"/>
    <cellStyle name="Note 4 23 2 3 2 2 3" xfId="46024" xr:uid="{00000000-0005-0000-0000-0000836A0000}"/>
    <cellStyle name="Note 4 23 2 3 2 3" xfId="16597" xr:uid="{00000000-0005-0000-0000-0000846A0000}"/>
    <cellStyle name="Note 4 23 2 3 2 3 2" xfId="34032" xr:uid="{00000000-0005-0000-0000-0000856A0000}"/>
    <cellStyle name="Note 4 23 2 3 2 3 3" xfId="48485" xr:uid="{00000000-0005-0000-0000-0000866A0000}"/>
    <cellStyle name="Note 4 23 2 3 2 4" xfId="22116" xr:uid="{00000000-0005-0000-0000-0000876A0000}"/>
    <cellStyle name="Note 4 23 2 3 2 5" xfId="36569" xr:uid="{00000000-0005-0000-0000-0000886A0000}"/>
    <cellStyle name="Note 4 23 2 3 3" xfId="7142" xr:uid="{00000000-0005-0000-0000-0000896A0000}"/>
    <cellStyle name="Note 4 23 2 3 3 2" xfId="24577" xr:uid="{00000000-0005-0000-0000-00008A6A0000}"/>
    <cellStyle name="Note 4 23 2 3 3 3" xfId="39030" xr:uid="{00000000-0005-0000-0000-00008B6A0000}"/>
    <cellStyle name="Note 4 23 2 3 4" xfId="9583" xr:uid="{00000000-0005-0000-0000-00008C6A0000}"/>
    <cellStyle name="Note 4 23 2 3 4 2" xfId="27018" xr:uid="{00000000-0005-0000-0000-00008D6A0000}"/>
    <cellStyle name="Note 4 23 2 3 4 3" xfId="41471" xr:uid="{00000000-0005-0000-0000-00008E6A0000}"/>
    <cellStyle name="Note 4 23 2 3 5" xfId="12003" xr:uid="{00000000-0005-0000-0000-00008F6A0000}"/>
    <cellStyle name="Note 4 23 2 3 5 2" xfId="29438" xr:uid="{00000000-0005-0000-0000-0000906A0000}"/>
    <cellStyle name="Note 4 23 2 3 5 3" xfId="43891" xr:uid="{00000000-0005-0000-0000-0000916A0000}"/>
    <cellStyle name="Note 4 23 2 3 6" xfId="19010" xr:uid="{00000000-0005-0000-0000-0000926A0000}"/>
    <cellStyle name="Note 4 23 2 4" xfId="2170" xr:uid="{00000000-0005-0000-0000-0000936A0000}"/>
    <cellStyle name="Note 4 23 2 4 2" xfId="4681" xr:uid="{00000000-0005-0000-0000-0000946A0000}"/>
    <cellStyle name="Note 4 23 2 4 2 2" xfId="22117" xr:uid="{00000000-0005-0000-0000-0000956A0000}"/>
    <cellStyle name="Note 4 23 2 4 2 3" xfId="36570" xr:uid="{00000000-0005-0000-0000-0000966A0000}"/>
    <cellStyle name="Note 4 23 2 4 3" xfId="7143" xr:uid="{00000000-0005-0000-0000-0000976A0000}"/>
    <cellStyle name="Note 4 23 2 4 3 2" xfId="24578" xr:uid="{00000000-0005-0000-0000-0000986A0000}"/>
    <cellStyle name="Note 4 23 2 4 3 3" xfId="39031" xr:uid="{00000000-0005-0000-0000-0000996A0000}"/>
    <cellStyle name="Note 4 23 2 4 4" xfId="9584" xr:uid="{00000000-0005-0000-0000-00009A6A0000}"/>
    <cellStyle name="Note 4 23 2 4 4 2" xfId="27019" xr:uid="{00000000-0005-0000-0000-00009B6A0000}"/>
    <cellStyle name="Note 4 23 2 4 4 3" xfId="41472" xr:uid="{00000000-0005-0000-0000-00009C6A0000}"/>
    <cellStyle name="Note 4 23 2 4 5" xfId="12004" xr:uid="{00000000-0005-0000-0000-00009D6A0000}"/>
    <cellStyle name="Note 4 23 2 4 5 2" xfId="29439" xr:uid="{00000000-0005-0000-0000-00009E6A0000}"/>
    <cellStyle name="Note 4 23 2 4 5 3" xfId="43892" xr:uid="{00000000-0005-0000-0000-00009F6A0000}"/>
    <cellStyle name="Note 4 23 2 4 6" xfId="15312" xr:uid="{00000000-0005-0000-0000-0000A06A0000}"/>
    <cellStyle name="Note 4 23 2 4 6 2" xfId="32747" xr:uid="{00000000-0005-0000-0000-0000A16A0000}"/>
    <cellStyle name="Note 4 23 2 4 6 3" xfId="47200" xr:uid="{00000000-0005-0000-0000-0000A26A0000}"/>
    <cellStyle name="Note 4 23 2 4 7" xfId="19011" xr:uid="{00000000-0005-0000-0000-0000A36A0000}"/>
    <cellStyle name="Note 4 23 2 4 8" xfId="20474" xr:uid="{00000000-0005-0000-0000-0000A46A0000}"/>
    <cellStyle name="Note 4 23 2 5" xfId="4678" xr:uid="{00000000-0005-0000-0000-0000A56A0000}"/>
    <cellStyle name="Note 4 23 2 5 2" xfId="14134" xr:uid="{00000000-0005-0000-0000-0000A66A0000}"/>
    <cellStyle name="Note 4 23 2 5 2 2" xfId="31569" xr:uid="{00000000-0005-0000-0000-0000A76A0000}"/>
    <cellStyle name="Note 4 23 2 5 2 3" xfId="46022" xr:uid="{00000000-0005-0000-0000-0000A86A0000}"/>
    <cellStyle name="Note 4 23 2 5 3" xfId="16595" xr:uid="{00000000-0005-0000-0000-0000A96A0000}"/>
    <cellStyle name="Note 4 23 2 5 3 2" xfId="34030" xr:uid="{00000000-0005-0000-0000-0000AA6A0000}"/>
    <cellStyle name="Note 4 23 2 5 3 3" xfId="48483" xr:uid="{00000000-0005-0000-0000-0000AB6A0000}"/>
    <cellStyle name="Note 4 23 2 5 4" xfId="22114" xr:uid="{00000000-0005-0000-0000-0000AC6A0000}"/>
    <cellStyle name="Note 4 23 2 5 5" xfId="36567" xr:uid="{00000000-0005-0000-0000-0000AD6A0000}"/>
    <cellStyle name="Note 4 23 2 6" xfId="7140" xr:uid="{00000000-0005-0000-0000-0000AE6A0000}"/>
    <cellStyle name="Note 4 23 2 6 2" xfId="24575" xr:uid="{00000000-0005-0000-0000-0000AF6A0000}"/>
    <cellStyle name="Note 4 23 2 6 3" xfId="39028" xr:uid="{00000000-0005-0000-0000-0000B06A0000}"/>
    <cellStyle name="Note 4 23 2 7" xfId="9581" xr:uid="{00000000-0005-0000-0000-0000B16A0000}"/>
    <cellStyle name="Note 4 23 2 7 2" xfId="27016" xr:uid="{00000000-0005-0000-0000-0000B26A0000}"/>
    <cellStyle name="Note 4 23 2 7 3" xfId="41469" xr:uid="{00000000-0005-0000-0000-0000B36A0000}"/>
    <cellStyle name="Note 4 23 2 8" xfId="12001" xr:uid="{00000000-0005-0000-0000-0000B46A0000}"/>
    <cellStyle name="Note 4 23 2 8 2" xfId="29436" xr:uid="{00000000-0005-0000-0000-0000B56A0000}"/>
    <cellStyle name="Note 4 23 2 8 3" xfId="43889" xr:uid="{00000000-0005-0000-0000-0000B66A0000}"/>
    <cellStyle name="Note 4 23 2 9" xfId="19008" xr:uid="{00000000-0005-0000-0000-0000B76A0000}"/>
    <cellStyle name="Note 4 23 3" xfId="2171" xr:uid="{00000000-0005-0000-0000-0000B86A0000}"/>
    <cellStyle name="Note 4 23 3 2" xfId="2172" xr:uid="{00000000-0005-0000-0000-0000B96A0000}"/>
    <cellStyle name="Note 4 23 3 2 2" xfId="4683" xr:uid="{00000000-0005-0000-0000-0000BA6A0000}"/>
    <cellStyle name="Note 4 23 3 2 2 2" xfId="14138" xr:uid="{00000000-0005-0000-0000-0000BB6A0000}"/>
    <cellStyle name="Note 4 23 3 2 2 2 2" xfId="31573" xr:uid="{00000000-0005-0000-0000-0000BC6A0000}"/>
    <cellStyle name="Note 4 23 3 2 2 2 3" xfId="46026" xr:uid="{00000000-0005-0000-0000-0000BD6A0000}"/>
    <cellStyle name="Note 4 23 3 2 2 3" xfId="16599" xr:uid="{00000000-0005-0000-0000-0000BE6A0000}"/>
    <cellStyle name="Note 4 23 3 2 2 3 2" xfId="34034" xr:uid="{00000000-0005-0000-0000-0000BF6A0000}"/>
    <cellStyle name="Note 4 23 3 2 2 3 3" xfId="48487" xr:uid="{00000000-0005-0000-0000-0000C06A0000}"/>
    <cellStyle name="Note 4 23 3 2 2 4" xfId="22119" xr:uid="{00000000-0005-0000-0000-0000C16A0000}"/>
    <cellStyle name="Note 4 23 3 2 2 5" xfId="36572" xr:uid="{00000000-0005-0000-0000-0000C26A0000}"/>
    <cellStyle name="Note 4 23 3 2 3" xfId="7145" xr:uid="{00000000-0005-0000-0000-0000C36A0000}"/>
    <cellStyle name="Note 4 23 3 2 3 2" xfId="24580" xr:uid="{00000000-0005-0000-0000-0000C46A0000}"/>
    <cellStyle name="Note 4 23 3 2 3 3" xfId="39033" xr:uid="{00000000-0005-0000-0000-0000C56A0000}"/>
    <cellStyle name="Note 4 23 3 2 4" xfId="9586" xr:uid="{00000000-0005-0000-0000-0000C66A0000}"/>
    <cellStyle name="Note 4 23 3 2 4 2" xfId="27021" xr:uid="{00000000-0005-0000-0000-0000C76A0000}"/>
    <cellStyle name="Note 4 23 3 2 4 3" xfId="41474" xr:uid="{00000000-0005-0000-0000-0000C86A0000}"/>
    <cellStyle name="Note 4 23 3 2 5" xfId="12006" xr:uid="{00000000-0005-0000-0000-0000C96A0000}"/>
    <cellStyle name="Note 4 23 3 2 5 2" xfId="29441" xr:uid="{00000000-0005-0000-0000-0000CA6A0000}"/>
    <cellStyle name="Note 4 23 3 2 5 3" xfId="43894" xr:uid="{00000000-0005-0000-0000-0000CB6A0000}"/>
    <cellStyle name="Note 4 23 3 2 6" xfId="19013" xr:uid="{00000000-0005-0000-0000-0000CC6A0000}"/>
    <cellStyle name="Note 4 23 3 3" xfId="2173" xr:uid="{00000000-0005-0000-0000-0000CD6A0000}"/>
    <cellStyle name="Note 4 23 3 3 2" xfId="4684" xr:uid="{00000000-0005-0000-0000-0000CE6A0000}"/>
    <cellStyle name="Note 4 23 3 3 2 2" xfId="14139" xr:uid="{00000000-0005-0000-0000-0000CF6A0000}"/>
    <cellStyle name="Note 4 23 3 3 2 2 2" xfId="31574" xr:uid="{00000000-0005-0000-0000-0000D06A0000}"/>
    <cellStyle name="Note 4 23 3 3 2 2 3" xfId="46027" xr:uid="{00000000-0005-0000-0000-0000D16A0000}"/>
    <cellStyle name="Note 4 23 3 3 2 3" xfId="16600" xr:uid="{00000000-0005-0000-0000-0000D26A0000}"/>
    <cellStyle name="Note 4 23 3 3 2 3 2" xfId="34035" xr:uid="{00000000-0005-0000-0000-0000D36A0000}"/>
    <cellStyle name="Note 4 23 3 3 2 3 3" xfId="48488" xr:uid="{00000000-0005-0000-0000-0000D46A0000}"/>
    <cellStyle name="Note 4 23 3 3 2 4" xfId="22120" xr:uid="{00000000-0005-0000-0000-0000D56A0000}"/>
    <cellStyle name="Note 4 23 3 3 2 5" xfId="36573" xr:uid="{00000000-0005-0000-0000-0000D66A0000}"/>
    <cellStyle name="Note 4 23 3 3 3" xfId="7146" xr:uid="{00000000-0005-0000-0000-0000D76A0000}"/>
    <cellStyle name="Note 4 23 3 3 3 2" xfId="24581" xr:uid="{00000000-0005-0000-0000-0000D86A0000}"/>
    <cellStyle name="Note 4 23 3 3 3 3" xfId="39034" xr:uid="{00000000-0005-0000-0000-0000D96A0000}"/>
    <cellStyle name="Note 4 23 3 3 4" xfId="9587" xr:uid="{00000000-0005-0000-0000-0000DA6A0000}"/>
    <cellStyle name="Note 4 23 3 3 4 2" xfId="27022" xr:uid="{00000000-0005-0000-0000-0000DB6A0000}"/>
    <cellStyle name="Note 4 23 3 3 4 3" xfId="41475" xr:uid="{00000000-0005-0000-0000-0000DC6A0000}"/>
    <cellStyle name="Note 4 23 3 3 5" xfId="12007" xr:uid="{00000000-0005-0000-0000-0000DD6A0000}"/>
    <cellStyle name="Note 4 23 3 3 5 2" xfId="29442" xr:uid="{00000000-0005-0000-0000-0000DE6A0000}"/>
    <cellStyle name="Note 4 23 3 3 5 3" xfId="43895" xr:uid="{00000000-0005-0000-0000-0000DF6A0000}"/>
    <cellStyle name="Note 4 23 3 3 6" xfId="19014" xr:uid="{00000000-0005-0000-0000-0000E06A0000}"/>
    <cellStyle name="Note 4 23 3 4" xfId="2174" xr:uid="{00000000-0005-0000-0000-0000E16A0000}"/>
    <cellStyle name="Note 4 23 3 4 2" xfId="4685" xr:uid="{00000000-0005-0000-0000-0000E26A0000}"/>
    <cellStyle name="Note 4 23 3 4 2 2" xfId="22121" xr:uid="{00000000-0005-0000-0000-0000E36A0000}"/>
    <cellStyle name="Note 4 23 3 4 2 3" xfId="36574" xr:uid="{00000000-0005-0000-0000-0000E46A0000}"/>
    <cellStyle name="Note 4 23 3 4 3" xfId="7147" xr:uid="{00000000-0005-0000-0000-0000E56A0000}"/>
    <cellStyle name="Note 4 23 3 4 3 2" xfId="24582" xr:uid="{00000000-0005-0000-0000-0000E66A0000}"/>
    <cellStyle name="Note 4 23 3 4 3 3" xfId="39035" xr:uid="{00000000-0005-0000-0000-0000E76A0000}"/>
    <cellStyle name="Note 4 23 3 4 4" xfId="9588" xr:uid="{00000000-0005-0000-0000-0000E86A0000}"/>
    <cellStyle name="Note 4 23 3 4 4 2" xfId="27023" xr:uid="{00000000-0005-0000-0000-0000E96A0000}"/>
    <cellStyle name="Note 4 23 3 4 4 3" xfId="41476" xr:uid="{00000000-0005-0000-0000-0000EA6A0000}"/>
    <cellStyle name="Note 4 23 3 4 5" xfId="12008" xr:uid="{00000000-0005-0000-0000-0000EB6A0000}"/>
    <cellStyle name="Note 4 23 3 4 5 2" xfId="29443" xr:uid="{00000000-0005-0000-0000-0000EC6A0000}"/>
    <cellStyle name="Note 4 23 3 4 5 3" xfId="43896" xr:uid="{00000000-0005-0000-0000-0000ED6A0000}"/>
    <cellStyle name="Note 4 23 3 4 6" xfId="15313" xr:uid="{00000000-0005-0000-0000-0000EE6A0000}"/>
    <cellStyle name="Note 4 23 3 4 6 2" xfId="32748" xr:uid="{00000000-0005-0000-0000-0000EF6A0000}"/>
    <cellStyle name="Note 4 23 3 4 6 3" xfId="47201" xr:uid="{00000000-0005-0000-0000-0000F06A0000}"/>
    <cellStyle name="Note 4 23 3 4 7" xfId="19015" xr:uid="{00000000-0005-0000-0000-0000F16A0000}"/>
    <cellStyle name="Note 4 23 3 4 8" xfId="20475" xr:uid="{00000000-0005-0000-0000-0000F26A0000}"/>
    <cellStyle name="Note 4 23 3 5" xfId="4682" xr:uid="{00000000-0005-0000-0000-0000F36A0000}"/>
    <cellStyle name="Note 4 23 3 5 2" xfId="14137" xr:uid="{00000000-0005-0000-0000-0000F46A0000}"/>
    <cellStyle name="Note 4 23 3 5 2 2" xfId="31572" xr:uid="{00000000-0005-0000-0000-0000F56A0000}"/>
    <cellStyle name="Note 4 23 3 5 2 3" xfId="46025" xr:uid="{00000000-0005-0000-0000-0000F66A0000}"/>
    <cellStyle name="Note 4 23 3 5 3" xfId="16598" xr:uid="{00000000-0005-0000-0000-0000F76A0000}"/>
    <cellStyle name="Note 4 23 3 5 3 2" xfId="34033" xr:uid="{00000000-0005-0000-0000-0000F86A0000}"/>
    <cellStyle name="Note 4 23 3 5 3 3" xfId="48486" xr:uid="{00000000-0005-0000-0000-0000F96A0000}"/>
    <cellStyle name="Note 4 23 3 5 4" xfId="22118" xr:uid="{00000000-0005-0000-0000-0000FA6A0000}"/>
    <cellStyle name="Note 4 23 3 5 5" xfId="36571" xr:uid="{00000000-0005-0000-0000-0000FB6A0000}"/>
    <cellStyle name="Note 4 23 3 6" xfId="7144" xr:uid="{00000000-0005-0000-0000-0000FC6A0000}"/>
    <cellStyle name="Note 4 23 3 6 2" xfId="24579" xr:uid="{00000000-0005-0000-0000-0000FD6A0000}"/>
    <cellStyle name="Note 4 23 3 6 3" xfId="39032" xr:uid="{00000000-0005-0000-0000-0000FE6A0000}"/>
    <cellStyle name="Note 4 23 3 7" xfId="9585" xr:uid="{00000000-0005-0000-0000-0000FF6A0000}"/>
    <cellStyle name="Note 4 23 3 7 2" xfId="27020" xr:uid="{00000000-0005-0000-0000-0000006B0000}"/>
    <cellStyle name="Note 4 23 3 7 3" xfId="41473" xr:uid="{00000000-0005-0000-0000-0000016B0000}"/>
    <cellStyle name="Note 4 23 3 8" xfId="12005" xr:uid="{00000000-0005-0000-0000-0000026B0000}"/>
    <cellStyle name="Note 4 23 3 8 2" xfId="29440" xr:uid="{00000000-0005-0000-0000-0000036B0000}"/>
    <cellStyle name="Note 4 23 3 8 3" xfId="43893" xr:uid="{00000000-0005-0000-0000-0000046B0000}"/>
    <cellStyle name="Note 4 23 3 9" xfId="19012" xr:uid="{00000000-0005-0000-0000-0000056B0000}"/>
    <cellStyle name="Note 4 23 4" xfId="2175" xr:uid="{00000000-0005-0000-0000-0000066B0000}"/>
    <cellStyle name="Note 4 23 4 2" xfId="2176" xr:uid="{00000000-0005-0000-0000-0000076B0000}"/>
    <cellStyle name="Note 4 23 4 2 2" xfId="4687" xr:uid="{00000000-0005-0000-0000-0000086B0000}"/>
    <cellStyle name="Note 4 23 4 2 2 2" xfId="14141" xr:uid="{00000000-0005-0000-0000-0000096B0000}"/>
    <cellStyle name="Note 4 23 4 2 2 2 2" xfId="31576" xr:uid="{00000000-0005-0000-0000-00000A6B0000}"/>
    <cellStyle name="Note 4 23 4 2 2 2 3" xfId="46029" xr:uid="{00000000-0005-0000-0000-00000B6B0000}"/>
    <cellStyle name="Note 4 23 4 2 2 3" xfId="16602" xr:uid="{00000000-0005-0000-0000-00000C6B0000}"/>
    <cellStyle name="Note 4 23 4 2 2 3 2" xfId="34037" xr:uid="{00000000-0005-0000-0000-00000D6B0000}"/>
    <cellStyle name="Note 4 23 4 2 2 3 3" xfId="48490" xr:uid="{00000000-0005-0000-0000-00000E6B0000}"/>
    <cellStyle name="Note 4 23 4 2 2 4" xfId="22123" xr:uid="{00000000-0005-0000-0000-00000F6B0000}"/>
    <cellStyle name="Note 4 23 4 2 2 5" xfId="36576" xr:uid="{00000000-0005-0000-0000-0000106B0000}"/>
    <cellStyle name="Note 4 23 4 2 3" xfId="7149" xr:uid="{00000000-0005-0000-0000-0000116B0000}"/>
    <cellStyle name="Note 4 23 4 2 3 2" xfId="24584" xr:uid="{00000000-0005-0000-0000-0000126B0000}"/>
    <cellStyle name="Note 4 23 4 2 3 3" xfId="39037" xr:uid="{00000000-0005-0000-0000-0000136B0000}"/>
    <cellStyle name="Note 4 23 4 2 4" xfId="9590" xr:uid="{00000000-0005-0000-0000-0000146B0000}"/>
    <cellStyle name="Note 4 23 4 2 4 2" xfId="27025" xr:uid="{00000000-0005-0000-0000-0000156B0000}"/>
    <cellStyle name="Note 4 23 4 2 4 3" xfId="41478" xr:uid="{00000000-0005-0000-0000-0000166B0000}"/>
    <cellStyle name="Note 4 23 4 2 5" xfId="12010" xr:uid="{00000000-0005-0000-0000-0000176B0000}"/>
    <cellStyle name="Note 4 23 4 2 5 2" xfId="29445" xr:uid="{00000000-0005-0000-0000-0000186B0000}"/>
    <cellStyle name="Note 4 23 4 2 5 3" xfId="43898" xr:uid="{00000000-0005-0000-0000-0000196B0000}"/>
    <cellStyle name="Note 4 23 4 2 6" xfId="19017" xr:uid="{00000000-0005-0000-0000-00001A6B0000}"/>
    <cellStyle name="Note 4 23 4 3" xfId="2177" xr:uid="{00000000-0005-0000-0000-00001B6B0000}"/>
    <cellStyle name="Note 4 23 4 3 2" xfId="4688" xr:uid="{00000000-0005-0000-0000-00001C6B0000}"/>
    <cellStyle name="Note 4 23 4 3 2 2" xfId="14142" xr:uid="{00000000-0005-0000-0000-00001D6B0000}"/>
    <cellStyle name="Note 4 23 4 3 2 2 2" xfId="31577" xr:uid="{00000000-0005-0000-0000-00001E6B0000}"/>
    <cellStyle name="Note 4 23 4 3 2 2 3" xfId="46030" xr:uid="{00000000-0005-0000-0000-00001F6B0000}"/>
    <cellStyle name="Note 4 23 4 3 2 3" xfId="16603" xr:uid="{00000000-0005-0000-0000-0000206B0000}"/>
    <cellStyle name="Note 4 23 4 3 2 3 2" xfId="34038" xr:uid="{00000000-0005-0000-0000-0000216B0000}"/>
    <cellStyle name="Note 4 23 4 3 2 3 3" xfId="48491" xr:uid="{00000000-0005-0000-0000-0000226B0000}"/>
    <cellStyle name="Note 4 23 4 3 2 4" xfId="22124" xr:uid="{00000000-0005-0000-0000-0000236B0000}"/>
    <cellStyle name="Note 4 23 4 3 2 5" xfId="36577" xr:uid="{00000000-0005-0000-0000-0000246B0000}"/>
    <cellStyle name="Note 4 23 4 3 3" xfId="7150" xr:uid="{00000000-0005-0000-0000-0000256B0000}"/>
    <cellStyle name="Note 4 23 4 3 3 2" xfId="24585" xr:uid="{00000000-0005-0000-0000-0000266B0000}"/>
    <cellStyle name="Note 4 23 4 3 3 3" xfId="39038" xr:uid="{00000000-0005-0000-0000-0000276B0000}"/>
    <cellStyle name="Note 4 23 4 3 4" xfId="9591" xr:uid="{00000000-0005-0000-0000-0000286B0000}"/>
    <cellStyle name="Note 4 23 4 3 4 2" xfId="27026" xr:uid="{00000000-0005-0000-0000-0000296B0000}"/>
    <cellStyle name="Note 4 23 4 3 4 3" xfId="41479" xr:uid="{00000000-0005-0000-0000-00002A6B0000}"/>
    <cellStyle name="Note 4 23 4 3 5" xfId="12011" xr:uid="{00000000-0005-0000-0000-00002B6B0000}"/>
    <cellStyle name="Note 4 23 4 3 5 2" xfId="29446" xr:uid="{00000000-0005-0000-0000-00002C6B0000}"/>
    <cellStyle name="Note 4 23 4 3 5 3" xfId="43899" xr:uid="{00000000-0005-0000-0000-00002D6B0000}"/>
    <cellStyle name="Note 4 23 4 3 6" xfId="19018" xr:uid="{00000000-0005-0000-0000-00002E6B0000}"/>
    <cellStyle name="Note 4 23 4 4" xfId="2178" xr:uid="{00000000-0005-0000-0000-00002F6B0000}"/>
    <cellStyle name="Note 4 23 4 4 2" xfId="4689" xr:uid="{00000000-0005-0000-0000-0000306B0000}"/>
    <cellStyle name="Note 4 23 4 4 2 2" xfId="22125" xr:uid="{00000000-0005-0000-0000-0000316B0000}"/>
    <cellStyle name="Note 4 23 4 4 2 3" xfId="36578" xr:uid="{00000000-0005-0000-0000-0000326B0000}"/>
    <cellStyle name="Note 4 23 4 4 3" xfId="7151" xr:uid="{00000000-0005-0000-0000-0000336B0000}"/>
    <cellStyle name="Note 4 23 4 4 3 2" xfId="24586" xr:uid="{00000000-0005-0000-0000-0000346B0000}"/>
    <cellStyle name="Note 4 23 4 4 3 3" xfId="39039" xr:uid="{00000000-0005-0000-0000-0000356B0000}"/>
    <cellStyle name="Note 4 23 4 4 4" xfId="9592" xr:uid="{00000000-0005-0000-0000-0000366B0000}"/>
    <cellStyle name="Note 4 23 4 4 4 2" xfId="27027" xr:uid="{00000000-0005-0000-0000-0000376B0000}"/>
    <cellStyle name="Note 4 23 4 4 4 3" xfId="41480" xr:uid="{00000000-0005-0000-0000-0000386B0000}"/>
    <cellStyle name="Note 4 23 4 4 5" xfId="12012" xr:uid="{00000000-0005-0000-0000-0000396B0000}"/>
    <cellStyle name="Note 4 23 4 4 5 2" xfId="29447" xr:uid="{00000000-0005-0000-0000-00003A6B0000}"/>
    <cellStyle name="Note 4 23 4 4 5 3" xfId="43900" xr:uid="{00000000-0005-0000-0000-00003B6B0000}"/>
    <cellStyle name="Note 4 23 4 4 6" xfId="15314" xr:uid="{00000000-0005-0000-0000-00003C6B0000}"/>
    <cellStyle name="Note 4 23 4 4 6 2" xfId="32749" xr:uid="{00000000-0005-0000-0000-00003D6B0000}"/>
    <cellStyle name="Note 4 23 4 4 6 3" xfId="47202" xr:uid="{00000000-0005-0000-0000-00003E6B0000}"/>
    <cellStyle name="Note 4 23 4 4 7" xfId="19019" xr:uid="{00000000-0005-0000-0000-00003F6B0000}"/>
    <cellStyle name="Note 4 23 4 4 8" xfId="20476" xr:uid="{00000000-0005-0000-0000-0000406B0000}"/>
    <cellStyle name="Note 4 23 4 5" xfId="4686" xr:uid="{00000000-0005-0000-0000-0000416B0000}"/>
    <cellStyle name="Note 4 23 4 5 2" xfId="14140" xr:uid="{00000000-0005-0000-0000-0000426B0000}"/>
    <cellStyle name="Note 4 23 4 5 2 2" xfId="31575" xr:uid="{00000000-0005-0000-0000-0000436B0000}"/>
    <cellStyle name="Note 4 23 4 5 2 3" xfId="46028" xr:uid="{00000000-0005-0000-0000-0000446B0000}"/>
    <cellStyle name="Note 4 23 4 5 3" xfId="16601" xr:uid="{00000000-0005-0000-0000-0000456B0000}"/>
    <cellStyle name="Note 4 23 4 5 3 2" xfId="34036" xr:uid="{00000000-0005-0000-0000-0000466B0000}"/>
    <cellStyle name="Note 4 23 4 5 3 3" xfId="48489" xr:uid="{00000000-0005-0000-0000-0000476B0000}"/>
    <cellStyle name="Note 4 23 4 5 4" xfId="22122" xr:uid="{00000000-0005-0000-0000-0000486B0000}"/>
    <cellStyle name="Note 4 23 4 5 5" xfId="36575" xr:uid="{00000000-0005-0000-0000-0000496B0000}"/>
    <cellStyle name="Note 4 23 4 6" xfId="7148" xr:uid="{00000000-0005-0000-0000-00004A6B0000}"/>
    <cellStyle name="Note 4 23 4 6 2" xfId="24583" xr:uid="{00000000-0005-0000-0000-00004B6B0000}"/>
    <cellStyle name="Note 4 23 4 6 3" xfId="39036" xr:uid="{00000000-0005-0000-0000-00004C6B0000}"/>
    <cellStyle name="Note 4 23 4 7" xfId="9589" xr:uid="{00000000-0005-0000-0000-00004D6B0000}"/>
    <cellStyle name="Note 4 23 4 7 2" xfId="27024" xr:uid="{00000000-0005-0000-0000-00004E6B0000}"/>
    <cellStyle name="Note 4 23 4 7 3" xfId="41477" xr:uid="{00000000-0005-0000-0000-00004F6B0000}"/>
    <cellStyle name="Note 4 23 4 8" xfId="12009" xr:uid="{00000000-0005-0000-0000-0000506B0000}"/>
    <cellStyle name="Note 4 23 4 8 2" xfId="29444" xr:uid="{00000000-0005-0000-0000-0000516B0000}"/>
    <cellStyle name="Note 4 23 4 8 3" xfId="43897" xr:uid="{00000000-0005-0000-0000-0000526B0000}"/>
    <cellStyle name="Note 4 23 4 9" xfId="19016" xr:uid="{00000000-0005-0000-0000-0000536B0000}"/>
    <cellStyle name="Note 4 23 5" xfId="2179" xr:uid="{00000000-0005-0000-0000-0000546B0000}"/>
    <cellStyle name="Note 4 23 5 2" xfId="4690" xr:uid="{00000000-0005-0000-0000-0000556B0000}"/>
    <cellStyle name="Note 4 23 5 2 2" xfId="14143" xr:uid="{00000000-0005-0000-0000-0000566B0000}"/>
    <cellStyle name="Note 4 23 5 2 2 2" xfId="31578" xr:uid="{00000000-0005-0000-0000-0000576B0000}"/>
    <cellStyle name="Note 4 23 5 2 2 3" xfId="46031" xr:uid="{00000000-0005-0000-0000-0000586B0000}"/>
    <cellStyle name="Note 4 23 5 2 3" xfId="16604" xr:uid="{00000000-0005-0000-0000-0000596B0000}"/>
    <cellStyle name="Note 4 23 5 2 3 2" xfId="34039" xr:uid="{00000000-0005-0000-0000-00005A6B0000}"/>
    <cellStyle name="Note 4 23 5 2 3 3" xfId="48492" xr:uid="{00000000-0005-0000-0000-00005B6B0000}"/>
    <cellStyle name="Note 4 23 5 2 4" xfId="22126" xr:uid="{00000000-0005-0000-0000-00005C6B0000}"/>
    <cellStyle name="Note 4 23 5 2 5" xfId="36579" xr:uid="{00000000-0005-0000-0000-00005D6B0000}"/>
    <cellStyle name="Note 4 23 5 3" xfId="7152" xr:uid="{00000000-0005-0000-0000-00005E6B0000}"/>
    <cellStyle name="Note 4 23 5 3 2" xfId="24587" xr:uid="{00000000-0005-0000-0000-00005F6B0000}"/>
    <cellStyle name="Note 4 23 5 3 3" xfId="39040" xr:uid="{00000000-0005-0000-0000-0000606B0000}"/>
    <cellStyle name="Note 4 23 5 4" xfId="9593" xr:uid="{00000000-0005-0000-0000-0000616B0000}"/>
    <cellStyle name="Note 4 23 5 4 2" xfId="27028" xr:uid="{00000000-0005-0000-0000-0000626B0000}"/>
    <cellStyle name="Note 4 23 5 4 3" xfId="41481" xr:uid="{00000000-0005-0000-0000-0000636B0000}"/>
    <cellStyle name="Note 4 23 5 5" xfId="12013" xr:uid="{00000000-0005-0000-0000-0000646B0000}"/>
    <cellStyle name="Note 4 23 5 5 2" xfId="29448" xr:uid="{00000000-0005-0000-0000-0000656B0000}"/>
    <cellStyle name="Note 4 23 5 5 3" xfId="43901" xr:uid="{00000000-0005-0000-0000-0000666B0000}"/>
    <cellStyle name="Note 4 23 5 6" xfId="19020" xr:uid="{00000000-0005-0000-0000-0000676B0000}"/>
    <cellStyle name="Note 4 23 6" xfId="2180" xr:uid="{00000000-0005-0000-0000-0000686B0000}"/>
    <cellStyle name="Note 4 23 6 2" xfId="4691" xr:uid="{00000000-0005-0000-0000-0000696B0000}"/>
    <cellStyle name="Note 4 23 6 2 2" xfId="14144" xr:uid="{00000000-0005-0000-0000-00006A6B0000}"/>
    <cellStyle name="Note 4 23 6 2 2 2" xfId="31579" xr:uid="{00000000-0005-0000-0000-00006B6B0000}"/>
    <cellStyle name="Note 4 23 6 2 2 3" xfId="46032" xr:uid="{00000000-0005-0000-0000-00006C6B0000}"/>
    <cellStyle name="Note 4 23 6 2 3" xfId="16605" xr:uid="{00000000-0005-0000-0000-00006D6B0000}"/>
    <cellStyle name="Note 4 23 6 2 3 2" xfId="34040" xr:uid="{00000000-0005-0000-0000-00006E6B0000}"/>
    <cellStyle name="Note 4 23 6 2 3 3" xfId="48493" xr:uid="{00000000-0005-0000-0000-00006F6B0000}"/>
    <cellStyle name="Note 4 23 6 2 4" xfId="22127" xr:uid="{00000000-0005-0000-0000-0000706B0000}"/>
    <cellStyle name="Note 4 23 6 2 5" xfId="36580" xr:uid="{00000000-0005-0000-0000-0000716B0000}"/>
    <cellStyle name="Note 4 23 6 3" xfId="7153" xr:uid="{00000000-0005-0000-0000-0000726B0000}"/>
    <cellStyle name="Note 4 23 6 3 2" xfId="24588" xr:uid="{00000000-0005-0000-0000-0000736B0000}"/>
    <cellStyle name="Note 4 23 6 3 3" xfId="39041" xr:uid="{00000000-0005-0000-0000-0000746B0000}"/>
    <cellStyle name="Note 4 23 6 4" xfId="9594" xr:uid="{00000000-0005-0000-0000-0000756B0000}"/>
    <cellStyle name="Note 4 23 6 4 2" xfId="27029" xr:uid="{00000000-0005-0000-0000-0000766B0000}"/>
    <cellStyle name="Note 4 23 6 4 3" xfId="41482" xr:uid="{00000000-0005-0000-0000-0000776B0000}"/>
    <cellStyle name="Note 4 23 6 5" xfId="12014" xr:uid="{00000000-0005-0000-0000-0000786B0000}"/>
    <cellStyle name="Note 4 23 6 5 2" xfId="29449" xr:uid="{00000000-0005-0000-0000-0000796B0000}"/>
    <cellStyle name="Note 4 23 6 5 3" xfId="43902" xr:uid="{00000000-0005-0000-0000-00007A6B0000}"/>
    <cellStyle name="Note 4 23 6 6" xfId="19021" xr:uid="{00000000-0005-0000-0000-00007B6B0000}"/>
    <cellStyle name="Note 4 23 7" xfId="2181" xr:uid="{00000000-0005-0000-0000-00007C6B0000}"/>
    <cellStyle name="Note 4 23 7 2" xfId="4692" xr:uid="{00000000-0005-0000-0000-00007D6B0000}"/>
    <cellStyle name="Note 4 23 7 2 2" xfId="22128" xr:uid="{00000000-0005-0000-0000-00007E6B0000}"/>
    <cellStyle name="Note 4 23 7 2 3" xfId="36581" xr:uid="{00000000-0005-0000-0000-00007F6B0000}"/>
    <cellStyle name="Note 4 23 7 3" xfId="7154" xr:uid="{00000000-0005-0000-0000-0000806B0000}"/>
    <cellStyle name="Note 4 23 7 3 2" xfId="24589" xr:uid="{00000000-0005-0000-0000-0000816B0000}"/>
    <cellStyle name="Note 4 23 7 3 3" xfId="39042" xr:uid="{00000000-0005-0000-0000-0000826B0000}"/>
    <cellStyle name="Note 4 23 7 4" xfId="9595" xr:uid="{00000000-0005-0000-0000-0000836B0000}"/>
    <cellStyle name="Note 4 23 7 4 2" xfId="27030" xr:uid="{00000000-0005-0000-0000-0000846B0000}"/>
    <cellStyle name="Note 4 23 7 4 3" xfId="41483" xr:uid="{00000000-0005-0000-0000-0000856B0000}"/>
    <cellStyle name="Note 4 23 7 5" xfId="12015" xr:uid="{00000000-0005-0000-0000-0000866B0000}"/>
    <cellStyle name="Note 4 23 7 5 2" xfId="29450" xr:uid="{00000000-0005-0000-0000-0000876B0000}"/>
    <cellStyle name="Note 4 23 7 5 3" xfId="43903" xr:uid="{00000000-0005-0000-0000-0000886B0000}"/>
    <cellStyle name="Note 4 23 7 6" xfId="15315" xr:uid="{00000000-0005-0000-0000-0000896B0000}"/>
    <cellStyle name="Note 4 23 7 6 2" xfId="32750" xr:uid="{00000000-0005-0000-0000-00008A6B0000}"/>
    <cellStyle name="Note 4 23 7 6 3" xfId="47203" xr:uid="{00000000-0005-0000-0000-00008B6B0000}"/>
    <cellStyle name="Note 4 23 7 7" xfId="19022" xr:uid="{00000000-0005-0000-0000-00008C6B0000}"/>
    <cellStyle name="Note 4 23 7 8" xfId="20477" xr:uid="{00000000-0005-0000-0000-00008D6B0000}"/>
    <cellStyle name="Note 4 23 8" xfId="4677" xr:uid="{00000000-0005-0000-0000-00008E6B0000}"/>
    <cellStyle name="Note 4 23 8 2" xfId="14133" xr:uid="{00000000-0005-0000-0000-00008F6B0000}"/>
    <cellStyle name="Note 4 23 8 2 2" xfId="31568" xr:uid="{00000000-0005-0000-0000-0000906B0000}"/>
    <cellStyle name="Note 4 23 8 2 3" xfId="46021" xr:uid="{00000000-0005-0000-0000-0000916B0000}"/>
    <cellStyle name="Note 4 23 8 3" xfId="16594" xr:uid="{00000000-0005-0000-0000-0000926B0000}"/>
    <cellStyle name="Note 4 23 8 3 2" xfId="34029" xr:uid="{00000000-0005-0000-0000-0000936B0000}"/>
    <cellStyle name="Note 4 23 8 3 3" xfId="48482" xr:uid="{00000000-0005-0000-0000-0000946B0000}"/>
    <cellStyle name="Note 4 23 8 4" xfId="22113" xr:uid="{00000000-0005-0000-0000-0000956B0000}"/>
    <cellStyle name="Note 4 23 8 5" xfId="36566" xr:uid="{00000000-0005-0000-0000-0000966B0000}"/>
    <cellStyle name="Note 4 23 9" xfId="7139" xr:uid="{00000000-0005-0000-0000-0000976B0000}"/>
    <cellStyle name="Note 4 23 9 2" xfId="24574" xr:uid="{00000000-0005-0000-0000-0000986B0000}"/>
    <cellStyle name="Note 4 23 9 3" xfId="39027" xr:uid="{00000000-0005-0000-0000-0000996B0000}"/>
    <cellStyle name="Note 4 24" xfId="2182" xr:uid="{00000000-0005-0000-0000-00009A6B0000}"/>
    <cellStyle name="Note 4 24 10" xfId="9596" xr:uid="{00000000-0005-0000-0000-00009B6B0000}"/>
    <cellStyle name="Note 4 24 10 2" xfId="27031" xr:uid="{00000000-0005-0000-0000-00009C6B0000}"/>
    <cellStyle name="Note 4 24 10 3" xfId="41484" xr:uid="{00000000-0005-0000-0000-00009D6B0000}"/>
    <cellStyle name="Note 4 24 11" xfId="12016" xr:uid="{00000000-0005-0000-0000-00009E6B0000}"/>
    <cellStyle name="Note 4 24 11 2" xfId="29451" xr:uid="{00000000-0005-0000-0000-00009F6B0000}"/>
    <cellStyle name="Note 4 24 11 3" xfId="43904" xr:uid="{00000000-0005-0000-0000-0000A06B0000}"/>
    <cellStyle name="Note 4 24 12" xfId="19023" xr:uid="{00000000-0005-0000-0000-0000A16B0000}"/>
    <cellStyle name="Note 4 24 2" xfId="2183" xr:uid="{00000000-0005-0000-0000-0000A26B0000}"/>
    <cellStyle name="Note 4 24 2 2" xfId="2184" xr:uid="{00000000-0005-0000-0000-0000A36B0000}"/>
    <cellStyle name="Note 4 24 2 2 2" xfId="4695" xr:uid="{00000000-0005-0000-0000-0000A46B0000}"/>
    <cellStyle name="Note 4 24 2 2 2 2" xfId="14147" xr:uid="{00000000-0005-0000-0000-0000A56B0000}"/>
    <cellStyle name="Note 4 24 2 2 2 2 2" xfId="31582" xr:uid="{00000000-0005-0000-0000-0000A66B0000}"/>
    <cellStyle name="Note 4 24 2 2 2 2 3" xfId="46035" xr:uid="{00000000-0005-0000-0000-0000A76B0000}"/>
    <cellStyle name="Note 4 24 2 2 2 3" xfId="16608" xr:uid="{00000000-0005-0000-0000-0000A86B0000}"/>
    <cellStyle name="Note 4 24 2 2 2 3 2" xfId="34043" xr:uid="{00000000-0005-0000-0000-0000A96B0000}"/>
    <cellStyle name="Note 4 24 2 2 2 3 3" xfId="48496" xr:uid="{00000000-0005-0000-0000-0000AA6B0000}"/>
    <cellStyle name="Note 4 24 2 2 2 4" xfId="22131" xr:uid="{00000000-0005-0000-0000-0000AB6B0000}"/>
    <cellStyle name="Note 4 24 2 2 2 5" xfId="36584" xr:uid="{00000000-0005-0000-0000-0000AC6B0000}"/>
    <cellStyle name="Note 4 24 2 2 3" xfId="7157" xr:uid="{00000000-0005-0000-0000-0000AD6B0000}"/>
    <cellStyle name="Note 4 24 2 2 3 2" xfId="24592" xr:uid="{00000000-0005-0000-0000-0000AE6B0000}"/>
    <cellStyle name="Note 4 24 2 2 3 3" xfId="39045" xr:uid="{00000000-0005-0000-0000-0000AF6B0000}"/>
    <cellStyle name="Note 4 24 2 2 4" xfId="9598" xr:uid="{00000000-0005-0000-0000-0000B06B0000}"/>
    <cellStyle name="Note 4 24 2 2 4 2" xfId="27033" xr:uid="{00000000-0005-0000-0000-0000B16B0000}"/>
    <cellStyle name="Note 4 24 2 2 4 3" xfId="41486" xr:uid="{00000000-0005-0000-0000-0000B26B0000}"/>
    <cellStyle name="Note 4 24 2 2 5" xfId="12018" xr:uid="{00000000-0005-0000-0000-0000B36B0000}"/>
    <cellStyle name="Note 4 24 2 2 5 2" xfId="29453" xr:uid="{00000000-0005-0000-0000-0000B46B0000}"/>
    <cellStyle name="Note 4 24 2 2 5 3" xfId="43906" xr:uid="{00000000-0005-0000-0000-0000B56B0000}"/>
    <cellStyle name="Note 4 24 2 2 6" xfId="19025" xr:uid="{00000000-0005-0000-0000-0000B66B0000}"/>
    <cellStyle name="Note 4 24 2 3" xfId="2185" xr:uid="{00000000-0005-0000-0000-0000B76B0000}"/>
    <cellStyle name="Note 4 24 2 3 2" xfId="4696" xr:uid="{00000000-0005-0000-0000-0000B86B0000}"/>
    <cellStyle name="Note 4 24 2 3 2 2" xfId="14148" xr:uid="{00000000-0005-0000-0000-0000B96B0000}"/>
    <cellStyle name="Note 4 24 2 3 2 2 2" xfId="31583" xr:uid="{00000000-0005-0000-0000-0000BA6B0000}"/>
    <cellStyle name="Note 4 24 2 3 2 2 3" xfId="46036" xr:uid="{00000000-0005-0000-0000-0000BB6B0000}"/>
    <cellStyle name="Note 4 24 2 3 2 3" xfId="16609" xr:uid="{00000000-0005-0000-0000-0000BC6B0000}"/>
    <cellStyle name="Note 4 24 2 3 2 3 2" xfId="34044" xr:uid="{00000000-0005-0000-0000-0000BD6B0000}"/>
    <cellStyle name="Note 4 24 2 3 2 3 3" xfId="48497" xr:uid="{00000000-0005-0000-0000-0000BE6B0000}"/>
    <cellStyle name="Note 4 24 2 3 2 4" xfId="22132" xr:uid="{00000000-0005-0000-0000-0000BF6B0000}"/>
    <cellStyle name="Note 4 24 2 3 2 5" xfId="36585" xr:uid="{00000000-0005-0000-0000-0000C06B0000}"/>
    <cellStyle name="Note 4 24 2 3 3" xfId="7158" xr:uid="{00000000-0005-0000-0000-0000C16B0000}"/>
    <cellStyle name="Note 4 24 2 3 3 2" xfId="24593" xr:uid="{00000000-0005-0000-0000-0000C26B0000}"/>
    <cellStyle name="Note 4 24 2 3 3 3" xfId="39046" xr:uid="{00000000-0005-0000-0000-0000C36B0000}"/>
    <cellStyle name="Note 4 24 2 3 4" xfId="9599" xr:uid="{00000000-0005-0000-0000-0000C46B0000}"/>
    <cellStyle name="Note 4 24 2 3 4 2" xfId="27034" xr:uid="{00000000-0005-0000-0000-0000C56B0000}"/>
    <cellStyle name="Note 4 24 2 3 4 3" xfId="41487" xr:uid="{00000000-0005-0000-0000-0000C66B0000}"/>
    <cellStyle name="Note 4 24 2 3 5" xfId="12019" xr:uid="{00000000-0005-0000-0000-0000C76B0000}"/>
    <cellStyle name="Note 4 24 2 3 5 2" xfId="29454" xr:uid="{00000000-0005-0000-0000-0000C86B0000}"/>
    <cellStyle name="Note 4 24 2 3 5 3" xfId="43907" xr:uid="{00000000-0005-0000-0000-0000C96B0000}"/>
    <cellStyle name="Note 4 24 2 3 6" xfId="19026" xr:uid="{00000000-0005-0000-0000-0000CA6B0000}"/>
    <cellStyle name="Note 4 24 2 4" xfId="2186" xr:uid="{00000000-0005-0000-0000-0000CB6B0000}"/>
    <cellStyle name="Note 4 24 2 4 2" xfId="4697" xr:uid="{00000000-0005-0000-0000-0000CC6B0000}"/>
    <cellStyle name="Note 4 24 2 4 2 2" xfId="22133" xr:uid="{00000000-0005-0000-0000-0000CD6B0000}"/>
    <cellStyle name="Note 4 24 2 4 2 3" xfId="36586" xr:uid="{00000000-0005-0000-0000-0000CE6B0000}"/>
    <cellStyle name="Note 4 24 2 4 3" xfId="7159" xr:uid="{00000000-0005-0000-0000-0000CF6B0000}"/>
    <cellStyle name="Note 4 24 2 4 3 2" xfId="24594" xr:uid="{00000000-0005-0000-0000-0000D06B0000}"/>
    <cellStyle name="Note 4 24 2 4 3 3" xfId="39047" xr:uid="{00000000-0005-0000-0000-0000D16B0000}"/>
    <cellStyle name="Note 4 24 2 4 4" xfId="9600" xr:uid="{00000000-0005-0000-0000-0000D26B0000}"/>
    <cellStyle name="Note 4 24 2 4 4 2" xfId="27035" xr:uid="{00000000-0005-0000-0000-0000D36B0000}"/>
    <cellStyle name="Note 4 24 2 4 4 3" xfId="41488" xr:uid="{00000000-0005-0000-0000-0000D46B0000}"/>
    <cellStyle name="Note 4 24 2 4 5" xfId="12020" xr:uid="{00000000-0005-0000-0000-0000D56B0000}"/>
    <cellStyle name="Note 4 24 2 4 5 2" xfId="29455" xr:uid="{00000000-0005-0000-0000-0000D66B0000}"/>
    <cellStyle name="Note 4 24 2 4 5 3" xfId="43908" xr:uid="{00000000-0005-0000-0000-0000D76B0000}"/>
    <cellStyle name="Note 4 24 2 4 6" xfId="15316" xr:uid="{00000000-0005-0000-0000-0000D86B0000}"/>
    <cellStyle name="Note 4 24 2 4 6 2" xfId="32751" xr:uid="{00000000-0005-0000-0000-0000D96B0000}"/>
    <cellStyle name="Note 4 24 2 4 6 3" xfId="47204" xr:uid="{00000000-0005-0000-0000-0000DA6B0000}"/>
    <cellStyle name="Note 4 24 2 4 7" xfId="19027" xr:uid="{00000000-0005-0000-0000-0000DB6B0000}"/>
    <cellStyle name="Note 4 24 2 4 8" xfId="20478" xr:uid="{00000000-0005-0000-0000-0000DC6B0000}"/>
    <cellStyle name="Note 4 24 2 5" xfId="4694" xr:uid="{00000000-0005-0000-0000-0000DD6B0000}"/>
    <cellStyle name="Note 4 24 2 5 2" xfId="14146" xr:uid="{00000000-0005-0000-0000-0000DE6B0000}"/>
    <cellStyle name="Note 4 24 2 5 2 2" xfId="31581" xr:uid="{00000000-0005-0000-0000-0000DF6B0000}"/>
    <cellStyle name="Note 4 24 2 5 2 3" xfId="46034" xr:uid="{00000000-0005-0000-0000-0000E06B0000}"/>
    <cellStyle name="Note 4 24 2 5 3" xfId="16607" xr:uid="{00000000-0005-0000-0000-0000E16B0000}"/>
    <cellStyle name="Note 4 24 2 5 3 2" xfId="34042" xr:uid="{00000000-0005-0000-0000-0000E26B0000}"/>
    <cellStyle name="Note 4 24 2 5 3 3" xfId="48495" xr:uid="{00000000-0005-0000-0000-0000E36B0000}"/>
    <cellStyle name="Note 4 24 2 5 4" xfId="22130" xr:uid="{00000000-0005-0000-0000-0000E46B0000}"/>
    <cellStyle name="Note 4 24 2 5 5" xfId="36583" xr:uid="{00000000-0005-0000-0000-0000E56B0000}"/>
    <cellStyle name="Note 4 24 2 6" xfId="7156" xr:uid="{00000000-0005-0000-0000-0000E66B0000}"/>
    <cellStyle name="Note 4 24 2 6 2" xfId="24591" xr:uid="{00000000-0005-0000-0000-0000E76B0000}"/>
    <cellStyle name="Note 4 24 2 6 3" xfId="39044" xr:uid="{00000000-0005-0000-0000-0000E86B0000}"/>
    <cellStyle name="Note 4 24 2 7" xfId="9597" xr:uid="{00000000-0005-0000-0000-0000E96B0000}"/>
    <cellStyle name="Note 4 24 2 7 2" xfId="27032" xr:uid="{00000000-0005-0000-0000-0000EA6B0000}"/>
    <cellStyle name="Note 4 24 2 7 3" xfId="41485" xr:uid="{00000000-0005-0000-0000-0000EB6B0000}"/>
    <cellStyle name="Note 4 24 2 8" xfId="12017" xr:uid="{00000000-0005-0000-0000-0000EC6B0000}"/>
    <cellStyle name="Note 4 24 2 8 2" xfId="29452" xr:uid="{00000000-0005-0000-0000-0000ED6B0000}"/>
    <cellStyle name="Note 4 24 2 8 3" xfId="43905" xr:uid="{00000000-0005-0000-0000-0000EE6B0000}"/>
    <cellStyle name="Note 4 24 2 9" xfId="19024" xr:uid="{00000000-0005-0000-0000-0000EF6B0000}"/>
    <cellStyle name="Note 4 24 3" xfId="2187" xr:uid="{00000000-0005-0000-0000-0000F06B0000}"/>
    <cellStyle name="Note 4 24 3 2" xfId="2188" xr:uid="{00000000-0005-0000-0000-0000F16B0000}"/>
    <cellStyle name="Note 4 24 3 2 2" xfId="4699" xr:uid="{00000000-0005-0000-0000-0000F26B0000}"/>
    <cellStyle name="Note 4 24 3 2 2 2" xfId="14150" xr:uid="{00000000-0005-0000-0000-0000F36B0000}"/>
    <cellStyle name="Note 4 24 3 2 2 2 2" xfId="31585" xr:uid="{00000000-0005-0000-0000-0000F46B0000}"/>
    <cellStyle name="Note 4 24 3 2 2 2 3" xfId="46038" xr:uid="{00000000-0005-0000-0000-0000F56B0000}"/>
    <cellStyle name="Note 4 24 3 2 2 3" xfId="16611" xr:uid="{00000000-0005-0000-0000-0000F66B0000}"/>
    <cellStyle name="Note 4 24 3 2 2 3 2" xfId="34046" xr:uid="{00000000-0005-0000-0000-0000F76B0000}"/>
    <cellStyle name="Note 4 24 3 2 2 3 3" xfId="48499" xr:uid="{00000000-0005-0000-0000-0000F86B0000}"/>
    <cellStyle name="Note 4 24 3 2 2 4" xfId="22135" xr:uid="{00000000-0005-0000-0000-0000F96B0000}"/>
    <cellStyle name="Note 4 24 3 2 2 5" xfId="36588" xr:uid="{00000000-0005-0000-0000-0000FA6B0000}"/>
    <cellStyle name="Note 4 24 3 2 3" xfId="7161" xr:uid="{00000000-0005-0000-0000-0000FB6B0000}"/>
    <cellStyle name="Note 4 24 3 2 3 2" xfId="24596" xr:uid="{00000000-0005-0000-0000-0000FC6B0000}"/>
    <cellStyle name="Note 4 24 3 2 3 3" xfId="39049" xr:uid="{00000000-0005-0000-0000-0000FD6B0000}"/>
    <cellStyle name="Note 4 24 3 2 4" xfId="9602" xr:uid="{00000000-0005-0000-0000-0000FE6B0000}"/>
    <cellStyle name="Note 4 24 3 2 4 2" xfId="27037" xr:uid="{00000000-0005-0000-0000-0000FF6B0000}"/>
    <cellStyle name="Note 4 24 3 2 4 3" xfId="41490" xr:uid="{00000000-0005-0000-0000-0000006C0000}"/>
    <cellStyle name="Note 4 24 3 2 5" xfId="12022" xr:uid="{00000000-0005-0000-0000-0000016C0000}"/>
    <cellStyle name="Note 4 24 3 2 5 2" xfId="29457" xr:uid="{00000000-0005-0000-0000-0000026C0000}"/>
    <cellStyle name="Note 4 24 3 2 5 3" xfId="43910" xr:uid="{00000000-0005-0000-0000-0000036C0000}"/>
    <cellStyle name="Note 4 24 3 2 6" xfId="19029" xr:uid="{00000000-0005-0000-0000-0000046C0000}"/>
    <cellStyle name="Note 4 24 3 3" xfId="2189" xr:uid="{00000000-0005-0000-0000-0000056C0000}"/>
    <cellStyle name="Note 4 24 3 3 2" xfId="4700" xr:uid="{00000000-0005-0000-0000-0000066C0000}"/>
    <cellStyle name="Note 4 24 3 3 2 2" xfId="14151" xr:uid="{00000000-0005-0000-0000-0000076C0000}"/>
    <cellStyle name="Note 4 24 3 3 2 2 2" xfId="31586" xr:uid="{00000000-0005-0000-0000-0000086C0000}"/>
    <cellStyle name="Note 4 24 3 3 2 2 3" xfId="46039" xr:uid="{00000000-0005-0000-0000-0000096C0000}"/>
    <cellStyle name="Note 4 24 3 3 2 3" xfId="16612" xr:uid="{00000000-0005-0000-0000-00000A6C0000}"/>
    <cellStyle name="Note 4 24 3 3 2 3 2" xfId="34047" xr:uid="{00000000-0005-0000-0000-00000B6C0000}"/>
    <cellStyle name="Note 4 24 3 3 2 3 3" xfId="48500" xr:uid="{00000000-0005-0000-0000-00000C6C0000}"/>
    <cellStyle name="Note 4 24 3 3 2 4" xfId="22136" xr:uid="{00000000-0005-0000-0000-00000D6C0000}"/>
    <cellStyle name="Note 4 24 3 3 2 5" xfId="36589" xr:uid="{00000000-0005-0000-0000-00000E6C0000}"/>
    <cellStyle name="Note 4 24 3 3 3" xfId="7162" xr:uid="{00000000-0005-0000-0000-00000F6C0000}"/>
    <cellStyle name="Note 4 24 3 3 3 2" xfId="24597" xr:uid="{00000000-0005-0000-0000-0000106C0000}"/>
    <cellStyle name="Note 4 24 3 3 3 3" xfId="39050" xr:uid="{00000000-0005-0000-0000-0000116C0000}"/>
    <cellStyle name="Note 4 24 3 3 4" xfId="9603" xr:uid="{00000000-0005-0000-0000-0000126C0000}"/>
    <cellStyle name="Note 4 24 3 3 4 2" xfId="27038" xr:uid="{00000000-0005-0000-0000-0000136C0000}"/>
    <cellStyle name="Note 4 24 3 3 4 3" xfId="41491" xr:uid="{00000000-0005-0000-0000-0000146C0000}"/>
    <cellStyle name="Note 4 24 3 3 5" xfId="12023" xr:uid="{00000000-0005-0000-0000-0000156C0000}"/>
    <cellStyle name="Note 4 24 3 3 5 2" xfId="29458" xr:uid="{00000000-0005-0000-0000-0000166C0000}"/>
    <cellStyle name="Note 4 24 3 3 5 3" xfId="43911" xr:uid="{00000000-0005-0000-0000-0000176C0000}"/>
    <cellStyle name="Note 4 24 3 3 6" xfId="19030" xr:uid="{00000000-0005-0000-0000-0000186C0000}"/>
    <cellStyle name="Note 4 24 3 4" xfId="2190" xr:uid="{00000000-0005-0000-0000-0000196C0000}"/>
    <cellStyle name="Note 4 24 3 4 2" xfId="4701" xr:uid="{00000000-0005-0000-0000-00001A6C0000}"/>
    <cellStyle name="Note 4 24 3 4 2 2" xfId="22137" xr:uid="{00000000-0005-0000-0000-00001B6C0000}"/>
    <cellStyle name="Note 4 24 3 4 2 3" xfId="36590" xr:uid="{00000000-0005-0000-0000-00001C6C0000}"/>
    <cellStyle name="Note 4 24 3 4 3" xfId="7163" xr:uid="{00000000-0005-0000-0000-00001D6C0000}"/>
    <cellStyle name="Note 4 24 3 4 3 2" xfId="24598" xr:uid="{00000000-0005-0000-0000-00001E6C0000}"/>
    <cellStyle name="Note 4 24 3 4 3 3" xfId="39051" xr:uid="{00000000-0005-0000-0000-00001F6C0000}"/>
    <cellStyle name="Note 4 24 3 4 4" xfId="9604" xr:uid="{00000000-0005-0000-0000-0000206C0000}"/>
    <cellStyle name="Note 4 24 3 4 4 2" xfId="27039" xr:uid="{00000000-0005-0000-0000-0000216C0000}"/>
    <cellStyle name="Note 4 24 3 4 4 3" xfId="41492" xr:uid="{00000000-0005-0000-0000-0000226C0000}"/>
    <cellStyle name="Note 4 24 3 4 5" xfId="12024" xr:uid="{00000000-0005-0000-0000-0000236C0000}"/>
    <cellStyle name="Note 4 24 3 4 5 2" xfId="29459" xr:uid="{00000000-0005-0000-0000-0000246C0000}"/>
    <cellStyle name="Note 4 24 3 4 5 3" xfId="43912" xr:uid="{00000000-0005-0000-0000-0000256C0000}"/>
    <cellStyle name="Note 4 24 3 4 6" xfId="15317" xr:uid="{00000000-0005-0000-0000-0000266C0000}"/>
    <cellStyle name="Note 4 24 3 4 6 2" xfId="32752" xr:uid="{00000000-0005-0000-0000-0000276C0000}"/>
    <cellStyle name="Note 4 24 3 4 6 3" xfId="47205" xr:uid="{00000000-0005-0000-0000-0000286C0000}"/>
    <cellStyle name="Note 4 24 3 4 7" xfId="19031" xr:uid="{00000000-0005-0000-0000-0000296C0000}"/>
    <cellStyle name="Note 4 24 3 4 8" xfId="20479" xr:uid="{00000000-0005-0000-0000-00002A6C0000}"/>
    <cellStyle name="Note 4 24 3 5" xfId="4698" xr:uid="{00000000-0005-0000-0000-00002B6C0000}"/>
    <cellStyle name="Note 4 24 3 5 2" xfId="14149" xr:uid="{00000000-0005-0000-0000-00002C6C0000}"/>
    <cellStyle name="Note 4 24 3 5 2 2" xfId="31584" xr:uid="{00000000-0005-0000-0000-00002D6C0000}"/>
    <cellStyle name="Note 4 24 3 5 2 3" xfId="46037" xr:uid="{00000000-0005-0000-0000-00002E6C0000}"/>
    <cellStyle name="Note 4 24 3 5 3" xfId="16610" xr:uid="{00000000-0005-0000-0000-00002F6C0000}"/>
    <cellStyle name="Note 4 24 3 5 3 2" xfId="34045" xr:uid="{00000000-0005-0000-0000-0000306C0000}"/>
    <cellStyle name="Note 4 24 3 5 3 3" xfId="48498" xr:uid="{00000000-0005-0000-0000-0000316C0000}"/>
    <cellStyle name="Note 4 24 3 5 4" xfId="22134" xr:uid="{00000000-0005-0000-0000-0000326C0000}"/>
    <cellStyle name="Note 4 24 3 5 5" xfId="36587" xr:uid="{00000000-0005-0000-0000-0000336C0000}"/>
    <cellStyle name="Note 4 24 3 6" xfId="7160" xr:uid="{00000000-0005-0000-0000-0000346C0000}"/>
    <cellStyle name="Note 4 24 3 6 2" xfId="24595" xr:uid="{00000000-0005-0000-0000-0000356C0000}"/>
    <cellStyle name="Note 4 24 3 6 3" xfId="39048" xr:uid="{00000000-0005-0000-0000-0000366C0000}"/>
    <cellStyle name="Note 4 24 3 7" xfId="9601" xr:uid="{00000000-0005-0000-0000-0000376C0000}"/>
    <cellStyle name="Note 4 24 3 7 2" xfId="27036" xr:uid="{00000000-0005-0000-0000-0000386C0000}"/>
    <cellStyle name="Note 4 24 3 7 3" xfId="41489" xr:uid="{00000000-0005-0000-0000-0000396C0000}"/>
    <cellStyle name="Note 4 24 3 8" xfId="12021" xr:uid="{00000000-0005-0000-0000-00003A6C0000}"/>
    <cellStyle name="Note 4 24 3 8 2" xfId="29456" xr:uid="{00000000-0005-0000-0000-00003B6C0000}"/>
    <cellStyle name="Note 4 24 3 8 3" xfId="43909" xr:uid="{00000000-0005-0000-0000-00003C6C0000}"/>
    <cellStyle name="Note 4 24 3 9" xfId="19028" xr:uid="{00000000-0005-0000-0000-00003D6C0000}"/>
    <cellStyle name="Note 4 24 4" xfId="2191" xr:uid="{00000000-0005-0000-0000-00003E6C0000}"/>
    <cellStyle name="Note 4 24 4 2" xfId="2192" xr:uid="{00000000-0005-0000-0000-00003F6C0000}"/>
    <cellStyle name="Note 4 24 4 2 2" xfId="4703" xr:uid="{00000000-0005-0000-0000-0000406C0000}"/>
    <cellStyle name="Note 4 24 4 2 2 2" xfId="14153" xr:uid="{00000000-0005-0000-0000-0000416C0000}"/>
    <cellStyle name="Note 4 24 4 2 2 2 2" xfId="31588" xr:uid="{00000000-0005-0000-0000-0000426C0000}"/>
    <cellStyle name="Note 4 24 4 2 2 2 3" xfId="46041" xr:uid="{00000000-0005-0000-0000-0000436C0000}"/>
    <cellStyle name="Note 4 24 4 2 2 3" xfId="16614" xr:uid="{00000000-0005-0000-0000-0000446C0000}"/>
    <cellStyle name="Note 4 24 4 2 2 3 2" xfId="34049" xr:uid="{00000000-0005-0000-0000-0000456C0000}"/>
    <cellStyle name="Note 4 24 4 2 2 3 3" xfId="48502" xr:uid="{00000000-0005-0000-0000-0000466C0000}"/>
    <cellStyle name="Note 4 24 4 2 2 4" xfId="22139" xr:uid="{00000000-0005-0000-0000-0000476C0000}"/>
    <cellStyle name="Note 4 24 4 2 2 5" xfId="36592" xr:uid="{00000000-0005-0000-0000-0000486C0000}"/>
    <cellStyle name="Note 4 24 4 2 3" xfId="7165" xr:uid="{00000000-0005-0000-0000-0000496C0000}"/>
    <cellStyle name="Note 4 24 4 2 3 2" xfId="24600" xr:uid="{00000000-0005-0000-0000-00004A6C0000}"/>
    <cellStyle name="Note 4 24 4 2 3 3" xfId="39053" xr:uid="{00000000-0005-0000-0000-00004B6C0000}"/>
    <cellStyle name="Note 4 24 4 2 4" xfId="9606" xr:uid="{00000000-0005-0000-0000-00004C6C0000}"/>
    <cellStyle name="Note 4 24 4 2 4 2" xfId="27041" xr:uid="{00000000-0005-0000-0000-00004D6C0000}"/>
    <cellStyle name="Note 4 24 4 2 4 3" xfId="41494" xr:uid="{00000000-0005-0000-0000-00004E6C0000}"/>
    <cellStyle name="Note 4 24 4 2 5" xfId="12026" xr:uid="{00000000-0005-0000-0000-00004F6C0000}"/>
    <cellStyle name="Note 4 24 4 2 5 2" xfId="29461" xr:uid="{00000000-0005-0000-0000-0000506C0000}"/>
    <cellStyle name="Note 4 24 4 2 5 3" xfId="43914" xr:uid="{00000000-0005-0000-0000-0000516C0000}"/>
    <cellStyle name="Note 4 24 4 2 6" xfId="19033" xr:uid="{00000000-0005-0000-0000-0000526C0000}"/>
    <cellStyle name="Note 4 24 4 3" xfId="2193" xr:uid="{00000000-0005-0000-0000-0000536C0000}"/>
    <cellStyle name="Note 4 24 4 3 2" xfId="4704" xr:uid="{00000000-0005-0000-0000-0000546C0000}"/>
    <cellStyle name="Note 4 24 4 3 2 2" xfId="14154" xr:uid="{00000000-0005-0000-0000-0000556C0000}"/>
    <cellStyle name="Note 4 24 4 3 2 2 2" xfId="31589" xr:uid="{00000000-0005-0000-0000-0000566C0000}"/>
    <cellStyle name="Note 4 24 4 3 2 2 3" xfId="46042" xr:uid="{00000000-0005-0000-0000-0000576C0000}"/>
    <cellStyle name="Note 4 24 4 3 2 3" xfId="16615" xr:uid="{00000000-0005-0000-0000-0000586C0000}"/>
    <cellStyle name="Note 4 24 4 3 2 3 2" xfId="34050" xr:uid="{00000000-0005-0000-0000-0000596C0000}"/>
    <cellStyle name="Note 4 24 4 3 2 3 3" xfId="48503" xr:uid="{00000000-0005-0000-0000-00005A6C0000}"/>
    <cellStyle name="Note 4 24 4 3 2 4" xfId="22140" xr:uid="{00000000-0005-0000-0000-00005B6C0000}"/>
    <cellStyle name="Note 4 24 4 3 2 5" xfId="36593" xr:uid="{00000000-0005-0000-0000-00005C6C0000}"/>
    <cellStyle name="Note 4 24 4 3 3" xfId="7166" xr:uid="{00000000-0005-0000-0000-00005D6C0000}"/>
    <cellStyle name="Note 4 24 4 3 3 2" xfId="24601" xr:uid="{00000000-0005-0000-0000-00005E6C0000}"/>
    <cellStyle name="Note 4 24 4 3 3 3" xfId="39054" xr:uid="{00000000-0005-0000-0000-00005F6C0000}"/>
    <cellStyle name="Note 4 24 4 3 4" xfId="9607" xr:uid="{00000000-0005-0000-0000-0000606C0000}"/>
    <cellStyle name="Note 4 24 4 3 4 2" xfId="27042" xr:uid="{00000000-0005-0000-0000-0000616C0000}"/>
    <cellStyle name="Note 4 24 4 3 4 3" xfId="41495" xr:uid="{00000000-0005-0000-0000-0000626C0000}"/>
    <cellStyle name="Note 4 24 4 3 5" xfId="12027" xr:uid="{00000000-0005-0000-0000-0000636C0000}"/>
    <cellStyle name="Note 4 24 4 3 5 2" xfId="29462" xr:uid="{00000000-0005-0000-0000-0000646C0000}"/>
    <cellStyle name="Note 4 24 4 3 5 3" xfId="43915" xr:uid="{00000000-0005-0000-0000-0000656C0000}"/>
    <cellStyle name="Note 4 24 4 3 6" xfId="19034" xr:uid="{00000000-0005-0000-0000-0000666C0000}"/>
    <cellStyle name="Note 4 24 4 4" xfId="2194" xr:uid="{00000000-0005-0000-0000-0000676C0000}"/>
    <cellStyle name="Note 4 24 4 4 2" xfId="4705" xr:uid="{00000000-0005-0000-0000-0000686C0000}"/>
    <cellStyle name="Note 4 24 4 4 2 2" xfId="22141" xr:uid="{00000000-0005-0000-0000-0000696C0000}"/>
    <cellStyle name="Note 4 24 4 4 2 3" xfId="36594" xr:uid="{00000000-0005-0000-0000-00006A6C0000}"/>
    <cellStyle name="Note 4 24 4 4 3" xfId="7167" xr:uid="{00000000-0005-0000-0000-00006B6C0000}"/>
    <cellStyle name="Note 4 24 4 4 3 2" xfId="24602" xr:uid="{00000000-0005-0000-0000-00006C6C0000}"/>
    <cellStyle name="Note 4 24 4 4 3 3" xfId="39055" xr:uid="{00000000-0005-0000-0000-00006D6C0000}"/>
    <cellStyle name="Note 4 24 4 4 4" xfId="9608" xr:uid="{00000000-0005-0000-0000-00006E6C0000}"/>
    <cellStyle name="Note 4 24 4 4 4 2" xfId="27043" xr:uid="{00000000-0005-0000-0000-00006F6C0000}"/>
    <cellStyle name="Note 4 24 4 4 4 3" xfId="41496" xr:uid="{00000000-0005-0000-0000-0000706C0000}"/>
    <cellStyle name="Note 4 24 4 4 5" xfId="12028" xr:uid="{00000000-0005-0000-0000-0000716C0000}"/>
    <cellStyle name="Note 4 24 4 4 5 2" xfId="29463" xr:uid="{00000000-0005-0000-0000-0000726C0000}"/>
    <cellStyle name="Note 4 24 4 4 5 3" xfId="43916" xr:uid="{00000000-0005-0000-0000-0000736C0000}"/>
    <cellStyle name="Note 4 24 4 4 6" xfId="15318" xr:uid="{00000000-0005-0000-0000-0000746C0000}"/>
    <cellStyle name="Note 4 24 4 4 6 2" xfId="32753" xr:uid="{00000000-0005-0000-0000-0000756C0000}"/>
    <cellStyle name="Note 4 24 4 4 6 3" xfId="47206" xr:uid="{00000000-0005-0000-0000-0000766C0000}"/>
    <cellStyle name="Note 4 24 4 4 7" xfId="19035" xr:uid="{00000000-0005-0000-0000-0000776C0000}"/>
    <cellStyle name="Note 4 24 4 4 8" xfId="20480" xr:uid="{00000000-0005-0000-0000-0000786C0000}"/>
    <cellStyle name="Note 4 24 4 5" xfId="4702" xr:uid="{00000000-0005-0000-0000-0000796C0000}"/>
    <cellStyle name="Note 4 24 4 5 2" xfId="14152" xr:uid="{00000000-0005-0000-0000-00007A6C0000}"/>
    <cellStyle name="Note 4 24 4 5 2 2" xfId="31587" xr:uid="{00000000-0005-0000-0000-00007B6C0000}"/>
    <cellStyle name="Note 4 24 4 5 2 3" xfId="46040" xr:uid="{00000000-0005-0000-0000-00007C6C0000}"/>
    <cellStyle name="Note 4 24 4 5 3" xfId="16613" xr:uid="{00000000-0005-0000-0000-00007D6C0000}"/>
    <cellStyle name="Note 4 24 4 5 3 2" xfId="34048" xr:uid="{00000000-0005-0000-0000-00007E6C0000}"/>
    <cellStyle name="Note 4 24 4 5 3 3" xfId="48501" xr:uid="{00000000-0005-0000-0000-00007F6C0000}"/>
    <cellStyle name="Note 4 24 4 5 4" xfId="22138" xr:uid="{00000000-0005-0000-0000-0000806C0000}"/>
    <cellStyle name="Note 4 24 4 5 5" xfId="36591" xr:uid="{00000000-0005-0000-0000-0000816C0000}"/>
    <cellStyle name="Note 4 24 4 6" xfId="7164" xr:uid="{00000000-0005-0000-0000-0000826C0000}"/>
    <cellStyle name="Note 4 24 4 6 2" xfId="24599" xr:uid="{00000000-0005-0000-0000-0000836C0000}"/>
    <cellStyle name="Note 4 24 4 6 3" xfId="39052" xr:uid="{00000000-0005-0000-0000-0000846C0000}"/>
    <cellStyle name="Note 4 24 4 7" xfId="9605" xr:uid="{00000000-0005-0000-0000-0000856C0000}"/>
    <cellStyle name="Note 4 24 4 7 2" xfId="27040" xr:uid="{00000000-0005-0000-0000-0000866C0000}"/>
    <cellStyle name="Note 4 24 4 7 3" xfId="41493" xr:uid="{00000000-0005-0000-0000-0000876C0000}"/>
    <cellStyle name="Note 4 24 4 8" xfId="12025" xr:uid="{00000000-0005-0000-0000-0000886C0000}"/>
    <cellStyle name="Note 4 24 4 8 2" xfId="29460" xr:uid="{00000000-0005-0000-0000-0000896C0000}"/>
    <cellStyle name="Note 4 24 4 8 3" xfId="43913" xr:uid="{00000000-0005-0000-0000-00008A6C0000}"/>
    <cellStyle name="Note 4 24 4 9" xfId="19032" xr:uid="{00000000-0005-0000-0000-00008B6C0000}"/>
    <cellStyle name="Note 4 24 5" xfId="2195" xr:uid="{00000000-0005-0000-0000-00008C6C0000}"/>
    <cellStyle name="Note 4 24 5 2" xfId="4706" xr:uid="{00000000-0005-0000-0000-00008D6C0000}"/>
    <cellStyle name="Note 4 24 5 2 2" xfId="14155" xr:uid="{00000000-0005-0000-0000-00008E6C0000}"/>
    <cellStyle name="Note 4 24 5 2 2 2" xfId="31590" xr:uid="{00000000-0005-0000-0000-00008F6C0000}"/>
    <cellStyle name="Note 4 24 5 2 2 3" xfId="46043" xr:uid="{00000000-0005-0000-0000-0000906C0000}"/>
    <cellStyle name="Note 4 24 5 2 3" xfId="16616" xr:uid="{00000000-0005-0000-0000-0000916C0000}"/>
    <cellStyle name="Note 4 24 5 2 3 2" xfId="34051" xr:uid="{00000000-0005-0000-0000-0000926C0000}"/>
    <cellStyle name="Note 4 24 5 2 3 3" xfId="48504" xr:uid="{00000000-0005-0000-0000-0000936C0000}"/>
    <cellStyle name="Note 4 24 5 2 4" xfId="22142" xr:uid="{00000000-0005-0000-0000-0000946C0000}"/>
    <cellStyle name="Note 4 24 5 2 5" xfId="36595" xr:uid="{00000000-0005-0000-0000-0000956C0000}"/>
    <cellStyle name="Note 4 24 5 3" xfId="7168" xr:uid="{00000000-0005-0000-0000-0000966C0000}"/>
    <cellStyle name="Note 4 24 5 3 2" xfId="24603" xr:uid="{00000000-0005-0000-0000-0000976C0000}"/>
    <cellStyle name="Note 4 24 5 3 3" xfId="39056" xr:uid="{00000000-0005-0000-0000-0000986C0000}"/>
    <cellStyle name="Note 4 24 5 4" xfId="9609" xr:uid="{00000000-0005-0000-0000-0000996C0000}"/>
    <cellStyle name="Note 4 24 5 4 2" xfId="27044" xr:uid="{00000000-0005-0000-0000-00009A6C0000}"/>
    <cellStyle name="Note 4 24 5 4 3" xfId="41497" xr:uid="{00000000-0005-0000-0000-00009B6C0000}"/>
    <cellStyle name="Note 4 24 5 5" xfId="12029" xr:uid="{00000000-0005-0000-0000-00009C6C0000}"/>
    <cellStyle name="Note 4 24 5 5 2" xfId="29464" xr:uid="{00000000-0005-0000-0000-00009D6C0000}"/>
    <cellStyle name="Note 4 24 5 5 3" xfId="43917" xr:uid="{00000000-0005-0000-0000-00009E6C0000}"/>
    <cellStyle name="Note 4 24 5 6" xfId="19036" xr:uid="{00000000-0005-0000-0000-00009F6C0000}"/>
    <cellStyle name="Note 4 24 6" xfId="2196" xr:uid="{00000000-0005-0000-0000-0000A06C0000}"/>
    <cellStyle name="Note 4 24 6 2" xfId="4707" xr:uid="{00000000-0005-0000-0000-0000A16C0000}"/>
    <cellStyle name="Note 4 24 6 2 2" xfId="14156" xr:uid="{00000000-0005-0000-0000-0000A26C0000}"/>
    <cellStyle name="Note 4 24 6 2 2 2" xfId="31591" xr:uid="{00000000-0005-0000-0000-0000A36C0000}"/>
    <cellStyle name="Note 4 24 6 2 2 3" xfId="46044" xr:uid="{00000000-0005-0000-0000-0000A46C0000}"/>
    <cellStyle name="Note 4 24 6 2 3" xfId="16617" xr:uid="{00000000-0005-0000-0000-0000A56C0000}"/>
    <cellStyle name="Note 4 24 6 2 3 2" xfId="34052" xr:uid="{00000000-0005-0000-0000-0000A66C0000}"/>
    <cellStyle name="Note 4 24 6 2 3 3" xfId="48505" xr:uid="{00000000-0005-0000-0000-0000A76C0000}"/>
    <cellStyle name="Note 4 24 6 2 4" xfId="22143" xr:uid="{00000000-0005-0000-0000-0000A86C0000}"/>
    <cellStyle name="Note 4 24 6 2 5" xfId="36596" xr:uid="{00000000-0005-0000-0000-0000A96C0000}"/>
    <cellStyle name="Note 4 24 6 3" xfId="7169" xr:uid="{00000000-0005-0000-0000-0000AA6C0000}"/>
    <cellStyle name="Note 4 24 6 3 2" xfId="24604" xr:uid="{00000000-0005-0000-0000-0000AB6C0000}"/>
    <cellStyle name="Note 4 24 6 3 3" xfId="39057" xr:uid="{00000000-0005-0000-0000-0000AC6C0000}"/>
    <cellStyle name="Note 4 24 6 4" xfId="9610" xr:uid="{00000000-0005-0000-0000-0000AD6C0000}"/>
    <cellStyle name="Note 4 24 6 4 2" xfId="27045" xr:uid="{00000000-0005-0000-0000-0000AE6C0000}"/>
    <cellStyle name="Note 4 24 6 4 3" xfId="41498" xr:uid="{00000000-0005-0000-0000-0000AF6C0000}"/>
    <cellStyle name="Note 4 24 6 5" xfId="12030" xr:uid="{00000000-0005-0000-0000-0000B06C0000}"/>
    <cellStyle name="Note 4 24 6 5 2" xfId="29465" xr:uid="{00000000-0005-0000-0000-0000B16C0000}"/>
    <cellStyle name="Note 4 24 6 5 3" xfId="43918" xr:uid="{00000000-0005-0000-0000-0000B26C0000}"/>
    <cellStyle name="Note 4 24 6 6" xfId="19037" xr:uid="{00000000-0005-0000-0000-0000B36C0000}"/>
    <cellStyle name="Note 4 24 7" xfId="2197" xr:uid="{00000000-0005-0000-0000-0000B46C0000}"/>
    <cellStyle name="Note 4 24 7 2" xfId="4708" xr:uid="{00000000-0005-0000-0000-0000B56C0000}"/>
    <cellStyle name="Note 4 24 7 2 2" xfId="22144" xr:uid="{00000000-0005-0000-0000-0000B66C0000}"/>
    <cellStyle name="Note 4 24 7 2 3" xfId="36597" xr:uid="{00000000-0005-0000-0000-0000B76C0000}"/>
    <cellStyle name="Note 4 24 7 3" xfId="7170" xr:uid="{00000000-0005-0000-0000-0000B86C0000}"/>
    <cellStyle name="Note 4 24 7 3 2" xfId="24605" xr:uid="{00000000-0005-0000-0000-0000B96C0000}"/>
    <cellStyle name="Note 4 24 7 3 3" xfId="39058" xr:uid="{00000000-0005-0000-0000-0000BA6C0000}"/>
    <cellStyle name="Note 4 24 7 4" xfId="9611" xr:uid="{00000000-0005-0000-0000-0000BB6C0000}"/>
    <cellStyle name="Note 4 24 7 4 2" xfId="27046" xr:uid="{00000000-0005-0000-0000-0000BC6C0000}"/>
    <cellStyle name="Note 4 24 7 4 3" xfId="41499" xr:uid="{00000000-0005-0000-0000-0000BD6C0000}"/>
    <cellStyle name="Note 4 24 7 5" xfId="12031" xr:uid="{00000000-0005-0000-0000-0000BE6C0000}"/>
    <cellStyle name="Note 4 24 7 5 2" xfId="29466" xr:uid="{00000000-0005-0000-0000-0000BF6C0000}"/>
    <cellStyle name="Note 4 24 7 5 3" xfId="43919" xr:uid="{00000000-0005-0000-0000-0000C06C0000}"/>
    <cellStyle name="Note 4 24 7 6" xfId="15319" xr:uid="{00000000-0005-0000-0000-0000C16C0000}"/>
    <cellStyle name="Note 4 24 7 6 2" xfId="32754" xr:uid="{00000000-0005-0000-0000-0000C26C0000}"/>
    <cellStyle name="Note 4 24 7 6 3" xfId="47207" xr:uid="{00000000-0005-0000-0000-0000C36C0000}"/>
    <cellStyle name="Note 4 24 7 7" xfId="19038" xr:uid="{00000000-0005-0000-0000-0000C46C0000}"/>
    <cellStyle name="Note 4 24 7 8" xfId="20481" xr:uid="{00000000-0005-0000-0000-0000C56C0000}"/>
    <cellStyle name="Note 4 24 8" xfId="4693" xr:uid="{00000000-0005-0000-0000-0000C66C0000}"/>
    <cellStyle name="Note 4 24 8 2" xfId="14145" xr:uid="{00000000-0005-0000-0000-0000C76C0000}"/>
    <cellStyle name="Note 4 24 8 2 2" xfId="31580" xr:uid="{00000000-0005-0000-0000-0000C86C0000}"/>
    <cellStyle name="Note 4 24 8 2 3" xfId="46033" xr:uid="{00000000-0005-0000-0000-0000C96C0000}"/>
    <cellStyle name="Note 4 24 8 3" xfId="16606" xr:uid="{00000000-0005-0000-0000-0000CA6C0000}"/>
    <cellStyle name="Note 4 24 8 3 2" xfId="34041" xr:uid="{00000000-0005-0000-0000-0000CB6C0000}"/>
    <cellStyle name="Note 4 24 8 3 3" xfId="48494" xr:uid="{00000000-0005-0000-0000-0000CC6C0000}"/>
    <cellStyle name="Note 4 24 8 4" xfId="22129" xr:uid="{00000000-0005-0000-0000-0000CD6C0000}"/>
    <cellStyle name="Note 4 24 8 5" xfId="36582" xr:uid="{00000000-0005-0000-0000-0000CE6C0000}"/>
    <cellStyle name="Note 4 24 9" xfId="7155" xr:uid="{00000000-0005-0000-0000-0000CF6C0000}"/>
    <cellStyle name="Note 4 24 9 2" xfId="24590" xr:uid="{00000000-0005-0000-0000-0000D06C0000}"/>
    <cellStyle name="Note 4 24 9 3" xfId="39043" xr:uid="{00000000-0005-0000-0000-0000D16C0000}"/>
    <cellStyle name="Note 4 25" xfId="2198" xr:uid="{00000000-0005-0000-0000-0000D26C0000}"/>
    <cellStyle name="Note 4 25 2" xfId="2199" xr:uid="{00000000-0005-0000-0000-0000D36C0000}"/>
    <cellStyle name="Note 4 25 2 2" xfId="4710" xr:uid="{00000000-0005-0000-0000-0000D46C0000}"/>
    <cellStyle name="Note 4 25 2 2 2" xfId="14158" xr:uid="{00000000-0005-0000-0000-0000D56C0000}"/>
    <cellStyle name="Note 4 25 2 2 2 2" xfId="31593" xr:uid="{00000000-0005-0000-0000-0000D66C0000}"/>
    <cellStyle name="Note 4 25 2 2 2 3" xfId="46046" xr:uid="{00000000-0005-0000-0000-0000D76C0000}"/>
    <cellStyle name="Note 4 25 2 2 3" xfId="16619" xr:uid="{00000000-0005-0000-0000-0000D86C0000}"/>
    <cellStyle name="Note 4 25 2 2 3 2" xfId="34054" xr:uid="{00000000-0005-0000-0000-0000D96C0000}"/>
    <cellStyle name="Note 4 25 2 2 3 3" xfId="48507" xr:uid="{00000000-0005-0000-0000-0000DA6C0000}"/>
    <cellStyle name="Note 4 25 2 2 4" xfId="22146" xr:uid="{00000000-0005-0000-0000-0000DB6C0000}"/>
    <cellStyle name="Note 4 25 2 2 5" xfId="36599" xr:uid="{00000000-0005-0000-0000-0000DC6C0000}"/>
    <cellStyle name="Note 4 25 2 3" xfId="7172" xr:uid="{00000000-0005-0000-0000-0000DD6C0000}"/>
    <cellStyle name="Note 4 25 2 3 2" xfId="24607" xr:uid="{00000000-0005-0000-0000-0000DE6C0000}"/>
    <cellStyle name="Note 4 25 2 3 3" xfId="39060" xr:uid="{00000000-0005-0000-0000-0000DF6C0000}"/>
    <cellStyle name="Note 4 25 2 4" xfId="9613" xr:uid="{00000000-0005-0000-0000-0000E06C0000}"/>
    <cellStyle name="Note 4 25 2 4 2" xfId="27048" xr:uid="{00000000-0005-0000-0000-0000E16C0000}"/>
    <cellStyle name="Note 4 25 2 4 3" xfId="41501" xr:uid="{00000000-0005-0000-0000-0000E26C0000}"/>
    <cellStyle name="Note 4 25 2 5" xfId="12033" xr:uid="{00000000-0005-0000-0000-0000E36C0000}"/>
    <cellStyle name="Note 4 25 2 5 2" xfId="29468" xr:uid="{00000000-0005-0000-0000-0000E46C0000}"/>
    <cellStyle name="Note 4 25 2 5 3" xfId="43921" xr:uid="{00000000-0005-0000-0000-0000E56C0000}"/>
    <cellStyle name="Note 4 25 2 6" xfId="19040" xr:uid="{00000000-0005-0000-0000-0000E66C0000}"/>
    <cellStyle name="Note 4 25 3" xfId="2200" xr:uid="{00000000-0005-0000-0000-0000E76C0000}"/>
    <cellStyle name="Note 4 25 3 2" xfId="4711" xr:uid="{00000000-0005-0000-0000-0000E86C0000}"/>
    <cellStyle name="Note 4 25 3 2 2" xfId="14159" xr:uid="{00000000-0005-0000-0000-0000E96C0000}"/>
    <cellStyle name="Note 4 25 3 2 2 2" xfId="31594" xr:uid="{00000000-0005-0000-0000-0000EA6C0000}"/>
    <cellStyle name="Note 4 25 3 2 2 3" xfId="46047" xr:uid="{00000000-0005-0000-0000-0000EB6C0000}"/>
    <cellStyle name="Note 4 25 3 2 3" xfId="16620" xr:uid="{00000000-0005-0000-0000-0000EC6C0000}"/>
    <cellStyle name="Note 4 25 3 2 3 2" xfId="34055" xr:uid="{00000000-0005-0000-0000-0000ED6C0000}"/>
    <cellStyle name="Note 4 25 3 2 3 3" xfId="48508" xr:uid="{00000000-0005-0000-0000-0000EE6C0000}"/>
    <cellStyle name="Note 4 25 3 2 4" xfId="22147" xr:uid="{00000000-0005-0000-0000-0000EF6C0000}"/>
    <cellStyle name="Note 4 25 3 2 5" xfId="36600" xr:uid="{00000000-0005-0000-0000-0000F06C0000}"/>
    <cellStyle name="Note 4 25 3 3" xfId="7173" xr:uid="{00000000-0005-0000-0000-0000F16C0000}"/>
    <cellStyle name="Note 4 25 3 3 2" xfId="24608" xr:uid="{00000000-0005-0000-0000-0000F26C0000}"/>
    <cellStyle name="Note 4 25 3 3 3" xfId="39061" xr:uid="{00000000-0005-0000-0000-0000F36C0000}"/>
    <cellStyle name="Note 4 25 3 4" xfId="9614" xr:uid="{00000000-0005-0000-0000-0000F46C0000}"/>
    <cellStyle name="Note 4 25 3 4 2" xfId="27049" xr:uid="{00000000-0005-0000-0000-0000F56C0000}"/>
    <cellStyle name="Note 4 25 3 4 3" xfId="41502" xr:uid="{00000000-0005-0000-0000-0000F66C0000}"/>
    <cellStyle name="Note 4 25 3 5" xfId="12034" xr:uid="{00000000-0005-0000-0000-0000F76C0000}"/>
    <cellStyle name="Note 4 25 3 5 2" xfId="29469" xr:uid="{00000000-0005-0000-0000-0000F86C0000}"/>
    <cellStyle name="Note 4 25 3 5 3" xfId="43922" xr:uid="{00000000-0005-0000-0000-0000F96C0000}"/>
    <cellStyle name="Note 4 25 3 6" xfId="19041" xr:uid="{00000000-0005-0000-0000-0000FA6C0000}"/>
    <cellStyle name="Note 4 25 4" xfId="2201" xr:uid="{00000000-0005-0000-0000-0000FB6C0000}"/>
    <cellStyle name="Note 4 25 4 2" xfId="4712" xr:uid="{00000000-0005-0000-0000-0000FC6C0000}"/>
    <cellStyle name="Note 4 25 4 2 2" xfId="22148" xr:uid="{00000000-0005-0000-0000-0000FD6C0000}"/>
    <cellStyle name="Note 4 25 4 2 3" xfId="36601" xr:uid="{00000000-0005-0000-0000-0000FE6C0000}"/>
    <cellStyle name="Note 4 25 4 3" xfId="7174" xr:uid="{00000000-0005-0000-0000-0000FF6C0000}"/>
    <cellStyle name="Note 4 25 4 3 2" xfId="24609" xr:uid="{00000000-0005-0000-0000-0000006D0000}"/>
    <cellStyle name="Note 4 25 4 3 3" xfId="39062" xr:uid="{00000000-0005-0000-0000-0000016D0000}"/>
    <cellStyle name="Note 4 25 4 4" xfId="9615" xr:uid="{00000000-0005-0000-0000-0000026D0000}"/>
    <cellStyle name="Note 4 25 4 4 2" xfId="27050" xr:uid="{00000000-0005-0000-0000-0000036D0000}"/>
    <cellStyle name="Note 4 25 4 4 3" xfId="41503" xr:uid="{00000000-0005-0000-0000-0000046D0000}"/>
    <cellStyle name="Note 4 25 4 5" xfId="12035" xr:uid="{00000000-0005-0000-0000-0000056D0000}"/>
    <cellStyle name="Note 4 25 4 5 2" xfId="29470" xr:uid="{00000000-0005-0000-0000-0000066D0000}"/>
    <cellStyle name="Note 4 25 4 5 3" xfId="43923" xr:uid="{00000000-0005-0000-0000-0000076D0000}"/>
    <cellStyle name="Note 4 25 4 6" xfId="15320" xr:uid="{00000000-0005-0000-0000-0000086D0000}"/>
    <cellStyle name="Note 4 25 4 6 2" xfId="32755" xr:uid="{00000000-0005-0000-0000-0000096D0000}"/>
    <cellStyle name="Note 4 25 4 6 3" xfId="47208" xr:uid="{00000000-0005-0000-0000-00000A6D0000}"/>
    <cellStyle name="Note 4 25 4 7" xfId="19042" xr:uid="{00000000-0005-0000-0000-00000B6D0000}"/>
    <cellStyle name="Note 4 25 4 8" xfId="20482" xr:uid="{00000000-0005-0000-0000-00000C6D0000}"/>
    <cellStyle name="Note 4 25 5" xfId="4709" xr:uid="{00000000-0005-0000-0000-00000D6D0000}"/>
    <cellStyle name="Note 4 25 5 2" xfId="14157" xr:uid="{00000000-0005-0000-0000-00000E6D0000}"/>
    <cellStyle name="Note 4 25 5 2 2" xfId="31592" xr:uid="{00000000-0005-0000-0000-00000F6D0000}"/>
    <cellStyle name="Note 4 25 5 2 3" xfId="46045" xr:uid="{00000000-0005-0000-0000-0000106D0000}"/>
    <cellStyle name="Note 4 25 5 3" xfId="16618" xr:uid="{00000000-0005-0000-0000-0000116D0000}"/>
    <cellStyle name="Note 4 25 5 3 2" xfId="34053" xr:uid="{00000000-0005-0000-0000-0000126D0000}"/>
    <cellStyle name="Note 4 25 5 3 3" xfId="48506" xr:uid="{00000000-0005-0000-0000-0000136D0000}"/>
    <cellStyle name="Note 4 25 5 4" xfId="22145" xr:uid="{00000000-0005-0000-0000-0000146D0000}"/>
    <cellStyle name="Note 4 25 5 5" xfId="36598" xr:uid="{00000000-0005-0000-0000-0000156D0000}"/>
    <cellStyle name="Note 4 25 6" xfId="7171" xr:uid="{00000000-0005-0000-0000-0000166D0000}"/>
    <cellStyle name="Note 4 25 6 2" xfId="24606" xr:uid="{00000000-0005-0000-0000-0000176D0000}"/>
    <cellStyle name="Note 4 25 6 3" xfId="39059" xr:uid="{00000000-0005-0000-0000-0000186D0000}"/>
    <cellStyle name="Note 4 25 7" xfId="9612" xr:uid="{00000000-0005-0000-0000-0000196D0000}"/>
    <cellStyle name="Note 4 25 7 2" xfId="27047" xr:uid="{00000000-0005-0000-0000-00001A6D0000}"/>
    <cellStyle name="Note 4 25 7 3" xfId="41500" xr:uid="{00000000-0005-0000-0000-00001B6D0000}"/>
    <cellStyle name="Note 4 25 8" xfId="12032" xr:uid="{00000000-0005-0000-0000-00001C6D0000}"/>
    <cellStyle name="Note 4 25 8 2" xfId="29467" xr:uid="{00000000-0005-0000-0000-00001D6D0000}"/>
    <cellStyle name="Note 4 25 8 3" xfId="43920" xr:uid="{00000000-0005-0000-0000-00001E6D0000}"/>
    <cellStyle name="Note 4 25 9" xfId="19039" xr:uid="{00000000-0005-0000-0000-00001F6D0000}"/>
    <cellStyle name="Note 4 26" xfId="2202" xr:uid="{00000000-0005-0000-0000-0000206D0000}"/>
    <cellStyle name="Note 4 26 2" xfId="2203" xr:uid="{00000000-0005-0000-0000-0000216D0000}"/>
    <cellStyle name="Note 4 26 2 2" xfId="4714" xr:uid="{00000000-0005-0000-0000-0000226D0000}"/>
    <cellStyle name="Note 4 26 2 2 2" xfId="14161" xr:uid="{00000000-0005-0000-0000-0000236D0000}"/>
    <cellStyle name="Note 4 26 2 2 2 2" xfId="31596" xr:uid="{00000000-0005-0000-0000-0000246D0000}"/>
    <cellStyle name="Note 4 26 2 2 2 3" xfId="46049" xr:uid="{00000000-0005-0000-0000-0000256D0000}"/>
    <cellStyle name="Note 4 26 2 2 3" xfId="16622" xr:uid="{00000000-0005-0000-0000-0000266D0000}"/>
    <cellStyle name="Note 4 26 2 2 3 2" xfId="34057" xr:uid="{00000000-0005-0000-0000-0000276D0000}"/>
    <cellStyle name="Note 4 26 2 2 3 3" xfId="48510" xr:uid="{00000000-0005-0000-0000-0000286D0000}"/>
    <cellStyle name="Note 4 26 2 2 4" xfId="22150" xr:uid="{00000000-0005-0000-0000-0000296D0000}"/>
    <cellStyle name="Note 4 26 2 2 5" xfId="36603" xr:uid="{00000000-0005-0000-0000-00002A6D0000}"/>
    <cellStyle name="Note 4 26 2 3" xfId="7176" xr:uid="{00000000-0005-0000-0000-00002B6D0000}"/>
    <cellStyle name="Note 4 26 2 3 2" xfId="24611" xr:uid="{00000000-0005-0000-0000-00002C6D0000}"/>
    <cellStyle name="Note 4 26 2 3 3" xfId="39064" xr:uid="{00000000-0005-0000-0000-00002D6D0000}"/>
    <cellStyle name="Note 4 26 2 4" xfId="9617" xr:uid="{00000000-0005-0000-0000-00002E6D0000}"/>
    <cellStyle name="Note 4 26 2 4 2" xfId="27052" xr:uid="{00000000-0005-0000-0000-00002F6D0000}"/>
    <cellStyle name="Note 4 26 2 4 3" xfId="41505" xr:uid="{00000000-0005-0000-0000-0000306D0000}"/>
    <cellStyle name="Note 4 26 2 5" xfId="12037" xr:uid="{00000000-0005-0000-0000-0000316D0000}"/>
    <cellStyle name="Note 4 26 2 5 2" xfId="29472" xr:uid="{00000000-0005-0000-0000-0000326D0000}"/>
    <cellStyle name="Note 4 26 2 5 3" xfId="43925" xr:uid="{00000000-0005-0000-0000-0000336D0000}"/>
    <cellStyle name="Note 4 26 2 6" xfId="19044" xr:uid="{00000000-0005-0000-0000-0000346D0000}"/>
    <cellStyle name="Note 4 26 3" xfId="2204" xr:uid="{00000000-0005-0000-0000-0000356D0000}"/>
    <cellStyle name="Note 4 26 3 2" xfId="4715" xr:uid="{00000000-0005-0000-0000-0000366D0000}"/>
    <cellStyle name="Note 4 26 3 2 2" xfId="14162" xr:uid="{00000000-0005-0000-0000-0000376D0000}"/>
    <cellStyle name="Note 4 26 3 2 2 2" xfId="31597" xr:uid="{00000000-0005-0000-0000-0000386D0000}"/>
    <cellStyle name="Note 4 26 3 2 2 3" xfId="46050" xr:uid="{00000000-0005-0000-0000-0000396D0000}"/>
    <cellStyle name="Note 4 26 3 2 3" xfId="16623" xr:uid="{00000000-0005-0000-0000-00003A6D0000}"/>
    <cellStyle name="Note 4 26 3 2 3 2" xfId="34058" xr:uid="{00000000-0005-0000-0000-00003B6D0000}"/>
    <cellStyle name="Note 4 26 3 2 3 3" xfId="48511" xr:uid="{00000000-0005-0000-0000-00003C6D0000}"/>
    <cellStyle name="Note 4 26 3 2 4" xfId="22151" xr:uid="{00000000-0005-0000-0000-00003D6D0000}"/>
    <cellStyle name="Note 4 26 3 2 5" xfId="36604" xr:uid="{00000000-0005-0000-0000-00003E6D0000}"/>
    <cellStyle name="Note 4 26 3 3" xfId="7177" xr:uid="{00000000-0005-0000-0000-00003F6D0000}"/>
    <cellStyle name="Note 4 26 3 3 2" xfId="24612" xr:uid="{00000000-0005-0000-0000-0000406D0000}"/>
    <cellStyle name="Note 4 26 3 3 3" xfId="39065" xr:uid="{00000000-0005-0000-0000-0000416D0000}"/>
    <cellStyle name="Note 4 26 3 4" xfId="9618" xr:uid="{00000000-0005-0000-0000-0000426D0000}"/>
    <cellStyle name="Note 4 26 3 4 2" xfId="27053" xr:uid="{00000000-0005-0000-0000-0000436D0000}"/>
    <cellStyle name="Note 4 26 3 4 3" xfId="41506" xr:uid="{00000000-0005-0000-0000-0000446D0000}"/>
    <cellStyle name="Note 4 26 3 5" xfId="12038" xr:uid="{00000000-0005-0000-0000-0000456D0000}"/>
    <cellStyle name="Note 4 26 3 5 2" xfId="29473" xr:uid="{00000000-0005-0000-0000-0000466D0000}"/>
    <cellStyle name="Note 4 26 3 5 3" xfId="43926" xr:uid="{00000000-0005-0000-0000-0000476D0000}"/>
    <cellStyle name="Note 4 26 3 6" xfId="19045" xr:uid="{00000000-0005-0000-0000-0000486D0000}"/>
    <cellStyle name="Note 4 26 4" xfId="2205" xr:uid="{00000000-0005-0000-0000-0000496D0000}"/>
    <cellStyle name="Note 4 26 4 2" xfId="4716" xr:uid="{00000000-0005-0000-0000-00004A6D0000}"/>
    <cellStyle name="Note 4 26 4 2 2" xfId="22152" xr:uid="{00000000-0005-0000-0000-00004B6D0000}"/>
    <cellStyle name="Note 4 26 4 2 3" xfId="36605" xr:uid="{00000000-0005-0000-0000-00004C6D0000}"/>
    <cellStyle name="Note 4 26 4 3" xfId="7178" xr:uid="{00000000-0005-0000-0000-00004D6D0000}"/>
    <cellStyle name="Note 4 26 4 3 2" xfId="24613" xr:uid="{00000000-0005-0000-0000-00004E6D0000}"/>
    <cellStyle name="Note 4 26 4 3 3" xfId="39066" xr:uid="{00000000-0005-0000-0000-00004F6D0000}"/>
    <cellStyle name="Note 4 26 4 4" xfId="9619" xr:uid="{00000000-0005-0000-0000-0000506D0000}"/>
    <cellStyle name="Note 4 26 4 4 2" xfId="27054" xr:uid="{00000000-0005-0000-0000-0000516D0000}"/>
    <cellStyle name="Note 4 26 4 4 3" xfId="41507" xr:uid="{00000000-0005-0000-0000-0000526D0000}"/>
    <cellStyle name="Note 4 26 4 5" xfId="12039" xr:uid="{00000000-0005-0000-0000-0000536D0000}"/>
    <cellStyle name="Note 4 26 4 5 2" xfId="29474" xr:uid="{00000000-0005-0000-0000-0000546D0000}"/>
    <cellStyle name="Note 4 26 4 5 3" xfId="43927" xr:uid="{00000000-0005-0000-0000-0000556D0000}"/>
    <cellStyle name="Note 4 26 4 6" xfId="15321" xr:uid="{00000000-0005-0000-0000-0000566D0000}"/>
    <cellStyle name="Note 4 26 4 6 2" xfId="32756" xr:uid="{00000000-0005-0000-0000-0000576D0000}"/>
    <cellStyle name="Note 4 26 4 6 3" xfId="47209" xr:uid="{00000000-0005-0000-0000-0000586D0000}"/>
    <cellStyle name="Note 4 26 4 7" xfId="19046" xr:uid="{00000000-0005-0000-0000-0000596D0000}"/>
    <cellStyle name="Note 4 26 4 8" xfId="20483" xr:uid="{00000000-0005-0000-0000-00005A6D0000}"/>
    <cellStyle name="Note 4 26 5" xfId="4713" xr:uid="{00000000-0005-0000-0000-00005B6D0000}"/>
    <cellStyle name="Note 4 26 5 2" xfId="14160" xr:uid="{00000000-0005-0000-0000-00005C6D0000}"/>
    <cellStyle name="Note 4 26 5 2 2" xfId="31595" xr:uid="{00000000-0005-0000-0000-00005D6D0000}"/>
    <cellStyle name="Note 4 26 5 2 3" xfId="46048" xr:uid="{00000000-0005-0000-0000-00005E6D0000}"/>
    <cellStyle name="Note 4 26 5 3" xfId="16621" xr:uid="{00000000-0005-0000-0000-00005F6D0000}"/>
    <cellStyle name="Note 4 26 5 3 2" xfId="34056" xr:uid="{00000000-0005-0000-0000-0000606D0000}"/>
    <cellStyle name="Note 4 26 5 3 3" xfId="48509" xr:uid="{00000000-0005-0000-0000-0000616D0000}"/>
    <cellStyle name="Note 4 26 5 4" xfId="22149" xr:uid="{00000000-0005-0000-0000-0000626D0000}"/>
    <cellStyle name="Note 4 26 5 5" xfId="36602" xr:uid="{00000000-0005-0000-0000-0000636D0000}"/>
    <cellStyle name="Note 4 26 6" xfId="7175" xr:uid="{00000000-0005-0000-0000-0000646D0000}"/>
    <cellStyle name="Note 4 26 6 2" xfId="24610" xr:uid="{00000000-0005-0000-0000-0000656D0000}"/>
    <cellStyle name="Note 4 26 6 3" xfId="39063" xr:uid="{00000000-0005-0000-0000-0000666D0000}"/>
    <cellStyle name="Note 4 26 7" xfId="9616" xr:uid="{00000000-0005-0000-0000-0000676D0000}"/>
    <cellStyle name="Note 4 26 7 2" xfId="27051" xr:uid="{00000000-0005-0000-0000-0000686D0000}"/>
    <cellStyle name="Note 4 26 7 3" xfId="41504" xr:uid="{00000000-0005-0000-0000-0000696D0000}"/>
    <cellStyle name="Note 4 26 8" xfId="12036" xr:uid="{00000000-0005-0000-0000-00006A6D0000}"/>
    <cellStyle name="Note 4 26 8 2" xfId="29471" xr:uid="{00000000-0005-0000-0000-00006B6D0000}"/>
    <cellStyle name="Note 4 26 8 3" xfId="43924" xr:uid="{00000000-0005-0000-0000-00006C6D0000}"/>
    <cellStyle name="Note 4 26 9" xfId="19043" xr:uid="{00000000-0005-0000-0000-00006D6D0000}"/>
    <cellStyle name="Note 4 27" xfId="2206" xr:uid="{00000000-0005-0000-0000-00006E6D0000}"/>
    <cellStyle name="Note 4 27 2" xfId="2207" xr:uid="{00000000-0005-0000-0000-00006F6D0000}"/>
    <cellStyle name="Note 4 27 2 2" xfId="4718" xr:uid="{00000000-0005-0000-0000-0000706D0000}"/>
    <cellStyle name="Note 4 27 2 2 2" xfId="14164" xr:uid="{00000000-0005-0000-0000-0000716D0000}"/>
    <cellStyle name="Note 4 27 2 2 2 2" xfId="31599" xr:uid="{00000000-0005-0000-0000-0000726D0000}"/>
    <cellStyle name="Note 4 27 2 2 2 3" xfId="46052" xr:uid="{00000000-0005-0000-0000-0000736D0000}"/>
    <cellStyle name="Note 4 27 2 2 3" xfId="16625" xr:uid="{00000000-0005-0000-0000-0000746D0000}"/>
    <cellStyle name="Note 4 27 2 2 3 2" xfId="34060" xr:uid="{00000000-0005-0000-0000-0000756D0000}"/>
    <cellStyle name="Note 4 27 2 2 3 3" xfId="48513" xr:uid="{00000000-0005-0000-0000-0000766D0000}"/>
    <cellStyle name="Note 4 27 2 2 4" xfId="22154" xr:uid="{00000000-0005-0000-0000-0000776D0000}"/>
    <cellStyle name="Note 4 27 2 2 5" xfId="36607" xr:uid="{00000000-0005-0000-0000-0000786D0000}"/>
    <cellStyle name="Note 4 27 2 3" xfId="7180" xr:uid="{00000000-0005-0000-0000-0000796D0000}"/>
    <cellStyle name="Note 4 27 2 3 2" xfId="24615" xr:uid="{00000000-0005-0000-0000-00007A6D0000}"/>
    <cellStyle name="Note 4 27 2 3 3" xfId="39068" xr:uid="{00000000-0005-0000-0000-00007B6D0000}"/>
    <cellStyle name="Note 4 27 2 4" xfId="9621" xr:uid="{00000000-0005-0000-0000-00007C6D0000}"/>
    <cellStyle name="Note 4 27 2 4 2" xfId="27056" xr:uid="{00000000-0005-0000-0000-00007D6D0000}"/>
    <cellStyle name="Note 4 27 2 4 3" xfId="41509" xr:uid="{00000000-0005-0000-0000-00007E6D0000}"/>
    <cellStyle name="Note 4 27 2 5" xfId="12041" xr:uid="{00000000-0005-0000-0000-00007F6D0000}"/>
    <cellStyle name="Note 4 27 2 5 2" xfId="29476" xr:uid="{00000000-0005-0000-0000-0000806D0000}"/>
    <cellStyle name="Note 4 27 2 5 3" xfId="43929" xr:uid="{00000000-0005-0000-0000-0000816D0000}"/>
    <cellStyle name="Note 4 27 2 6" xfId="19048" xr:uid="{00000000-0005-0000-0000-0000826D0000}"/>
    <cellStyle name="Note 4 27 3" xfId="2208" xr:uid="{00000000-0005-0000-0000-0000836D0000}"/>
    <cellStyle name="Note 4 27 3 2" xfId="4719" xr:uid="{00000000-0005-0000-0000-0000846D0000}"/>
    <cellStyle name="Note 4 27 3 2 2" xfId="14165" xr:uid="{00000000-0005-0000-0000-0000856D0000}"/>
    <cellStyle name="Note 4 27 3 2 2 2" xfId="31600" xr:uid="{00000000-0005-0000-0000-0000866D0000}"/>
    <cellStyle name="Note 4 27 3 2 2 3" xfId="46053" xr:uid="{00000000-0005-0000-0000-0000876D0000}"/>
    <cellStyle name="Note 4 27 3 2 3" xfId="16626" xr:uid="{00000000-0005-0000-0000-0000886D0000}"/>
    <cellStyle name="Note 4 27 3 2 3 2" xfId="34061" xr:uid="{00000000-0005-0000-0000-0000896D0000}"/>
    <cellStyle name="Note 4 27 3 2 3 3" xfId="48514" xr:uid="{00000000-0005-0000-0000-00008A6D0000}"/>
    <cellStyle name="Note 4 27 3 2 4" xfId="22155" xr:uid="{00000000-0005-0000-0000-00008B6D0000}"/>
    <cellStyle name="Note 4 27 3 2 5" xfId="36608" xr:uid="{00000000-0005-0000-0000-00008C6D0000}"/>
    <cellStyle name="Note 4 27 3 3" xfId="7181" xr:uid="{00000000-0005-0000-0000-00008D6D0000}"/>
    <cellStyle name="Note 4 27 3 3 2" xfId="24616" xr:uid="{00000000-0005-0000-0000-00008E6D0000}"/>
    <cellStyle name="Note 4 27 3 3 3" xfId="39069" xr:uid="{00000000-0005-0000-0000-00008F6D0000}"/>
    <cellStyle name="Note 4 27 3 4" xfId="9622" xr:uid="{00000000-0005-0000-0000-0000906D0000}"/>
    <cellStyle name="Note 4 27 3 4 2" xfId="27057" xr:uid="{00000000-0005-0000-0000-0000916D0000}"/>
    <cellStyle name="Note 4 27 3 4 3" xfId="41510" xr:uid="{00000000-0005-0000-0000-0000926D0000}"/>
    <cellStyle name="Note 4 27 3 5" xfId="12042" xr:uid="{00000000-0005-0000-0000-0000936D0000}"/>
    <cellStyle name="Note 4 27 3 5 2" xfId="29477" xr:uid="{00000000-0005-0000-0000-0000946D0000}"/>
    <cellStyle name="Note 4 27 3 5 3" xfId="43930" xr:uid="{00000000-0005-0000-0000-0000956D0000}"/>
    <cellStyle name="Note 4 27 3 6" xfId="19049" xr:uid="{00000000-0005-0000-0000-0000966D0000}"/>
    <cellStyle name="Note 4 27 4" xfId="2209" xr:uid="{00000000-0005-0000-0000-0000976D0000}"/>
    <cellStyle name="Note 4 27 4 2" xfId="4720" xr:uid="{00000000-0005-0000-0000-0000986D0000}"/>
    <cellStyle name="Note 4 27 4 2 2" xfId="22156" xr:uid="{00000000-0005-0000-0000-0000996D0000}"/>
    <cellStyle name="Note 4 27 4 2 3" xfId="36609" xr:uid="{00000000-0005-0000-0000-00009A6D0000}"/>
    <cellStyle name="Note 4 27 4 3" xfId="7182" xr:uid="{00000000-0005-0000-0000-00009B6D0000}"/>
    <cellStyle name="Note 4 27 4 3 2" xfId="24617" xr:uid="{00000000-0005-0000-0000-00009C6D0000}"/>
    <cellStyle name="Note 4 27 4 3 3" xfId="39070" xr:uid="{00000000-0005-0000-0000-00009D6D0000}"/>
    <cellStyle name="Note 4 27 4 4" xfId="9623" xr:uid="{00000000-0005-0000-0000-00009E6D0000}"/>
    <cellStyle name="Note 4 27 4 4 2" xfId="27058" xr:uid="{00000000-0005-0000-0000-00009F6D0000}"/>
    <cellStyle name="Note 4 27 4 4 3" xfId="41511" xr:uid="{00000000-0005-0000-0000-0000A06D0000}"/>
    <cellStyle name="Note 4 27 4 5" xfId="12043" xr:uid="{00000000-0005-0000-0000-0000A16D0000}"/>
    <cellStyle name="Note 4 27 4 5 2" xfId="29478" xr:uid="{00000000-0005-0000-0000-0000A26D0000}"/>
    <cellStyle name="Note 4 27 4 5 3" xfId="43931" xr:uid="{00000000-0005-0000-0000-0000A36D0000}"/>
    <cellStyle name="Note 4 27 4 6" xfId="15322" xr:uid="{00000000-0005-0000-0000-0000A46D0000}"/>
    <cellStyle name="Note 4 27 4 6 2" xfId="32757" xr:uid="{00000000-0005-0000-0000-0000A56D0000}"/>
    <cellStyle name="Note 4 27 4 6 3" xfId="47210" xr:uid="{00000000-0005-0000-0000-0000A66D0000}"/>
    <cellStyle name="Note 4 27 4 7" xfId="19050" xr:uid="{00000000-0005-0000-0000-0000A76D0000}"/>
    <cellStyle name="Note 4 27 4 8" xfId="20484" xr:uid="{00000000-0005-0000-0000-0000A86D0000}"/>
    <cellStyle name="Note 4 27 5" xfId="4717" xr:uid="{00000000-0005-0000-0000-0000A96D0000}"/>
    <cellStyle name="Note 4 27 5 2" xfId="14163" xr:uid="{00000000-0005-0000-0000-0000AA6D0000}"/>
    <cellStyle name="Note 4 27 5 2 2" xfId="31598" xr:uid="{00000000-0005-0000-0000-0000AB6D0000}"/>
    <cellStyle name="Note 4 27 5 2 3" xfId="46051" xr:uid="{00000000-0005-0000-0000-0000AC6D0000}"/>
    <cellStyle name="Note 4 27 5 3" xfId="16624" xr:uid="{00000000-0005-0000-0000-0000AD6D0000}"/>
    <cellStyle name="Note 4 27 5 3 2" xfId="34059" xr:uid="{00000000-0005-0000-0000-0000AE6D0000}"/>
    <cellStyle name="Note 4 27 5 3 3" xfId="48512" xr:uid="{00000000-0005-0000-0000-0000AF6D0000}"/>
    <cellStyle name="Note 4 27 5 4" xfId="22153" xr:uid="{00000000-0005-0000-0000-0000B06D0000}"/>
    <cellStyle name="Note 4 27 5 5" xfId="36606" xr:uid="{00000000-0005-0000-0000-0000B16D0000}"/>
    <cellStyle name="Note 4 27 6" xfId="7179" xr:uid="{00000000-0005-0000-0000-0000B26D0000}"/>
    <cellStyle name="Note 4 27 6 2" xfId="24614" xr:uid="{00000000-0005-0000-0000-0000B36D0000}"/>
    <cellStyle name="Note 4 27 6 3" xfId="39067" xr:uid="{00000000-0005-0000-0000-0000B46D0000}"/>
    <cellStyle name="Note 4 27 7" xfId="9620" xr:uid="{00000000-0005-0000-0000-0000B56D0000}"/>
    <cellStyle name="Note 4 27 7 2" xfId="27055" xr:uid="{00000000-0005-0000-0000-0000B66D0000}"/>
    <cellStyle name="Note 4 27 7 3" xfId="41508" xr:uid="{00000000-0005-0000-0000-0000B76D0000}"/>
    <cellStyle name="Note 4 27 8" xfId="12040" xr:uid="{00000000-0005-0000-0000-0000B86D0000}"/>
    <cellStyle name="Note 4 27 8 2" xfId="29475" xr:uid="{00000000-0005-0000-0000-0000B96D0000}"/>
    <cellStyle name="Note 4 27 8 3" xfId="43928" xr:uid="{00000000-0005-0000-0000-0000BA6D0000}"/>
    <cellStyle name="Note 4 27 9" xfId="19047" xr:uid="{00000000-0005-0000-0000-0000BB6D0000}"/>
    <cellStyle name="Note 4 28" xfId="2210" xr:uid="{00000000-0005-0000-0000-0000BC6D0000}"/>
    <cellStyle name="Note 4 28 2" xfId="4721" xr:uid="{00000000-0005-0000-0000-0000BD6D0000}"/>
    <cellStyle name="Note 4 28 2 2" xfId="14166" xr:uid="{00000000-0005-0000-0000-0000BE6D0000}"/>
    <cellStyle name="Note 4 28 2 2 2" xfId="31601" xr:uid="{00000000-0005-0000-0000-0000BF6D0000}"/>
    <cellStyle name="Note 4 28 2 2 3" xfId="46054" xr:uid="{00000000-0005-0000-0000-0000C06D0000}"/>
    <cellStyle name="Note 4 28 2 3" xfId="16627" xr:uid="{00000000-0005-0000-0000-0000C16D0000}"/>
    <cellStyle name="Note 4 28 2 3 2" xfId="34062" xr:uid="{00000000-0005-0000-0000-0000C26D0000}"/>
    <cellStyle name="Note 4 28 2 3 3" xfId="48515" xr:uid="{00000000-0005-0000-0000-0000C36D0000}"/>
    <cellStyle name="Note 4 28 2 4" xfId="22157" xr:uid="{00000000-0005-0000-0000-0000C46D0000}"/>
    <cellStyle name="Note 4 28 2 5" xfId="36610" xr:uid="{00000000-0005-0000-0000-0000C56D0000}"/>
    <cellStyle name="Note 4 28 3" xfId="7183" xr:uid="{00000000-0005-0000-0000-0000C66D0000}"/>
    <cellStyle name="Note 4 28 3 2" xfId="24618" xr:uid="{00000000-0005-0000-0000-0000C76D0000}"/>
    <cellStyle name="Note 4 28 3 3" xfId="39071" xr:uid="{00000000-0005-0000-0000-0000C86D0000}"/>
    <cellStyle name="Note 4 28 4" xfId="9624" xr:uid="{00000000-0005-0000-0000-0000C96D0000}"/>
    <cellStyle name="Note 4 28 4 2" xfId="27059" xr:uid="{00000000-0005-0000-0000-0000CA6D0000}"/>
    <cellStyle name="Note 4 28 4 3" xfId="41512" xr:uid="{00000000-0005-0000-0000-0000CB6D0000}"/>
    <cellStyle name="Note 4 28 5" xfId="12044" xr:uid="{00000000-0005-0000-0000-0000CC6D0000}"/>
    <cellStyle name="Note 4 28 5 2" xfId="29479" xr:uid="{00000000-0005-0000-0000-0000CD6D0000}"/>
    <cellStyle name="Note 4 28 5 3" xfId="43932" xr:uid="{00000000-0005-0000-0000-0000CE6D0000}"/>
    <cellStyle name="Note 4 28 6" xfId="19051" xr:uid="{00000000-0005-0000-0000-0000CF6D0000}"/>
    <cellStyle name="Note 4 29" xfId="2211" xr:uid="{00000000-0005-0000-0000-0000D06D0000}"/>
    <cellStyle name="Note 4 29 2" xfId="4722" xr:uid="{00000000-0005-0000-0000-0000D16D0000}"/>
    <cellStyle name="Note 4 29 2 2" xfId="14167" xr:uid="{00000000-0005-0000-0000-0000D26D0000}"/>
    <cellStyle name="Note 4 29 2 2 2" xfId="31602" xr:uid="{00000000-0005-0000-0000-0000D36D0000}"/>
    <cellStyle name="Note 4 29 2 2 3" xfId="46055" xr:uid="{00000000-0005-0000-0000-0000D46D0000}"/>
    <cellStyle name="Note 4 29 2 3" xfId="16628" xr:uid="{00000000-0005-0000-0000-0000D56D0000}"/>
    <cellStyle name="Note 4 29 2 3 2" xfId="34063" xr:uid="{00000000-0005-0000-0000-0000D66D0000}"/>
    <cellStyle name="Note 4 29 2 3 3" xfId="48516" xr:uid="{00000000-0005-0000-0000-0000D76D0000}"/>
    <cellStyle name="Note 4 29 2 4" xfId="22158" xr:uid="{00000000-0005-0000-0000-0000D86D0000}"/>
    <cellStyle name="Note 4 29 2 5" xfId="36611" xr:uid="{00000000-0005-0000-0000-0000D96D0000}"/>
    <cellStyle name="Note 4 29 3" xfId="7184" xr:uid="{00000000-0005-0000-0000-0000DA6D0000}"/>
    <cellStyle name="Note 4 29 3 2" xfId="24619" xr:uid="{00000000-0005-0000-0000-0000DB6D0000}"/>
    <cellStyle name="Note 4 29 3 3" xfId="39072" xr:uid="{00000000-0005-0000-0000-0000DC6D0000}"/>
    <cellStyle name="Note 4 29 4" xfId="9625" xr:uid="{00000000-0005-0000-0000-0000DD6D0000}"/>
    <cellStyle name="Note 4 29 4 2" xfId="27060" xr:uid="{00000000-0005-0000-0000-0000DE6D0000}"/>
    <cellStyle name="Note 4 29 4 3" xfId="41513" xr:uid="{00000000-0005-0000-0000-0000DF6D0000}"/>
    <cellStyle name="Note 4 29 5" xfId="12045" xr:uid="{00000000-0005-0000-0000-0000E06D0000}"/>
    <cellStyle name="Note 4 29 5 2" xfId="29480" xr:uid="{00000000-0005-0000-0000-0000E16D0000}"/>
    <cellStyle name="Note 4 29 5 3" xfId="43933" xr:uid="{00000000-0005-0000-0000-0000E26D0000}"/>
    <cellStyle name="Note 4 29 6" xfId="19052" xr:uid="{00000000-0005-0000-0000-0000E36D0000}"/>
    <cellStyle name="Note 4 3" xfId="2212" xr:uid="{00000000-0005-0000-0000-0000E46D0000}"/>
    <cellStyle name="Note 4 3 10" xfId="7185" xr:uid="{00000000-0005-0000-0000-0000E56D0000}"/>
    <cellStyle name="Note 4 3 10 2" xfId="24620" xr:uid="{00000000-0005-0000-0000-0000E66D0000}"/>
    <cellStyle name="Note 4 3 10 3" xfId="39073" xr:uid="{00000000-0005-0000-0000-0000E76D0000}"/>
    <cellStyle name="Note 4 3 11" xfId="9626" xr:uid="{00000000-0005-0000-0000-0000E86D0000}"/>
    <cellStyle name="Note 4 3 11 2" xfId="27061" xr:uid="{00000000-0005-0000-0000-0000E96D0000}"/>
    <cellStyle name="Note 4 3 11 3" xfId="41514" xr:uid="{00000000-0005-0000-0000-0000EA6D0000}"/>
    <cellStyle name="Note 4 3 12" xfId="12046" xr:uid="{00000000-0005-0000-0000-0000EB6D0000}"/>
    <cellStyle name="Note 4 3 12 2" xfId="29481" xr:uid="{00000000-0005-0000-0000-0000EC6D0000}"/>
    <cellStyle name="Note 4 3 12 3" xfId="43934" xr:uid="{00000000-0005-0000-0000-0000ED6D0000}"/>
    <cellStyle name="Note 4 3 13" xfId="19053" xr:uid="{00000000-0005-0000-0000-0000EE6D0000}"/>
    <cellStyle name="Note 4 3 2" xfId="2213" xr:uid="{00000000-0005-0000-0000-0000EF6D0000}"/>
    <cellStyle name="Note 4 3 2 2" xfId="2214" xr:uid="{00000000-0005-0000-0000-0000F06D0000}"/>
    <cellStyle name="Note 4 3 2 2 2" xfId="4725" xr:uid="{00000000-0005-0000-0000-0000F16D0000}"/>
    <cellStyle name="Note 4 3 2 2 2 2" xfId="14170" xr:uid="{00000000-0005-0000-0000-0000F26D0000}"/>
    <cellStyle name="Note 4 3 2 2 2 2 2" xfId="31605" xr:uid="{00000000-0005-0000-0000-0000F36D0000}"/>
    <cellStyle name="Note 4 3 2 2 2 2 3" xfId="46058" xr:uid="{00000000-0005-0000-0000-0000F46D0000}"/>
    <cellStyle name="Note 4 3 2 2 2 3" xfId="16631" xr:uid="{00000000-0005-0000-0000-0000F56D0000}"/>
    <cellStyle name="Note 4 3 2 2 2 3 2" xfId="34066" xr:uid="{00000000-0005-0000-0000-0000F66D0000}"/>
    <cellStyle name="Note 4 3 2 2 2 3 3" xfId="48519" xr:uid="{00000000-0005-0000-0000-0000F76D0000}"/>
    <cellStyle name="Note 4 3 2 2 2 4" xfId="22161" xr:uid="{00000000-0005-0000-0000-0000F86D0000}"/>
    <cellStyle name="Note 4 3 2 2 2 5" xfId="36614" xr:uid="{00000000-0005-0000-0000-0000F96D0000}"/>
    <cellStyle name="Note 4 3 2 2 3" xfId="7187" xr:uid="{00000000-0005-0000-0000-0000FA6D0000}"/>
    <cellStyle name="Note 4 3 2 2 3 2" xfId="24622" xr:uid="{00000000-0005-0000-0000-0000FB6D0000}"/>
    <cellStyle name="Note 4 3 2 2 3 3" xfId="39075" xr:uid="{00000000-0005-0000-0000-0000FC6D0000}"/>
    <cellStyle name="Note 4 3 2 2 4" xfId="9628" xr:uid="{00000000-0005-0000-0000-0000FD6D0000}"/>
    <cellStyle name="Note 4 3 2 2 4 2" xfId="27063" xr:uid="{00000000-0005-0000-0000-0000FE6D0000}"/>
    <cellStyle name="Note 4 3 2 2 4 3" xfId="41516" xr:uid="{00000000-0005-0000-0000-0000FF6D0000}"/>
    <cellStyle name="Note 4 3 2 2 5" xfId="12048" xr:uid="{00000000-0005-0000-0000-0000006E0000}"/>
    <cellStyle name="Note 4 3 2 2 5 2" xfId="29483" xr:uid="{00000000-0005-0000-0000-0000016E0000}"/>
    <cellStyle name="Note 4 3 2 2 5 3" xfId="43936" xr:uid="{00000000-0005-0000-0000-0000026E0000}"/>
    <cellStyle name="Note 4 3 2 2 6" xfId="19055" xr:uid="{00000000-0005-0000-0000-0000036E0000}"/>
    <cellStyle name="Note 4 3 2 3" xfId="2215" xr:uid="{00000000-0005-0000-0000-0000046E0000}"/>
    <cellStyle name="Note 4 3 2 3 2" xfId="4726" xr:uid="{00000000-0005-0000-0000-0000056E0000}"/>
    <cellStyle name="Note 4 3 2 3 2 2" xfId="14171" xr:uid="{00000000-0005-0000-0000-0000066E0000}"/>
    <cellStyle name="Note 4 3 2 3 2 2 2" xfId="31606" xr:uid="{00000000-0005-0000-0000-0000076E0000}"/>
    <cellStyle name="Note 4 3 2 3 2 2 3" xfId="46059" xr:uid="{00000000-0005-0000-0000-0000086E0000}"/>
    <cellStyle name="Note 4 3 2 3 2 3" xfId="16632" xr:uid="{00000000-0005-0000-0000-0000096E0000}"/>
    <cellStyle name="Note 4 3 2 3 2 3 2" xfId="34067" xr:uid="{00000000-0005-0000-0000-00000A6E0000}"/>
    <cellStyle name="Note 4 3 2 3 2 3 3" xfId="48520" xr:uid="{00000000-0005-0000-0000-00000B6E0000}"/>
    <cellStyle name="Note 4 3 2 3 2 4" xfId="22162" xr:uid="{00000000-0005-0000-0000-00000C6E0000}"/>
    <cellStyle name="Note 4 3 2 3 2 5" xfId="36615" xr:uid="{00000000-0005-0000-0000-00000D6E0000}"/>
    <cellStyle name="Note 4 3 2 3 3" xfId="7188" xr:uid="{00000000-0005-0000-0000-00000E6E0000}"/>
    <cellStyle name="Note 4 3 2 3 3 2" xfId="24623" xr:uid="{00000000-0005-0000-0000-00000F6E0000}"/>
    <cellStyle name="Note 4 3 2 3 3 3" xfId="39076" xr:uid="{00000000-0005-0000-0000-0000106E0000}"/>
    <cellStyle name="Note 4 3 2 3 4" xfId="9629" xr:uid="{00000000-0005-0000-0000-0000116E0000}"/>
    <cellStyle name="Note 4 3 2 3 4 2" xfId="27064" xr:uid="{00000000-0005-0000-0000-0000126E0000}"/>
    <cellStyle name="Note 4 3 2 3 4 3" xfId="41517" xr:uid="{00000000-0005-0000-0000-0000136E0000}"/>
    <cellStyle name="Note 4 3 2 3 5" xfId="12049" xr:uid="{00000000-0005-0000-0000-0000146E0000}"/>
    <cellStyle name="Note 4 3 2 3 5 2" xfId="29484" xr:uid="{00000000-0005-0000-0000-0000156E0000}"/>
    <cellStyle name="Note 4 3 2 3 5 3" xfId="43937" xr:uid="{00000000-0005-0000-0000-0000166E0000}"/>
    <cellStyle name="Note 4 3 2 3 6" xfId="19056" xr:uid="{00000000-0005-0000-0000-0000176E0000}"/>
    <cellStyle name="Note 4 3 2 4" xfId="2216" xr:uid="{00000000-0005-0000-0000-0000186E0000}"/>
    <cellStyle name="Note 4 3 2 4 2" xfId="4727" xr:uid="{00000000-0005-0000-0000-0000196E0000}"/>
    <cellStyle name="Note 4 3 2 4 2 2" xfId="22163" xr:uid="{00000000-0005-0000-0000-00001A6E0000}"/>
    <cellStyle name="Note 4 3 2 4 2 3" xfId="36616" xr:uid="{00000000-0005-0000-0000-00001B6E0000}"/>
    <cellStyle name="Note 4 3 2 4 3" xfId="7189" xr:uid="{00000000-0005-0000-0000-00001C6E0000}"/>
    <cellStyle name="Note 4 3 2 4 3 2" xfId="24624" xr:uid="{00000000-0005-0000-0000-00001D6E0000}"/>
    <cellStyle name="Note 4 3 2 4 3 3" xfId="39077" xr:uid="{00000000-0005-0000-0000-00001E6E0000}"/>
    <cellStyle name="Note 4 3 2 4 4" xfId="9630" xr:uid="{00000000-0005-0000-0000-00001F6E0000}"/>
    <cellStyle name="Note 4 3 2 4 4 2" xfId="27065" xr:uid="{00000000-0005-0000-0000-0000206E0000}"/>
    <cellStyle name="Note 4 3 2 4 4 3" xfId="41518" xr:uid="{00000000-0005-0000-0000-0000216E0000}"/>
    <cellStyle name="Note 4 3 2 4 5" xfId="12050" xr:uid="{00000000-0005-0000-0000-0000226E0000}"/>
    <cellStyle name="Note 4 3 2 4 5 2" xfId="29485" xr:uid="{00000000-0005-0000-0000-0000236E0000}"/>
    <cellStyle name="Note 4 3 2 4 5 3" xfId="43938" xr:uid="{00000000-0005-0000-0000-0000246E0000}"/>
    <cellStyle name="Note 4 3 2 4 6" xfId="15323" xr:uid="{00000000-0005-0000-0000-0000256E0000}"/>
    <cellStyle name="Note 4 3 2 4 6 2" xfId="32758" xr:uid="{00000000-0005-0000-0000-0000266E0000}"/>
    <cellStyle name="Note 4 3 2 4 6 3" xfId="47211" xr:uid="{00000000-0005-0000-0000-0000276E0000}"/>
    <cellStyle name="Note 4 3 2 4 7" xfId="19057" xr:uid="{00000000-0005-0000-0000-0000286E0000}"/>
    <cellStyle name="Note 4 3 2 4 8" xfId="20485" xr:uid="{00000000-0005-0000-0000-0000296E0000}"/>
    <cellStyle name="Note 4 3 2 5" xfId="4724" xr:uid="{00000000-0005-0000-0000-00002A6E0000}"/>
    <cellStyle name="Note 4 3 2 5 2" xfId="14169" xr:uid="{00000000-0005-0000-0000-00002B6E0000}"/>
    <cellStyle name="Note 4 3 2 5 2 2" xfId="31604" xr:uid="{00000000-0005-0000-0000-00002C6E0000}"/>
    <cellStyle name="Note 4 3 2 5 2 3" xfId="46057" xr:uid="{00000000-0005-0000-0000-00002D6E0000}"/>
    <cellStyle name="Note 4 3 2 5 3" xfId="16630" xr:uid="{00000000-0005-0000-0000-00002E6E0000}"/>
    <cellStyle name="Note 4 3 2 5 3 2" xfId="34065" xr:uid="{00000000-0005-0000-0000-00002F6E0000}"/>
    <cellStyle name="Note 4 3 2 5 3 3" xfId="48518" xr:uid="{00000000-0005-0000-0000-0000306E0000}"/>
    <cellStyle name="Note 4 3 2 5 4" xfId="22160" xr:uid="{00000000-0005-0000-0000-0000316E0000}"/>
    <cellStyle name="Note 4 3 2 5 5" xfId="36613" xr:uid="{00000000-0005-0000-0000-0000326E0000}"/>
    <cellStyle name="Note 4 3 2 6" xfId="7186" xr:uid="{00000000-0005-0000-0000-0000336E0000}"/>
    <cellStyle name="Note 4 3 2 6 2" xfId="24621" xr:uid="{00000000-0005-0000-0000-0000346E0000}"/>
    <cellStyle name="Note 4 3 2 6 3" xfId="39074" xr:uid="{00000000-0005-0000-0000-0000356E0000}"/>
    <cellStyle name="Note 4 3 2 7" xfId="9627" xr:uid="{00000000-0005-0000-0000-0000366E0000}"/>
    <cellStyle name="Note 4 3 2 7 2" xfId="27062" xr:uid="{00000000-0005-0000-0000-0000376E0000}"/>
    <cellStyle name="Note 4 3 2 7 3" xfId="41515" xr:uid="{00000000-0005-0000-0000-0000386E0000}"/>
    <cellStyle name="Note 4 3 2 8" xfId="12047" xr:uid="{00000000-0005-0000-0000-0000396E0000}"/>
    <cellStyle name="Note 4 3 2 8 2" xfId="29482" xr:uid="{00000000-0005-0000-0000-00003A6E0000}"/>
    <cellStyle name="Note 4 3 2 8 3" xfId="43935" xr:uid="{00000000-0005-0000-0000-00003B6E0000}"/>
    <cellStyle name="Note 4 3 2 9" xfId="19054" xr:uid="{00000000-0005-0000-0000-00003C6E0000}"/>
    <cellStyle name="Note 4 3 3" xfId="2217" xr:uid="{00000000-0005-0000-0000-00003D6E0000}"/>
    <cellStyle name="Note 4 3 3 2" xfId="2218" xr:uid="{00000000-0005-0000-0000-00003E6E0000}"/>
    <cellStyle name="Note 4 3 3 2 2" xfId="4729" xr:uid="{00000000-0005-0000-0000-00003F6E0000}"/>
    <cellStyle name="Note 4 3 3 2 2 2" xfId="14173" xr:uid="{00000000-0005-0000-0000-0000406E0000}"/>
    <cellStyle name="Note 4 3 3 2 2 2 2" xfId="31608" xr:uid="{00000000-0005-0000-0000-0000416E0000}"/>
    <cellStyle name="Note 4 3 3 2 2 2 3" xfId="46061" xr:uid="{00000000-0005-0000-0000-0000426E0000}"/>
    <cellStyle name="Note 4 3 3 2 2 3" xfId="16634" xr:uid="{00000000-0005-0000-0000-0000436E0000}"/>
    <cellStyle name="Note 4 3 3 2 2 3 2" xfId="34069" xr:uid="{00000000-0005-0000-0000-0000446E0000}"/>
    <cellStyle name="Note 4 3 3 2 2 3 3" xfId="48522" xr:uid="{00000000-0005-0000-0000-0000456E0000}"/>
    <cellStyle name="Note 4 3 3 2 2 4" xfId="22165" xr:uid="{00000000-0005-0000-0000-0000466E0000}"/>
    <cellStyle name="Note 4 3 3 2 2 5" xfId="36618" xr:uid="{00000000-0005-0000-0000-0000476E0000}"/>
    <cellStyle name="Note 4 3 3 2 3" xfId="7191" xr:uid="{00000000-0005-0000-0000-0000486E0000}"/>
    <cellStyle name="Note 4 3 3 2 3 2" xfId="24626" xr:uid="{00000000-0005-0000-0000-0000496E0000}"/>
    <cellStyle name="Note 4 3 3 2 3 3" xfId="39079" xr:uid="{00000000-0005-0000-0000-00004A6E0000}"/>
    <cellStyle name="Note 4 3 3 2 4" xfId="9632" xr:uid="{00000000-0005-0000-0000-00004B6E0000}"/>
    <cellStyle name="Note 4 3 3 2 4 2" xfId="27067" xr:uid="{00000000-0005-0000-0000-00004C6E0000}"/>
    <cellStyle name="Note 4 3 3 2 4 3" xfId="41520" xr:uid="{00000000-0005-0000-0000-00004D6E0000}"/>
    <cellStyle name="Note 4 3 3 2 5" xfId="12052" xr:uid="{00000000-0005-0000-0000-00004E6E0000}"/>
    <cellStyle name="Note 4 3 3 2 5 2" xfId="29487" xr:uid="{00000000-0005-0000-0000-00004F6E0000}"/>
    <cellStyle name="Note 4 3 3 2 5 3" xfId="43940" xr:uid="{00000000-0005-0000-0000-0000506E0000}"/>
    <cellStyle name="Note 4 3 3 2 6" xfId="19059" xr:uid="{00000000-0005-0000-0000-0000516E0000}"/>
    <cellStyle name="Note 4 3 3 3" xfId="2219" xr:uid="{00000000-0005-0000-0000-0000526E0000}"/>
    <cellStyle name="Note 4 3 3 3 2" xfId="4730" xr:uid="{00000000-0005-0000-0000-0000536E0000}"/>
    <cellStyle name="Note 4 3 3 3 2 2" xfId="14174" xr:uid="{00000000-0005-0000-0000-0000546E0000}"/>
    <cellStyle name="Note 4 3 3 3 2 2 2" xfId="31609" xr:uid="{00000000-0005-0000-0000-0000556E0000}"/>
    <cellStyle name="Note 4 3 3 3 2 2 3" xfId="46062" xr:uid="{00000000-0005-0000-0000-0000566E0000}"/>
    <cellStyle name="Note 4 3 3 3 2 3" xfId="16635" xr:uid="{00000000-0005-0000-0000-0000576E0000}"/>
    <cellStyle name="Note 4 3 3 3 2 3 2" xfId="34070" xr:uid="{00000000-0005-0000-0000-0000586E0000}"/>
    <cellStyle name="Note 4 3 3 3 2 3 3" xfId="48523" xr:uid="{00000000-0005-0000-0000-0000596E0000}"/>
    <cellStyle name="Note 4 3 3 3 2 4" xfId="22166" xr:uid="{00000000-0005-0000-0000-00005A6E0000}"/>
    <cellStyle name="Note 4 3 3 3 2 5" xfId="36619" xr:uid="{00000000-0005-0000-0000-00005B6E0000}"/>
    <cellStyle name="Note 4 3 3 3 3" xfId="7192" xr:uid="{00000000-0005-0000-0000-00005C6E0000}"/>
    <cellStyle name="Note 4 3 3 3 3 2" xfId="24627" xr:uid="{00000000-0005-0000-0000-00005D6E0000}"/>
    <cellStyle name="Note 4 3 3 3 3 3" xfId="39080" xr:uid="{00000000-0005-0000-0000-00005E6E0000}"/>
    <cellStyle name="Note 4 3 3 3 4" xfId="9633" xr:uid="{00000000-0005-0000-0000-00005F6E0000}"/>
    <cellStyle name="Note 4 3 3 3 4 2" xfId="27068" xr:uid="{00000000-0005-0000-0000-0000606E0000}"/>
    <cellStyle name="Note 4 3 3 3 4 3" xfId="41521" xr:uid="{00000000-0005-0000-0000-0000616E0000}"/>
    <cellStyle name="Note 4 3 3 3 5" xfId="12053" xr:uid="{00000000-0005-0000-0000-0000626E0000}"/>
    <cellStyle name="Note 4 3 3 3 5 2" xfId="29488" xr:uid="{00000000-0005-0000-0000-0000636E0000}"/>
    <cellStyle name="Note 4 3 3 3 5 3" xfId="43941" xr:uid="{00000000-0005-0000-0000-0000646E0000}"/>
    <cellStyle name="Note 4 3 3 3 6" xfId="19060" xr:uid="{00000000-0005-0000-0000-0000656E0000}"/>
    <cellStyle name="Note 4 3 3 4" xfId="2220" xr:uid="{00000000-0005-0000-0000-0000666E0000}"/>
    <cellStyle name="Note 4 3 3 4 2" xfId="4731" xr:uid="{00000000-0005-0000-0000-0000676E0000}"/>
    <cellStyle name="Note 4 3 3 4 2 2" xfId="22167" xr:uid="{00000000-0005-0000-0000-0000686E0000}"/>
    <cellStyle name="Note 4 3 3 4 2 3" xfId="36620" xr:uid="{00000000-0005-0000-0000-0000696E0000}"/>
    <cellStyle name="Note 4 3 3 4 3" xfId="7193" xr:uid="{00000000-0005-0000-0000-00006A6E0000}"/>
    <cellStyle name="Note 4 3 3 4 3 2" xfId="24628" xr:uid="{00000000-0005-0000-0000-00006B6E0000}"/>
    <cellStyle name="Note 4 3 3 4 3 3" xfId="39081" xr:uid="{00000000-0005-0000-0000-00006C6E0000}"/>
    <cellStyle name="Note 4 3 3 4 4" xfId="9634" xr:uid="{00000000-0005-0000-0000-00006D6E0000}"/>
    <cellStyle name="Note 4 3 3 4 4 2" xfId="27069" xr:uid="{00000000-0005-0000-0000-00006E6E0000}"/>
    <cellStyle name="Note 4 3 3 4 4 3" xfId="41522" xr:uid="{00000000-0005-0000-0000-00006F6E0000}"/>
    <cellStyle name="Note 4 3 3 4 5" xfId="12054" xr:uid="{00000000-0005-0000-0000-0000706E0000}"/>
    <cellStyle name="Note 4 3 3 4 5 2" xfId="29489" xr:uid="{00000000-0005-0000-0000-0000716E0000}"/>
    <cellStyle name="Note 4 3 3 4 5 3" xfId="43942" xr:uid="{00000000-0005-0000-0000-0000726E0000}"/>
    <cellStyle name="Note 4 3 3 4 6" xfId="15324" xr:uid="{00000000-0005-0000-0000-0000736E0000}"/>
    <cellStyle name="Note 4 3 3 4 6 2" xfId="32759" xr:uid="{00000000-0005-0000-0000-0000746E0000}"/>
    <cellStyle name="Note 4 3 3 4 6 3" xfId="47212" xr:uid="{00000000-0005-0000-0000-0000756E0000}"/>
    <cellStyle name="Note 4 3 3 4 7" xfId="19061" xr:uid="{00000000-0005-0000-0000-0000766E0000}"/>
    <cellStyle name="Note 4 3 3 4 8" xfId="20486" xr:uid="{00000000-0005-0000-0000-0000776E0000}"/>
    <cellStyle name="Note 4 3 3 5" xfId="4728" xr:uid="{00000000-0005-0000-0000-0000786E0000}"/>
    <cellStyle name="Note 4 3 3 5 2" xfId="14172" xr:uid="{00000000-0005-0000-0000-0000796E0000}"/>
    <cellStyle name="Note 4 3 3 5 2 2" xfId="31607" xr:uid="{00000000-0005-0000-0000-00007A6E0000}"/>
    <cellStyle name="Note 4 3 3 5 2 3" xfId="46060" xr:uid="{00000000-0005-0000-0000-00007B6E0000}"/>
    <cellStyle name="Note 4 3 3 5 3" xfId="16633" xr:uid="{00000000-0005-0000-0000-00007C6E0000}"/>
    <cellStyle name="Note 4 3 3 5 3 2" xfId="34068" xr:uid="{00000000-0005-0000-0000-00007D6E0000}"/>
    <cellStyle name="Note 4 3 3 5 3 3" xfId="48521" xr:uid="{00000000-0005-0000-0000-00007E6E0000}"/>
    <cellStyle name="Note 4 3 3 5 4" xfId="22164" xr:uid="{00000000-0005-0000-0000-00007F6E0000}"/>
    <cellStyle name="Note 4 3 3 5 5" xfId="36617" xr:uid="{00000000-0005-0000-0000-0000806E0000}"/>
    <cellStyle name="Note 4 3 3 6" xfId="7190" xr:uid="{00000000-0005-0000-0000-0000816E0000}"/>
    <cellStyle name="Note 4 3 3 6 2" xfId="24625" xr:uid="{00000000-0005-0000-0000-0000826E0000}"/>
    <cellStyle name="Note 4 3 3 6 3" xfId="39078" xr:uid="{00000000-0005-0000-0000-0000836E0000}"/>
    <cellStyle name="Note 4 3 3 7" xfId="9631" xr:uid="{00000000-0005-0000-0000-0000846E0000}"/>
    <cellStyle name="Note 4 3 3 7 2" xfId="27066" xr:uid="{00000000-0005-0000-0000-0000856E0000}"/>
    <cellStyle name="Note 4 3 3 7 3" xfId="41519" xr:uid="{00000000-0005-0000-0000-0000866E0000}"/>
    <cellStyle name="Note 4 3 3 8" xfId="12051" xr:uid="{00000000-0005-0000-0000-0000876E0000}"/>
    <cellStyle name="Note 4 3 3 8 2" xfId="29486" xr:uid="{00000000-0005-0000-0000-0000886E0000}"/>
    <cellStyle name="Note 4 3 3 8 3" xfId="43939" xr:uid="{00000000-0005-0000-0000-0000896E0000}"/>
    <cellStyle name="Note 4 3 3 9" xfId="19058" xr:uid="{00000000-0005-0000-0000-00008A6E0000}"/>
    <cellStyle name="Note 4 3 4" xfId="2221" xr:uid="{00000000-0005-0000-0000-00008B6E0000}"/>
    <cellStyle name="Note 4 3 4 2" xfId="2222" xr:uid="{00000000-0005-0000-0000-00008C6E0000}"/>
    <cellStyle name="Note 4 3 4 2 2" xfId="4733" xr:uid="{00000000-0005-0000-0000-00008D6E0000}"/>
    <cellStyle name="Note 4 3 4 2 2 2" xfId="14176" xr:uid="{00000000-0005-0000-0000-00008E6E0000}"/>
    <cellStyle name="Note 4 3 4 2 2 2 2" xfId="31611" xr:uid="{00000000-0005-0000-0000-00008F6E0000}"/>
    <cellStyle name="Note 4 3 4 2 2 2 3" xfId="46064" xr:uid="{00000000-0005-0000-0000-0000906E0000}"/>
    <cellStyle name="Note 4 3 4 2 2 3" xfId="16637" xr:uid="{00000000-0005-0000-0000-0000916E0000}"/>
    <cellStyle name="Note 4 3 4 2 2 3 2" xfId="34072" xr:uid="{00000000-0005-0000-0000-0000926E0000}"/>
    <cellStyle name="Note 4 3 4 2 2 3 3" xfId="48525" xr:uid="{00000000-0005-0000-0000-0000936E0000}"/>
    <cellStyle name="Note 4 3 4 2 2 4" xfId="22169" xr:uid="{00000000-0005-0000-0000-0000946E0000}"/>
    <cellStyle name="Note 4 3 4 2 2 5" xfId="36622" xr:uid="{00000000-0005-0000-0000-0000956E0000}"/>
    <cellStyle name="Note 4 3 4 2 3" xfId="7195" xr:uid="{00000000-0005-0000-0000-0000966E0000}"/>
    <cellStyle name="Note 4 3 4 2 3 2" xfId="24630" xr:uid="{00000000-0005-0000-0000-0000976E0000}"/>
    <cellStyle name="Note 4 3 4 2 3 3" xfId="39083" xr:uid="{00000000-0005-0000-0000-0000986E0000}"/>
    <cellStyle name="Note 4 3 4 2 4" xfId="9636" xr:uid="{00000000-0005-0000-0000-0000996E0000}"/>
    <cellStyle name="Note 4 3 4 2 4 2" xfId="27071" xr:uid="{00000000-0005-0000-0000-00009A6E0000}"/>
    <cellStyle name="Note 4 3 4 2 4 3" xfId="41524" xr:uid="{00000000-0005-0000-0000-00009B6E0000}"/>
    <cellStyle name="Note 4 3 4 2 5" xfId="12056" xr:uid="{00000000-0005-0000-0000-00009C6E0000}"/>
    <cellStyle name="Note 4 3 4 2 5 2" xfId="29491" xr:uid="{00000000-0005-0000-0000-00009D6E0000}"/>
    <cellStyle name="Note 4 3 4 2 5 3" xfId="43944" xr:uid="{00000000-0005-0000-0000-00009E6E0000}"/>
    <cellStyle name="Note 4 3 4 2 6" xfId="19063" xr:uid="{00000000-0005-0000-0000-00009F6E0000}"/>
    <cellStyle name="Note 4 3 4 3" xfId="2223" xr:uid="{00000000-0005-0000-0000-0000A06E0000}"/>
    <cellStyle name="Note 4 3 4 3 2" xfId="4734" xr:uid="{00000000-0005-0000-0000-0000A16E0000}"/>
    <cellStyle name="Note 4 3 4 3 2 2" xfId="14177" xr:uid="{00000000-0005-0000-0000-0000A26E0000}"/>
    <cellStyle name="Note 4 3 4 3 2 2 2" xfId="31612" xr:uid="{00000000-0005-0000-0000-0000A36E0000}"/>
    <cellStyle name="Note 4 3 4 3 2 2 3" xfId="46065" xr:uid="{00000000-0005-0000-0000-0000A46E0000}"/>
    <cellStyle name="Note 4 3 4 3 2 3" xfId="16638" xr:uid="{00000000-0005-0000-0000-0000A56E0000}"/>
    <cellStyle name="Note 4 3 4 3 2 3 2" xfId="34073" xr:uid="{00000000-0005-0000-0000-0000A66E0000}"/>
    <cellStyle name="Note 4 3 4 3 2 3 3" xfId="48526" xr:uid="{00000000-0005-0000-0000-0000A76E0000}"/>
    <cellStyle name="Note 4 3 4 3 2 4" xfId="22170" xr:uid="{00000000-0005-0000-0000-0000A86E0000}"/>
    <cellStyle name="Note 4 3 4 3 2 5" xfId="36623" xr:uid="{00000000-0005-0000-0000-0000A96E0000}"/>
    <cellStyle name="Note 4 3 4 3 3" xfId="7196" xr:uid="{00000000-0005-0000-0000-0000AA6E0000}"/>
    <cellStyle name="Note 4 3 4 3 3 2" xfId="24631" xr:uid="{00000000-0005-0000-0000-0000AB6E0000}"/>
    <cellStyle name="Note 4 3 4 3 3 3" xfId="39084" xr:uid="{00000000-0005-0000-0000-0000AC6E0000}"/>
    <cellStyle name="Note 4 3 4 3 4" xfId="9637" xr:uid="{00000000-0005-0000-0000-0000AD6E0000}"/>
    <cellStyle name="Note 4 3 4 3 4 2" xfId="27072" xr:uid="{00000000-0005-0000-0000-0000AE6E0000}"/>
    <cellStyle name="Note 4 3 4 3 4 3" xfId="41525" xr:uid="{00000000-0005-0000-0000-0000AF6E0000}"/>
    <cellStyle name="Note 4 3 4 3 5" xfId="12057" xr:uid="{00000000-0005-0000-0000-0000B06E0000}"/>
    <cellStyle name="Note 4 3 4 3 5 2" xfId="29492" xr:uid="{00000000-0005-0000-0000-0000B16E0000}"/>
    <cellStyle name="Note 4 3 4 3 5 3" xfId="43945" xr:uid="{00000000-0005-0000-0000-0000B26E0000}"/>
    <cellStyle name="Note 4 3 4 3 6" xfId="19064" xr:uid="{00000000-0005-0000-0000-0000B36E0000}"/>
    <cellStyle name="Note 4 3 4 4" xfId="2224" xr:uid="{00000000-0005-0000-0000-0000B46E0000}"/>
    <cellStyle name="Note 4 3 4 4 2" xfId="4735" xr:uid="{00000000-0005-0000-0000-0000B56E0000}"/>
    <cellStyle name="Note 4 3 4 4 2 2" xfId="22171" xr:uid="{00000000-0005-0000-0000-0000B66E0000}"/>
    <cellStyle name="Note 4 3 4 4 2 3" xfId="36624" xr:uid="{00000000-0005-0000-0000-0000B76E0000}"/>
    <cellStyle name="Note 4 3 4 4 3" xfId="7197" xr:uid="{00000000-0005-0000-0000-0000B86E0000}"/>
    <cellStyle name="Note 4 3 4 4 3 2" xfId="24632" xr:uid="{00000000-0005-0000-0000-0000B96E0000}"/>
    <cellStyle name="Note 4 3 4 4 3 3" xfId="39085" xr:uid="{00000000-0005-0000-0000-0000BA6E0000}"/>
    <cellStyle name="Note 4 3 4 4 4" xfId="9638" xr:uid="{00000000-0005-0000-0000-0000BB6E0000}"/>
    <cellStyle name="Note 4 3 4 4 4 2" xfId="27073" xr:uid="{00000000-0005-0000-0000-0000BC6E0000}"/>
    <cellStyle name="Note 4 3 4 4 4 3" xfId="41526" xr:uid="{00000000-0005-0000-0000-0000BD6E0000}"/>
    <cellStyle name="Note 4 3 4 4 5" xfId="12058" xr:uid="{00000000-0005-0000-0000-0000BE6E0000}"/>
    <cellStyle name="Note 4 3 4 4 5 2" xfId="29493" xr:uid="{00000000-0005-0000-0000-0000BF6E0000}"/>
    <cellStyle name="Note 4 3 4 4 5 3" xfId="43946" xr:uid="{00000000-0005-0000-0000-0000C06E0000}"/>
    <cellStyle name="Note 4 3 4 4 6" xfId="15325" xr:uid="{00000000-0005-0000-0000-0000C16E0000}"/>
    <cellStyle name="Note 4 3 4 4 6 2" xfId="32760" xr:uid="{00000000-0005-0000-0000-0000C26E0000}"/>
    <cellStyle name="Note 4 3 4 4 6 3" xfId="47213" xr:uid="{00000000-0005-0000-0000-0000C36E0000}"/>
    <cellStyle name="Note 4 3 4 4 7" xfId="19065" xr:uid="{00000000-0005-0000-0000-0000C46E0000}"/>
    <cellStyle name="Note 4 3 4 4 8" xfId="20487" xr:uid="{00000000-0005-0000-0000-0000C56E0000}"/>
    <cellStyle name="Note 4 3 4 5" xfId="4732" xr:uid="{00000000-0005-0000-0000-0000C66E0000}"/>
    <cellStyle name="Note 4 3 4 5 2" xfId="14175" xr:uid="{00000000-0005-0000-0000-0000C76E0000}"/>
    <cellStyle name="Note 4 3 4 5 2 2" xfId="31610" xr:uid="{00000000-0005-0000-0000-0000C86E0000}"/>
    <cellStyle name="Note 4 3 4 5 2 3" xfId="46063" xr:uid="{00000000-0005-0000-0000-0000C96E0000}"/>
    <cellStyle name="Note 4 3 4 5 3" xfId="16636" xr:uid="{00000000-0005-0000-0000-0000CA6E0000}"/>
    <cellStyle name="Note 4 3 4 5 3 2" xfId="34071" xr:uid="{00000000-0005-0000-0000-0000CB6E0000}"/>
    <cellStyle name="Note 4 3 4 5 3 3" xfId="48524" xr:uid="{00000000-0005-0000-0000-0000CC6E0000}"/>
    <cellStyle name="Note 4 3 4 5 4" xfId="22168" xr:uid="{00000000-0005-0000-0000-0000CD6E0000}"/>
    <cellStyle name="Note 4 3 4 5 5" xfId="36621" xr:uid="{00000000-0005-0000-0000-0000CE6E0000}"/>
    <cellStyle name="Note 4 3 4 6" xfId="7194" xr:uid="{00000000-0005-0000-0000-0000CF6E0000}"/>
    <cellStyle name="Note 4 3 4 6 2" xfId="24629" xr:uid="{00000000-0005-0000-0000-0000D06E0000}"/>
    <cellStyle name="Note 4 3 4 6 3" xfId="39082" xr:uid="{00000000-0005-0000-0000-0000D16E0000}"/>
    <cellStyle name="Note 4 3 4 7" xfId="9635" xr:uid="{00000000-0005-0000-0000-0000D26E0000}"/>
    <cellStyle name="Note 4 3 4 7 2" xfId="27070" xr:uid="{00000000-0005-0000-0000-0000D36E0000}"/>
    <cellStyle name="Note 4 3 4 7 3" xfId="41523" xr:uid="{00000000-0005-0000-0000-0000D46E0000}"/>
    <cellStyle name="Note 4 3 4 8" xfId="12055" xr:uid="{00000000-0005-0000-0000-0000D56E0000}"/>
    <cellStyle name="Note 4 3 4 8 2" xfId="29490" xr:uid="{00000000-0005-0000-0000-0000D66E0000}"/>
    <cellStyle name="Note 4 3 4 8 3" xfId="43943" xr:uid="{00000000-0005-0000-0000-0000D76E0000}"/>
    <cellStyle name="Note 4 3 4 9" xfId="19062" xr:uid="{00000000-0005-0000-0000-0000D86E0000}"/>
    <cellStyle name="Note 4 3 5" xfId="2225" xr:uid="{00000000-0005-0000-0000-0000D96E0000}"/>
    <cellStyle name="Note 4 3 5 2" xfId="2226" xr:uid="{00000000-0005-0000-0000-0000DA6E0000}"/>
    <cellStyle name="Note 4 3 5 2 2" xfId="4737" xr:uid="{00000000-0005-0000-0000-0000DB6E0000}"/>
    <cellStyle name="Note 4 3 5 2 2 2" xfId="14179" xr:uid="{00000000-0005-0000-0000-0000DC6E0000}"/>
    <cellStyle name="Note 4 3 5 2 2 2 2" xfId="31614" xr:uid="{00000000-0005-0000-0000-0000DD6E0000}"/>
    <cellStyle name="Note 4 3 5 2 2 2 3" xfId="46067" xr:uid="{00000000-0005-0000-0000-0000DE6E0000}"/>
    <cellStyle name="Note 4 3 5 2 2 3" xfId="16640" xr:uid="{00000000-0005-0000-0000-0000DF6E0000}"/>
    <cellStyle name="Note 4 3 5 2 2 3 2" xfId="34075" xr:uid="{00000000-0005-0000-0000-0000E06E0000}"/>
    <cellStyle name="Note 4 3 5 2 2 3 3" xfId="48528" xr:uid="{00000000-0005-0000-0000-0000E16E0000}"/>
    <cellStyle name="Note 4 3 5 2 2 4" xfId="22173" xr:uid="{00000000-0005-0000-0000-0000E26E0000}"/>
    <cellStyle name="Note 4 3 5 2 2 5" xfId="36626" xr:uid="{00000000-0005-0000-0000-0000E36E0000}"/>
    <cellStyle name="Note 4 3 5 2 3" xfId="7199" xr:uid="{00000000-0005-0000-0000-0000E46E0000}"/>
    <cellStyle name="Note 4 3 5 2 3 2" xfId="24634" xr:uid="{00000000-0005-0000-0000-0000E56E0000}"/>
    <cellStyle name="Note 4 3 5 2 3 3" xfId="39087" xr:uid="{00000000-0005-0000-0000-0000E66E0000}"/>
    <cellStyle name="Note 4 3 5 2 4" xfId="9640" xr:uid="{00000000-0005-0000-0000-0000E76E0000}"/>
    <cellStyle name="Note 4 3 5 2 4 2" xfId="27075" xr:uid="{00000000-0005-0000-0000-0000E86E0000}"/>
    <cellStyle name="Note 4 3 5 2 4 3" xfId="41528" xr:uid="{00000000-0005-0000-0000-0000E96E0000}"/>
    <cellStyle name="Note 4 3 5 2 5" xfId="12060" xr:uid="{00000000-0005-0000-0000-0000EA6E0000}"/>
    <cellStyle name="Note 4 3 5 2 5 2" xfId="29495" xr:uid="{00000000-0005-0000-0000-0000EB6E0000}"/>
    <cellStyle name="Note 4 3 5 2 5 3" xfId="43948" xr:uid="{00000000-0005-0000-0000-0000EC6E0000}"/>
    <cellStyle name="Note 4 3 5 2 6" xfId="19067" xr:uid="{00000000-0005-0000-0000-0000ED6E0000}"/>
    <cellStyle name="Note 4 3 5 3" xfId="2227" xr:uid="{00000000-0005-0000-0000-0000EE6E0000}"/>
    <cellStyle name="Note 4 3 5 3 2" xfId="4738" xr:uid="{00000000-0005-0000-0000-0000EF6E0000}"/>
    <cellStyle name="Note 4 3 5 3 2 2" xfId="14180" xr:uid="{00000000-0005-0000-0000-0000F06E0000}"/>
    <cellStyle name="Note 4 3 5 3 2 2 2" xfId="31615" xr:uid="{00000000-0005-0000-0000-0000F16E0000}"/>
    <cellStyle name="Note 4 3 5 3 2 2 3" xfId="46068" xr:uid="{00000000-0005-0000-0000-0000F26E0000}"/>
    <cellStyle name="Note 4 3 5 3 2 3" xfId="16641" xr:uid="{00000000-0005-0000-0000-0000F36E0000}"/>
    <cellStyle name="Note 4 3 5 3 2 3 2" xfId="34076" xr:uid="{00000000-0005-0000-0000-0000F46E0000}"/>
    <cellStyle name="Note 4 3 5 3 2 3 3" xfId="48529" xr:uid="{00000000-0005-0000-0000-0000F56E0000}"/>
    <cellStyle name="Note 4 3 5 3 2 4" xfId="22174" xr:uid="{00000000-0005-0000-0000-0000F66E0000}"/>
    <cellStyle name="Note 4 3 5 3 2 5" xfId="36627" xr:uid="{00000000-0005-0000-0000-0000F76E0000}"/>
    <cellStyle name="Note 4 3 5 3 3" xfId="7200" xr:uid="{00000000-0005-0000-0000-0000F86E0000}"/>
    <cellStyle name="Note 4 3 5 3 3 2" xfId="24635" xr:uid="{00000000-0005-0000-0000-0000F96E0000}"/>
    <cellStyle name="Note 4 3 5 3 3 3" xfId="39088" xr:uid="{00000000-0005-0000-0000-0000FA6E0000}"/>
    <cellStyle name="Note 4 3 5 3 4" xfId="9641" xr:uid="{00000000-0005-0000-0000-0000FB6E0000}"/>
    <cellStyle name="Note 4 3 5 3 4 2" xfId="27076" xr:uid="{00000000-0005-0000-0000-0000FC6E0000}"/>
    <cellStyle name="Note 4 3 5 3 4 3" xfId="41529" xr:uid="{00000000-0005-0000-0000-0000FD6E0000}"/>
    <cellStyle name="Note 4 3 5 3 5" xfId="12061" xr:uid="{00000000-0005-0000-0000-0000FE6E0000}"/>
    <cellStyle name="Note 4 3 5 3 5 2" xfId="29496" xr:uid="{00000000-0005-0000-0000-0000FF6E0000}"/>
    <cellStyle name="Note 4 3 5 3 5 3" xfId="43949" xr:uid="{00000000-0005-0000-0000-0000006F0000}"/>
    <cellStyle name="Note 4 3 5 3 6" xfId="19068" xr:uid="{00000000-0005-0000-0000-0000016F0000}"/>
    <cellStyle name="Note 4 3 5 4" xfId="2228" xr:uid="{00000000-0005-0000-0000-0000026F0000}"/>
    <cellStyle name="Note 4 3 5 4 2" xfId="4739" xr:uid="{00000000-0005-0000-0000-0000036F0000}"/>
    <cellStyle name="Note 4 3 5 4 2 2" xfId="22175" xr:uid="{00000000-0005-0000-0000-0000046F0000}"/>
    <cellStyle name="Note 4 3 5 4 2 3" xfId="36628" xr:uid="{00000000-0005-0000-0000-0000056F0000}"/>
    <cellStyle name="Note 4 3 5 4 3" xfId="7201" xr:uid="{00000000-0005-0000-0000-0000066F0000}"/>
    <cellStyle name="Note 4 3 5 4 3 2" xfId="24636" xr:uid="{00000000-0005-0000-0000-0000076F0000}"/>
    <cellStyle name="Note 4 3 5 4 3 3" xfId="39089" xr:uid="{00000000-0005-0000-0000-0000086F0000}"/>
    <cellStyle name="Note 4 3 5 4 4" xfId="9642" xr:uid="{00000000-0005-0000-0000-0000096F0000}"/>
    <cellStyle name="Note 4 3 5 4 4 2" xfId="27077" xr:uid="{00000000-0005-0000-0000-00000A6F0000}"/>
    <cellStyle name="Note 4 3 5 4 4 3" xfId="41530" xr:uid="{00000000-0005-0000-0000-00000B6F0000}"/>
    <cellStyle name="Note 4 3 5 4 5" xfId="12062" xr:uid="{00000000-0005-0000-0000-00000C6F0000}"/>
    <cellStyle name="Note 4 3 5 4 5 2" xfId="29497" xr:uid="{00000000-0005-0000-0000-00000D6F0000}"/>
    <cellStyle name="Note 4 3 5 4 5 3" xfId="43950" xr:uid="{00000000-0005-0000-0000-00000E6F0000}"/>
    <cellStyle name="Note 4 3 5 4 6" xfId="15326" xr:uid="{00000000-0005-0000-0000-00000F6F0000}"/>
    <cellStyle name="Note 4 3 5 4 6 2" xfId="32761" xr:uid="{00000000-0005-0000-0000-0000106F0000}"/>
    <cellStyle name="Note 4 3 5 4 6 3" xfId="47214" xr:uid="{00000000-0005-0000-0000-0000116F0000}"/>
    <cellStyle name="Note 4 3 5 4 7" xfId="19069" xr:uid="{00000000-0005-0000-0000-0000126F0000}"/>
    <cellStyle name="Note 4 3 5 4 8" xfId="20488" xr:uid="{00000000-0005-0000-0000-0000136F0000}"/>
    <cellStyle name="Note 4 3 5 5" xfId="4736" xr:uid="{00000000-0005-0000-0000-0000146F0000}"/>
    <cellStyle name="Note 4 3 5 5 2" xfId="14178" xr:uid="{00000000-0005-0000-0000-0000156F0000}"/>
    <cellStyle name="Note 4 3 5 5 2 2" xfId="31613" xr:uid="{00000000-0005-0000-0000-0000166F0000}"/>
    <cellStyle name="Note 4 3 5 5 2 3" xfId="46066" xr:uid="{00000000-0005-0000-0000-0000176F0000}"/>
    <cellStyle name="Note 4 3 5 5 3" xfId="16639" xr:uid="{00000000-0005-0000-0000-0000186F0000}"/>
    <cellStyle name="Note 4 3 5 5 3 2" xfId="34074" xr:uid="{00000000-0005-0000-0000-0000196F0000}"/>
    <cellStyle name="Note 4 3 5 5 3 3" xfId="48527" xr:uid="{00000000-0005-0000-0000-00001A6F0000}"/>
    <cellStyle name="Note 4 3 5 5 4" xfId="22172" xr:uid="{00000000-0005-0000-0000-00001B6F0000}"/>
    <cellStyle name="Note 4 3 5 5 5" xfId="36625" xr:uid="{00000000-0005-0000-0000-00001C6F0000}"/>
    <cellStyle name="Note 4 3 5 6" xfId="7198" xr:uid="{00000000-0005-0000-0000-00001D6F0000}"/>
    <cellStyle name="Note 4 3 5 6 2" xfId="24633" xr:uid="{00000000-0005-0000-0000-00001E6F0000}"/>
    <cellStyle name="Note 4 3 5 6 3" xfId="39086" xr:uid="{00000000-0005-0000-0000-00001F6F0000}"/>
    <cellStyle name="Note 4 3 5 7" xfId="9639" xr:uid="{00000000-0005-0000-0000-0000206F0000}"/>
    <cellStyle name="Note 4 3 5 7 2" xfId="27074" xr:uid="{00000000-0005-0000-0000-0000216F0000}"/>
    <cellStyle name="Note 4 3 5 7 3" xfId="41527" xr:uid="{00000000-0005-0000-0000-0000226F0000}"/>
    <cellStyle name="Note 4 3 5 8" xfId="12059" xr:uid="{00000000-0005-0000-0000-0000236F0000}"/>
    <cellStyle name="Note 4 3 5 8 2" xfId="29494" xr:uid="{00000000-0005-0000-0000-0000246F0000}"/>
    <cellStyle name="Note 4 3 5 8 3" xfId="43947" xr:uid="{00000000-0005-0000-0000-0000256F0000}"/>
    <cellStyle name="Note 4 3 5 9" xfId="19066" xr:uid="{00000000-0005-0000-0000-0000266F0000}"/>
    <cellStyle name="Note 4 3 6" xfId="2229" xr:uid="{00000000-0005-0000-0000-0000276F0000}"/>
    <cellStyle name="Note 4 3 6 2" xfId="4740" xr:uid="{00000000-0005-0000-0000-0000286F0000}"/>
    <cellStyle name="Note 4 3 6 2 2" xfId="14181" xr:uid="{00000000-0005-0000-0000-0000296F0000}"/>
    <cellStyle name="Note 4 3 6 2 2 2" xfId="31616" xr:uid="{00000000-0005-0000-0000-00002A6F0000}"/>
    <cellStyle name="Note 4 3 6 2 2 3" xfId="46069" xr:uid="{00000000-0005-0000-0000-00002B6F0000}"/>
    <cellStyle name="Note 4 3 6 2 3" xfId="16642" xr:uid="{00000000-0005-0000-0000-00002C6F0000}"/>
    <cellStyle name="Note 4 3 6 2 3 2" xfId="34077" xr:uid="{00000000-0005-0000-0000-00002D6F0000}"/>
    <cellStyle name="Note 4 3 6 2 3 3" xfId="48530" xr:uid="{00000000-0005-0000-0000-00002E6F0000}"/>
    <cellStyle name="Note 4 3 6 2 4" xfId="22176" xr:uid="{00000000-0005-0000-0000-00002F6F0000}"/>
    <cellStyle name="Note 4 3 6 2 5" xfId="36629" xr:uid="{00000000-0005-0000-0000-0000306F0000}"/>
    <cellStyle name="Note 4 3 6 3" xfId="7202" xr:uid="{00000000-0005-0000-0000-0000316F0000}"/>
    <cellStyle name="Note 4 3 6 3 2" xfId="24637" xr:uid="{00000000-0005-0000-0000-0000326F0000}"/>
    <cellStyle name="Note 4 3 6 3 3" xfId="39090" xr:uid="{00000000-0005-0000-0000-0000336F0000}"/>
    <cellStyle name="Note 4 3 6 4" xfId="9643" xr:uid="{00000000-0005-0000-0000-0000346F0000}"/>
    <cellStyle name="Note 4 3 6 4 2" xfId="27078" xr:uid="{00000000-0005-0000-0000-0000356F0000}"/>
    <cellStyle name="Note 4 3 6 4 3" xfId="41531" xr:uid="{00000000-0005-0000-0000-0000366F0000}"/>
    <cellStyle name="Note 4 3 6 5" xfId="12063" xr:uid="{00000000-0005-0000-0000-0000376F0000}"/>
    <cellStyle name="Note 4 3 6 5 2" xfId="29498" xr:uid="{00000000-0005-0000-0000-0000386F0000}"/>
    <cellStyle name="Note 4 3 6 5 3" xfId="43951" xr:uid="{00000000-0005-0000-0000-0000396F0000}"/>
    <cellStyle name="Note 4 3 6 6" xfId="19070" xr:uid="{00000000-0005-0000-0000-00003A6F0000}"/>
    <cellStyle name="Note 4 3 7" xfId="2230" xr:uid="{00000000-0005-0000-0000-00003B6F0000}"/>
    <cellStyle name="Note 4 3 7 2" xfId="4741" xr:uid="{00000000-0005-0000-0000-00003C6F0000}"/>
    <cellStyle name="Note 4 3 7 2 2" xfId="14182" xr:uid="{00000000-0005-0000-0000-00003D6F0000}"/>
    <cellStyle name="Note 4 3 7 2 2 2" xfId="31617" xr:uid="{00000000-0005-0000-0000-00003E6F0000}"/>
    <cellStyle name="Note 4 3 7 2 2 3" xfId="46070" xr:uid="{00000000-0005-0000-0000-00003F6F0000}"/>
    <cellStyle name="Note 4 3 7 2 3" xfId="16643" xr:uid="{00000000-0005-0000-0000-0000406F0000}"/>
    <cellStyle name="Note 4 3 7 2 3 2" xfId="34078" xr:uid="{00000000-0005-0000-0000-0000416F0000}"/>
    <cellStyle name="Note 4 3 7 2 3 3" xfId="48531" xr:uid="{00000000-0005-0000-0000-0000426F0000}"/>
    <cellStyle name="Note 4 3 7 2 4" xfId="22177" xr:uid="{00000000-0005-0000-0000-0000436F0000}"/>
    <cellStyle name="Note 4 3 7 2 5" xfId="36630" xr:uid="{00000000-0005-0000-0000-0000446F0000}"/>
    <cellStyle name="Note 4 3 7 3" xfId="7203" xr:uid="{00000000-0005-0000-0000-0000456F0000}"/>
    <cellStyle name="Note 4 3 7 3 2" xfId="24638" xr:uid="{00000000-0005-0000-0000-0000466F0000}"/>
    <cellStyle name="Note 4 3 7 3 3" xfId="39091" xr:uid="{00000000-0005-0000-0000-0000476F0000}"/>
    <cellStyle name="Note 4 3 7 4" xfId="9644" xr:uid="{00000000-0005-0000-0000-0000486F0000}"/>
    <cellStyle name="Note 4 3 7 4 2" xfId="27079" xr:uid="{00000000-0005-0000-0000-0000496F0000}"/>
    <cellStyle name="Note 4 3 7 4 3" xfId="41532" xr:uid="{00000000-0005-0000-0000-00004A6F0000}"/>
    <cellStyle name="Note 4 3 7 5" xfId="12064" xr:uid="{00000000-0005-0000-0000-00004B6F0000}"/>
    <cellStyle name="Note 4 3 7 5 2" xfId="29499" xr:uid="{00000000-0005-0000-0000-00004C6F0000}"/>
    <cellStyle name="Note 4 3 7 5 3" xfId="43952" xr:uid="{00000000-0005-0000-0000-00004D6F0000}"/>
    <cellStyle name="Note 4 3 7 6" xfId="19071" xr:uid="{00000000-0005-0000-0000-00004E6F0000}"/>
    <cellStyle name="Note 4 3 8" xfId="2231" xr:uid="{00000000-0005-0000-0000-00004F6F0000}"/>
    <cellStyle name="Note 4 3 8 2" xfId="4742" xr:uid="{00000000-0005-0000-0000-0000506F0000}"/>
    <cellStyle name="Note 4 3 8 2 2" xfId="22178" xr:uid="{00000000-0005-0000-0000-0000516F0000}"/>
    <cellStyle name="Note 4 3 8 2 3" xfId="36631" xr:uid="{00000000-0005-0000-0000-0000526F0000}"/>
    <cellStyle name="Note 4 3 8 3" xfId="7204" xr:uid="{00000000-0005-0000-0000-0000536F0000}"/>
    <cellStyle name="Note 4 3 8 3 2" xfId="24639" xr:uid="{00000000-0005-0000-0000-0000546F0000}"/>
    <cellStyle name="Note 4 3 8 3 3" xfId="39092" xr:uid="{00000000-0005-0000-0000-0000556F0000}"/>
    <cellStyle name="Note 4 3 8 4" xfId="9645" xr:uid="{00000000-0005-0000-0000-0000566F0000}"/>
    <cellStyle name="Note 4 3 8 4 2" xfId="27080" xr:uid="{00000000-0005-0000-0000-0000576F0000}"/>
    <cellStyle name="Note 4 3 8 4 3" xfId="41533" xr:uid="{00000000-0005-0000-0000-0000586F0000}"/>
    <cellStyle name="Note 4 3 8 5" xfId="12065" xr:uid="{00000000-0005-0000-0000-0000596F0000}"/>
    <cellStyle name="Note 4 3 8 5 2" xfId="29500" xr:uid="{00000000-0005-0000-0000-00005A6F0000}"/>
    <cellStyle name="Note 4 3 8 5 3" xfId="43953" xr:uid="{00000000-0005-0000-0000-00005B6F0000}"/>
    <cellStyle name="Note 4 3 8 6" xfId="15327" xr:uid="{00000000-0005-0000-0000-00005C6F0000}"/>
    <cellStyle name="Note 4 3 8 6 2" xfId="32762" xr:uid="{00000000-0005-0000-0000-00005D6F0000}"/>
    <cellStyle name="Note 4 3 8 6 3" xfId="47215" xr:uid="{00000000-0005-0000-0000-00005E6F0000}"/>
    <cellStyle name="Note 4 3 8 7" xfId="19072" xr:uid="{00000000-0005-0000-0000-00005F6F0000}"/>
    <cellStyle name="Note 4 3 8 8" xfId="20489" xr:uid="{00000000-0005-0000-0000-0000606F0000}"/>
    <cellStyle name="Note 4 3 9" xfId="4723" xr:uid="{00000000-0005-0000-0000-0000616F0000}"/>
    <cellStyle name="Note 4 3 9 2" xfId="14168" xr:uid="{00000000-0005-0000-0000-0000626F0000}"/>
    <cellStyle name="Note 4 3 9 2 2" xfId="31603" xr:uid="{00000000-0005-0000-0000-0000636F0000}"/>
    <cellStyle name="Note 4 3 9 2 3" xfId="46056" xr:uid="{00000000-0005-0000-0000-0000646F0000}"/>
    <cellStyle name="Note 4 3 9 3" xfId="16629" xr:uid="{00000000-0005-0000-0000-0000656F0000}"/>
    <cellStyle name="Note 4 3 9 3 2" xfId="34064" xr:uid="{00000000-0005-0000-0000-0000666F0000}"/>
    <cellStyle name="Note 4 3 9 3 3" xfId="48517" xr:uid="{00000000-0005-0000-0000-0000676F0000}"/>
    <cellStyle name="Note 4 3 9 4" xfId="22159" xr:uid="{00000000-0005-0000-0000-0000686F0000}"/>
    <cellStyle name="Note 4 3 9 5" xfId="36612" xr:uid="{00000000-0005-0000-0000-0000696F0000}"/>
    <cellStyle name="Note 4 30" xfId="2232" xr:uid="{00000000-0005-0000-0000-00006A6F0000}"/>
    <cellStyle name="Note 4 30 2" xfId="4743" xr:uid="{00000000-0005-0000-0000-00006B6F0000}"/>
    <cellStyle name="Note 4 30 2 2" xfId="22179" xr:uid="{00000000-0005-0000-0000-00006C6F0000}"/>
    <cellStyle name="Note 4 30 2 3" xfId="36632" xr:uid="{00000000-0005-0000-0000-00006D6F0000}"/>
    <cellStyle name="Note 4 30 3" xfId="7205" xr:uid="{00000000-0005-0000-0000-00006E6F0000}"/>
    <cellStyle name="Note 4 30 3 2" xfId="24640" xr:uid="{00000000-0005-0000-0000-00006F6F0000}"/>
    <cellStyle name="Note 4 30 3 3" xfId="39093" xr:uid="{00000000-0005-0000-0000-0000706F0000}"/>
    <cellStyle name="Note 4 30 4" xfId="9646" xr:uid="{00000000-0005-0000-0000-0000716F0000}"/>
    <cellStyle name="Note 4 30 4 2" xfId="27081" xr:uid="{00000000-0005-0000-0000-0000726F0000}"/>
    <cellStyle name="Note 4 30 4 3" xfId="41534" xr:uid="{00000000-0005-0000-0000-0000736F0000}"/>
    <cellStyle name="Note 4 30 5" xfId="12066" xr:uid="{00000000-0005-0000-0000-0000746F0000}"/>
    <cellStyle name="Note 4 30 5 2" xfId="29501" xr:uid="{00000000-0005-0000-0000-0000756F0000}"/>
    <cellStyle name="Note 4 30 5 3" xfId="43954" xr:uid="{00000000-0005-0000-0000-0000766F0000}"/>
    <cellStyle name="Note 4 30 6" xfId="15328" xr:uid="{00000000-0005-0000-0000-0000776F0000}"/>
    <cellStyle name="Note 4 30 6 2" xfId="32763" xr:uid="{00000000-0005-0000-0000-0000786F0000}"/>
    <cellStyle name="Note 4 30 6 3" xfId="47216" xr:uid="{00000000-0005-0000-0000-0000796F0000}"/>
    <cellStyle name="Note 4 30 7" xfId="19073" xr:uid="{00000000-0005-0000-0000-00007A6F0000}"/>
    <cellStyle name="Note 4 30 8" xfId="20490" xr:uid="{00000000-0005-0000-0000-00007B6F0000}"/>
    <cellStyle name="Note 4 31" xfId="4404" xr:uid="{00000000-0005-0000-0000-00007C6F0000}"/>
    <cellStyle name="Note 4 31 2" xfId="13928" xr:uid="{00000000-0005-0000-0000-00007D6F0000}"/>
    <cellStyle name="Note 4 31 2 2" xfId="31363" xr:uid="{00000000-0005-0000-0000-00007E6F0000}"/>
    <cellStyle name="Note 4 31 2 3" xfId="45816" xr:uid="{00000000-0005-0000-0000-00007F6F0000}"/>
    <cellStyle name="Note 4 31 3" xfId="16389" xr:uid="{00000000-0005-0000-0000-0000806F0000}"/>
    <cellStyle name="Note 4 31 3 2" xfId="33824" xr:uid="{00000000-0005-0000-0000-0000816F0000}"/>
    <cellStyle name="Note 4 31 3 3" xfId="48277" xr:uid="{00000000-0005-0000-0000-0000826F0000}"/>
    <cellStyle name="Note 4 31 4" xfId="21840" xr:uid="{00000000-0005-0000-0000-0000836F0000}"/>
    <cellStyle name="Note 4 31 5" xfId="36293" xr:uid="{00000000-0005-0000-0000-0000846F0000}"/>
    <cellStyle name="Note 4 32" xfId="6866" xr:uid="{00000000-0005-0000-0000-0000856F0000}"/>
    <cellStyle name="Note 4 32 2" xfId="24301" xr:uid="{00000000-0005-0000-0000-0000866F0000}"/>
    <cellStyle name="Note 4 32 3" xfId="38754" xr:uid="{00000000-0005-0000-0000-0000876F0000}"/>
    <cellStyle name="Note 4 33" xfId="9307" xr:uid="{00000000-0005-0000-0000-0000886F0000}"/>
    <cellStyle name="Note 4 33 2" xfId="26742" xr:uid="{00000000-0005-0000-0000-0000896F0000}"/>
    <cellStyle name="Note 4 33 3" xfId="41195" xr:uid="{00000000-0005-0000-0000-00008A6F0000}"/>
    <cellStyle name="Note 4 34" xfId="11727" xr:uid="{00000000-0005-0000-0000-00008B6F0000}"/>
    <cellStyle name="Note 4 34 2" xfId="29162" xr:uid="{00000000-0005-0000-0000-00008C6F0000}"/>
    <cellStyle name="Note 4 34 3" xfId="43615" xr:uid="{00000000-0005-0000-0000-00008D6F0000}"/>
    <cellStyle name="Note 4 35" xfId="18734" xr:uid="{00000000-0005-0000-0000-00008E6F0000}"/>
    <cellStyle name="Note 4 4" xfId="2233" xr:uid="{00000000-0005-0000-0000-00008F6F0000}"/>
    <cellStyle name="Note 4 4 10" xfId="7206" xr:uid="{00000000-0005-0000-0000-0000906F0000}"/>
    <cellStyle name="Note 4 4 10 2" xfId="24641" xr:uid="{00000000-0005-0000-0000-0000916F0000}"/>
    <cellStyle name="Note 4 4 10 3" xfId="39094" xr:uid="{00000000-0005-0000-0000-0000926F0000}"/>
    <cellStyle name="Note 4 4 11" xfId="9647" xr:uid="{00000000-0005-0000-0000-0000936F0000}"/>
    <cellStyle name="Note 4 4 11 2" xfId="27082" xr:uid="{00000000-0005-0000-0000-0000946F0000}"/>
    <cellStyle name="Note 4 4 11 3" xfId="41535" xr:uid="{00000000-0005-0000-0000-0000956F0000}"/>
    <cellStyle name="Note 4 4 12" xfId="12067" xr:uid="{00000000-0005-0000-0000-0000966F0000}"/>
    <cellStyle name="Note 4 4 12 2" xfId="29502" xr:uid="{00000000-0005-0000-0000-0000976F0000}"/>
    <cellStyle name="Note 4 4 12 3" xfId="43955" xr:uid="{00000000-0005-0000-0000-0000986F0000}"/>
    <cellStyle name="Note 4 4 13" xfId="19074" xr:uid="{00000000-0005-0000-0000-0000996F0000}"/>
    <cellStyle name="Note 4 4 2" xfId="2234" xr:uid="{00000000-0005-0000-0000-00009A6F0000}"/>
    <cellStyle name="Note 4 4 2 2" xfId="2235" xr:uid="{00000000-0005-0000-0000-00009B6F0000}"/>
    <cellStyle name="Note 4 4 2 2 2" xfId="4746" xr:uid="{00000000-0005-0000-0000-00009C6F0000}"/>
    <cellStyle name="Note 4 4 2 2 2 2" xfId="14185" xr:uid="{00000000-0005-0000-0000-00009D6F0000}"/>
    <cellStyle name="Note 4 4 2 2 2 2 2" xfId="31620" xr:uid="{00000000-0005-0000-0000-00009E6F0000}"/>
    <cellStyle name="Note 4 4 2 2 2 2 3" xfId="46073" xr:uid="{00000000-0005-0000-0000-00009F6F0000}"/>
    <cellStyle name="Note 4 4 2 2 2 3" xfId="16646" xr:uid="{00000000-0005-0000-0000-0000A06F0000}"/>
    <cellStyle name="Note 4 4 2 2 2 3 2" xfId="34081" xr:uid="{00000000-0005-0000-0000-0000A16F0000}"/>
    <cellStyle name="Note 4 4 2 2 2 3 3" xfId="48534" xr:uid="{00000000-0005-0000-0000-0000A26F0000}"/>
    <cellStyle name="Note 4 4 2 2 2 4" xfId="22182" xr:uid="{00000000-0005-0000-0000-0000A36F0000}"/>
    <cellStyle name="Note 4 4 2 2 2 5" xfId="36635" xr:uid="{00000000-0005-0000-0000-0000A46F0000}"/>
    <cellStyle name="Note 4 4 2 2 3" xfId="7208" xr:uid="{00000000-0005-0000-0000-0000A56F0000}"/>
    <cellStyle name="Note 4 4 2 2 3 2" xfId="24643" xr:uid="{00000000-0005-0000-0000-0000A66F0000}"/>
    <cellStyle name="Note 4 4 2 2 3 3" xfId="39096" xr:uid="{00000000-0005-0000-0000-0000A76F0000}"/>
    <cellStyle name="Note 4 4 2 2 4" xfId="9649" xr:uid="{00000000-0005-0000-0000-0000A86F0000}"/>
    <cellStyle name="Note 4 4 2 2 4 2" xfId="27084" xr:uid="{00000000-0005-0000-0000-0000A96F0000}"/>
    <cellStyle name="Note 4 4 2 2 4 3" xfId="41537" xr:uid="{00000000-0005-0000-0000-0000AA6F0000}"/>
    <cellStyle name="Note 4 4 2 2 5" xfId="12069" xr:uid="{00000000-0005-0000-0000-0000AB6F0000}"/>
    <cellStyle name="Note 4 4 2 2 5 2" xfId="29504" xr:uid="{00000000-0005-0000-0000-0000AC6F0000}"/>
    <cellStyle name="Note 4 4 2 2 5 3" xfId="43957" xr:uid="{00000000-0005-0000-0000-0000AD6F0000}"/>
    <cellStyle name="Note 4 4 2 2 6" xfId="19076" xr:uid="{00000000-0005-0000-0000-0000AE6F0000}"/>
    <cellStyle name="Note 4 4 2 3" xfId="2236" xr:uid="{00000000-0005-0000-0000-0000AF6F0000}"/>
    <cellStyle name="Note 4 4 2 3 2" xfId="4747" xr:uid="{00000000-0005-0000-0000-0000B06F0000}"/>
    <cellStyle name="Note 4 4 2 3 2 2" xfId="14186" xr:uid="{00000000-0005-0000-0000-0000B16F0000}"/>
    <cellStyle name="Note 4 4 2 3 2 2 2" xfId="31621" xr:uid="{00000000-0005-0000-0000-0000B26F0000}"/>
    <cellStyle name="Note 4 4 2 3 2 2 3" xfId="46074" xr:uid="{00000000-0005-0000-0000-0000B36F0000}"/>
    <cellStyle name="Note 4 4 2 3 2 3" xfId="16647" xr:uid="{00000000-0005-0000-0000-0000B46F0000}"/>
    <cellStyle name="Note 4 4 2 3 2 3 2" xfId="34082" xr:uid="{00000000-0005-0000-0000-0000B56F0000}"/>
    <cellStyle name="Note 4 4 2 3 2 3 3" xfId="48535" xr:uid="{00000000-0005-0000-0000-0000B66F0000}"/>
    <cellStyle name="Note 4 4 2 3 2 4" xfId="22183" xr:uid="{00000000-0005-0000-0000-0000B76F0000}"/>
    <cellStyle name="Note 4 4 2 3 2 5" xfId="36636" xr:uid="{00000000-0005-0000-0000-0000B86F0000}"/>
    <cellStyle name="Note 4 4 2 3 3" xfId="7209" xr:uid="{00000000-0005-0000-0000-0000B96F0000}"/>
    <cellStyle name="Note 4 4 2 3 3 2" xfId="24644" xr:uid="{00000000-0005-0000-0000-0000BA6F0000}"/>
    <cellStyle name="Note 4 4 2 3 3 3" xfId="39097" xr:uid="{00000000-0005-0000-0000-0000BB6F0000}"/>
    <cellStyle name="Note 4 4 2 3 4" xfId="9650" xr:uid="{00000000-0005-0000-0000-0000BC6F0000}"/>
    <cellStyle name="Note 4 4 2 3 4 2" xfId="27085" xr:uid="{00000000-0005-0000-0000-0000BD6F0000}"/>
    <cellStyle name="Note 4 4 2 3 4 3" xfId="41538" xr:uid="{00000000-0005-0000-0000-0000BE6F0000}"/>
    <cellStyle name="Note 4 4 2 3 5" xfId="12070" xr:uid="{00000000-0005-0000-0000-0000BF6F0000}"/>
    <cellStyle name="Note 4 4 2 3 5 2" xfId="29505" xr:uid="{00000000-0005-0000-0000-0000C06F0000}"/>
    <cellStyle name="Note 4 4 2 3 5 3" xfId="43958" xr:uid="{00000000-0005-0000-0000-0000C16F0000}"/>
    <cellStyle name="Note 4 4 2 3 6" xfId="19077" xr:uid="{00000000-0005-0000-0000-0000C26F0000}"/>
    <cellStyle name="Note 4 4 2 4" xfId="2237" xr:uid="{00000000-0005-0000-0000-0000C36F0000}"/>
    <cellStyle name="Note 4 4 2 4 2" xfId="4748" xr:uid="{00000000-0005-0000-0000-0000C46F0000}"/>
    <cellStyle name="Note 4 4 2 4 2 2" xfId="22184" xr:uid="{00000000-0005-0000-0000-0000C56F0000}"/>
    <cellStyle name="Note 4 4 2 4 2 3" xfId="36637" xr:uid="{00000000-0005-0000-0000-0000C66F0000}"/>
    <cellStyle name="Note 4 4 2 4 3" xfId="7210" xr:uid="{00000000-0005-0000-0000-0000C76F0000}"/>
    <cellStyle name="Note 4 4 2 4 3 2" xfId="24645" xr:uid="{00000000-0005-0000-0000-0000C86F0000}"/>
    <cellStyle name="Note 4 4 2 4 3 3" xfId="39098" xr:uid="{00000000-0005-0000-0000-0000C96F0000}"/>
    <cellStyle name="Note 4 4 2 4 4" xfId="9651" xr:uid="{00000000-0005-0000-0000-0000CA6F0000}"/>
    <cellStyle name="Note 4 4 2 4 4 2" xfId="27086" xr:uid="{00000000-0005-0000-0000-0000CB6F0000}"/>
    <cellStyle name="Note 4 4 2 4 4 3" xfId="41539" xr:uid="{00000000-0005-0000-0000-0000CC6F0000}"/>
    <cellStyle name="Note 4 4 2 4 5" xfId="12071" xr:uid="{00000000-0005-0000-0000-0000CD6F0000}"/>
    <cellStyle name="Note 4 4 2 4 5 2" xfId="29506" xr:uid="{00000000-0005-0000-0000-0000CE6F0000}"/>
    <cellStyle name="Note 4 4 2 4 5 3" xfId="43959" xr:uid="{00000000-0005-0000-0000-0000CF6F0000}"/>
    <cellStyle name="Note 4 4 2 4 6" xfId="15329" xr:uid="{00000000-0005-0000-0000-0000D06F0000}"/>
    <cellStyle name="Note 4 4 2 4 6 2" xfId="32764" xr:uid="{00000000-0005-0000-0000-0000D16F0000}"/>
    <cellStyle name="Note 4 4 2 4 6 3" xfId="47217" xr:uid="{00000000-0005-0000-0000-0000D26F0000}"/>
    <cellStyle name="Note 4 4 2 4 7" xfId="19078" xr:uid="{00000000-0005-0000-0000-0000D36F0000}"/>
    <cellStyle name="Note 4 4 2 4 8" xfId="20491" xr:uid="{00000000-0005-0000-0000-0000D46F0000}"/>
    <cellStyle name="Note 4 4 2 5" xfId="4745" xr:uid="{00000000-0005-0000-0000-0000D56F0000}"/>
    <cellStyle name="Note 4 4 2 5 2" xfId="14184" xr:uid="{00000000-0005-0000-0000-0000D66F0000}"/>
    <cellStyle name="Note 4 4 2 5 2 2" xfId="31619" xr:uid="{00000000-0005-0000-0000-0000D76F0000}"/>
    <cellStyle name="Note 4 4 2 5 2 3" xfId="46072" xr:uid="{00000000-0005-0000-0000-0000D86F0000}"/>
    <cellStyle name="Note 4 4 2 5 3" xfId="16645" xr:uid="{00000000-0005-0000-0000-0000D96F0000}"/>
    <cellStyle name="Note 4 4 2 5 3 2" xfId="34080" xr:uid="{00000000-0005-0000-0000-0000DA6F0000}"/>
    <cellStyle name="Note 4 4 2 5 3 3" xfId="48533" xr:uid="{00000000-0005-0000-0000-0000DB6F0000}"/>
    <cellStyle name="Note 4 4 2 5 4" xfId="22181" xr:uid="{00000000-0005-0000-0000-0000DC6F0000}"/>
    <cellStyle name="Note 4 4 2 5 5" xfId="36634" xr:uid="{00000000-0005-0000-0000-0000DD6F0000}"/>
    <cellStyle name="Note 4 4 2 6" xfId="7207" xr:uid="{00000000-0005-0000-0000-0000DE6F0000}"/>
    <cellStyle name="Note 4 4 2 6 2" xfId="24642" xr:uid="{00000000-0005-0000-0000-0000DF6F0000}"/>
    <cellStyle name="Note 4 4 2 6 3" xfId="39095" xr:uid="{00000000-0005-0000-0000-0000E06F0000}"/>
    <cellStyle name="Note 4 4 2 7" xfId="9648" xr:uid="{00000000-0005-0000-0000-0000E16F0000}"/>
    <cellStyle name="Note 4 4 2 7 2" xfId="27083" xr:uid="{00000000-0005-0000-0000-0000E26F0000}"/>
    <cellStyle name="Note 4 4 2 7 3" xfId="41536" xr:uid="{00000000-0005-0000-0000-0000E36F0000}"/>
    <cellStyle name="Note 4 4 2 8" xfId="12068" xr:uid="{00000000-0005-0000-0000-0000E46F0000}"/>
    <cellStyle name="Note 4 4 2 8 2" xfId="29503" xr:uid="{00000000-0005-0000-0000-0000E56F0000}"/>
    <cellStyle name="Note 4 4 2 8 3" xfId="43956" xr:uid="{00000000-0005-0000-0000-0000E66F0000}"/>
    <cellStyle name="Note 4 4 2 9" xfId="19075" xr:uid="{00000000-0005-0000-0000-0000E76F0000}"/>
    <cellStyle name="Note 4 4 3" xfId="2238" xr:uid="{00000000-0005-0000-0000-0000E86F0000}"/>
    <cellStyle name="Note 4 4 3 2" xfId="2239" xr:uid="{00000000-0005-0000-0000-0000E96F0000}"/>
    <cellStyle name="Note 4 4 3 2 2" xfId="4750" xr:uid="{00000000-0005-0000-0000-0000EA6F0000}"/>
    <cellStyle name="Note 4 4 3 2 2 2" xfId="14188" xr:uid="{00000000-0005-0000-0000-0000EB6F0000}"/>
    <cellStyle name="Note 4 4 3 2 2 2 2" xfId="31623" xr:uid="{00000000-0005-0000-0000-0000EC6F0000}"/>
    <cellStyle name="Note 4 4 3 2 2 2 3" xfId="46076" xr:uid="{00000000-0005-0000-0000-0000ED6F0000}"/>
    <cellStyle name="Note 4 4 3 2 2 3" xfId="16649" xr:uid="{00000000-0005-0000-0000-0000EE6F0000}"/>
    <cellStyle name="Note 4 4 3 2 2 3 2" xfId="34084" xr:uid="{00000000-0005-0000-0000-0000EF6F0000}"/>
    <cellStyle name="Note 4 4 3 2 2 3 3" xfId="48537" xr:uid="{00000000-0005-0000-0000-0000F06F0000}"/>
    <cellStyle name="Note 4 4 3 2 2 4" xfId="22186" xr:uid="{00000000-0005-0000-0000-0000F16F0000}"/>
    <cellStyle name="Note 4 4 3 2 2 5" xfId="36639" xr:uid="{00000000-0005-0000-0000-0000F26F0000}"/>
    <cellStyle name="Note 4 4 3 2 3" xfId="7212" xr:uid="{00000000-0005-0000-0000-0000F36F0000}"/>
    <cellStyle name="Note 4 4 3 2 3 2" xfId="24647" xr:uid="{00000000-0005-0000-0000-0000F46F0000}"/>
    <cellStyle name="Note 4 4 3 2 3 3" xfId="39100" xr:uid="{00000000-0005-0000-0000-0000F56F0000}"/>
    <cellStyle name="Note 4 4 3 2 4" xfId="9653" xr:uid="{00000000-0005-0000-0000-0000F66F0000}"/>
    <cellStyle name="Note 4 4 3 2 4 2" xfId="27088" xr:uid="{00000000-0005-0000-0000-0000F76F0000}"/>
    <cellStyle name="Note 4 4 3 2 4 3" xfId="41541" xr:uid="{00000000-0005-0000-0000-0000F86F0000}"/>
    <cellStyle name="Note 4 4 3 2 5" xfId="12073" xr:uid="{00000000-0005-0000-0000-0000F96F0000}"/>
    <cellStyle name="Note 4 4 3 2 5 2" xfId="29508" xr:uid="{00000000-0005-0000-0000-0000FA6F0000}"/>
    <cellStyle name="Note 4 4 3 2 5 3" xfId="43961" xr:uid="{00000000-0005-0000-0000-0000FB6F0000}"/>
    <cellStyle name="Note 4 4 3 2 6" xfId="19080" xr:uid="{00000000-0005-0000-0000-0000FC6F0000}"/>
    <cellStyle name="Note 4 4 3 3" xfId="2240" xr:uid="{00000000-0005-0000-0000-0000FD6F0000}"/>
    <cellStyle name="Note 4 4 3 3 2" xfId="4751" xr:uid="{00000000-0005-0000-0000-0000FE6F0000}"/>
    <cellStyle name="Note 4 4 3 3 2 2" xfId="14189" xr:uid="{00000000-0005-0000-0000-0000FF6F0000}"/>
    <cellStyle name="Note 4 4 3 3 2 2 2" xfId="31624" xr:uid="{00000000-0005-0000-0000-000000700000}"/>
    <cellStyle name="Note 4 4 3 3 2 2 3" xfId="46077" xr:uid="{00000000-0005-0000-0000-000001700000}"/>
    <cellStyle name="Note 4 4 3 3 2 3" xfId="16650" xr:uid="{00000000-0005-0000-0000-000002700000}"/>
    <cellStyle name="Note 4 4 3 3 2 3 2" xfId="34085" xr:uid="{00000000-0005-0000-0000-000003700000}"/>
    <cellStyle name="Note 4 4 3 3 2 3 3" xfId="48538" xr:uid="{00000000-0005-0000-0000-000004700000}"/>
    <cellStyle name="Note 4 4 3 3 2 4" xfId="22187" xr:uid="{00000000-0005-0000-0000-000005700000}"/>
    <cellStyle name="Note 4 4 3 3 2 5" xfId="36640" xr:uid="{00000000-0005-0000-0000-000006700000}"/>
    <cellStyle name="Note 4 4 3 3 3" xfId="7213" xr:uid="{00000000-0005-0000-0000-000007700000}"/>
    <cellStyle name="Note 4 4 3 3 3 2" xfId="24648" xr:uid="{00000000-0005-0000-0000-000008700000}"/>
    <cellStyle name="Note 4 4 3 3 3 3" xfId="39101" xr:uid="{00000000-0005-0000-0000-000009700000}"/>
    <cellStyle name="Note 4 4 3 3 4" xfId="9654" xr:uid="{00000000-0005-0000-0000-00000A700000}"/>
    <cellStyle name="Note 4 4 3 3 4 2" xfId="27089" xr:uid="{00000000-0005-0000-0000-00000B700000}"/>
    <cellStyle name="Note 4 4 3 3 4 3" xfId="41542" xr:uid="{00000000-0005-0000-0000-00000C700000}"/>
    <cellStyle name="Note 4 4 3 3 5" xfId="12074" xr:uid="{00000000-0005-0000-0000-00000D700000}"/>
    <cellStyle name="Note 4 4 3 3 5 2" xfId="29509" xr:uid="{00000000-0005-0000-0000-00000E700000}"/>
    <cellStyle name="Note 4 4 3 3 5 3" xfId="43962" xr:uid="{00000000-0005-0000-0000-00000F700000}"/>
    <cellStyle name="Note 4 4 3 3 6" xfId="19081" xr:uid="{00000000-0005-0000-0000-000010700000}"/>
    <cellStyle name="Note 4 4 3 4" xfId="2241" xr:uid="{00000000-0005-0000-0000-000011700000}"/>
    <cellStyle name="Note 4 4 3 4 2" xfId="4752" xr:uid="{00000000-0005-0000-0000-000012700000}"/>
    <cellStyle name="Note 4 4 3 4 2 2" xfId="22188" xr:uid="{00000000-0005-0000-0000-000013700000}"/>
    <cellStyle name="Note 4 4 3 4 2 3" xfId="36641" xr:uid="{00000000-0005-0000-0000-000014700000}"/>
    <cellStyle name="Note 4 4 3 4 3" xfId="7214" xr:uid="{00000000-0005-0000-0000-000015700000}"/>
    <cellStyle name="Note 4 4 3 4 3 2" xfId="24649" xr:uid="{00000000-0005-0000-0000-000016700000}"/>
    <cellStyle name="Note 4 4 3 4 3 3" xfId="39102" xr:uid="{00000000-0005-0000-0000-000017700000}"/>
    <cellStyle name="Note 4 4 3 4 4" xfId="9655" xr:uid="{00000000-0005-0000-0000-000018700000}"/>
    <cellStyle name="Note 4 4 3 4 4 2" xfId="27090" xr:uid="{00000000-0005-0000-0000-000019700000}"/>
    <cellStyle name="Note 4 4 3 4 4 3" xfId="41543" xr:uid="{00000000-0005-0000-0000-00001A700000}"/>
    <cellStyle name="Note 4 4 3 4 5" xfId="12075" xr:uid="{00000000-0005-0000-0000-00001B700000}"/>
    <cellStyle name="Note 4 4 3 4 5 2" xfId="29510" xr:uid="{00000000-0005-0000-0000-00001C700000}"/>
    <cellStyle name="Note 4 4 3 4 5 3" xfId="43963" xr:uid="{00000000-0005-0000-0000-00001D700000}"/>
    <cellStyle name="Note 4 4 3 4 6" xfId="15330" xr:uid="{00000000-0005-0000-0000-00001E700000}"/>
    <cellStyle name="Note 4 4 3 4 6 2" xfId="32765" xr:uid="{00000000-0005-0000-0000-00001F700000}"/>
    <cellStyle name="Note 4 4 3 4 6 3" xfId="47218" xr:uid="{00000000-0005-0000-0000-000020700000}"/>
    <cellStyle name="Note 4 4 3 4 7" xfId="19082" xr:uid="{00000000-0005-0000-0000-000021700000}"/>
    <cellStyle name="Note 4 4 3 4 8" xfId="20492" xr:uid="{00000000-0005-0000-0000-000022700000}"/>
    <cellStyle name="Note 4 4 3 5" xfId="4749" xr:uid="{00000000-0005-0000-0000-000023700000}"/>
    <cellStyle name="Note 4 4 3 5 2" xfId="14187" xr:uid="{00000000-0005-0000-0000-000024700000}"/>
    <cellStyle name="Note 4 4 3 5 2 2" xfId="31622" xr:uid="{00000000-0005-0000-0000-000025700000}"/>
    <cellStyle name="Note 4 4 3 5 2 3" xfId="46075" xr:uid="{00000000-0005-0000-0000-000026700000}"/>
    <cellStyle name="Note 4 4 3 5 3" xfId="16648" xr:uid="{00000000-0005-0000-0000-000027700000}"/>
    <cellStyle name="Note 4 4 3 5 3 2" xfId="34083" xr:uid="{00000000-0005-0000-0000-000028700000}"/>
    <cellStyle name="Note 4 4 3 5 3 3" xfId="48536" xr:uid="{00000000-0005-0000-0000-000029700000}"/>
    <cellStyle name="Note 4 4 3 5 4" xfId="22185" xr:uid="{00000000-0005-0000-0000-00002A700000}"/>
    <cellStyle name="Note 4 4 3 5 5" xfId="36638" xr:uid="{00000000-0005-0000-0000-00002B700000}"/>
    <cellStyle name="Note 4 4 3 6" xfId="7211" xr:uid="{00000000-0005-0000-0000-00002C700000}"/>
    <cellStyle name="Note 4 4 3 6 2" xfId="24646" xr:uid="{00000000-0005-0000-0000-00002D700000}"/>
    <cellStyle name="Note 4 4 3 6 3" xfId="39099" xr:uid="{00000000-0005-0000-0000-00002E700000}"/>
    <cellStyle name="Note 4 4 3 7" xfId="9652" xr:uid="{00000000-0005-0000-0000-00002F700000}"/>
    <cellStyle name="Note 4 4 3 7 2" xfId="27087" xr:uid="{00000000-0005-0000-0000-000030700000}"/>
    <cellStyle name="Note 4 4 3 7 3" xfId="41540" xr:uid="{00000000-0005-0000-0000-000031700000}"/>
    <cellStyle name="Note 4 4 3 8" xfId="12072" xr:uid="{00000000-0005-0000-0000-000032700000}"/>
    <cellStyle name="Note 4 4 3 8 2" xfId="29507" xr:uid="{00000000-0005-0000-0000-000033700000}"/>
    <cellStyle name="Note 4 4 3 8 3" xfId="43960" xr:uid="{00000000-0005-0000-0000-000034700000}"/>
    <cellStyle name="Note 4 4 3 9" xfId="19079" xr:uid="{00000000-0005-0000-0000-000035700000}"/>
    <cellStyle name="Note 4 4 4" xfId="2242" xr:uid="{00000000-0005-0000-0000-000036700000}"/>
    <cellStyle name="Note 4 4 4 2" xfId="2243" xr:uid="{00000000-0005-0000-0000-000037700000}"/>
    <cellStyle name="Note 4 4 4 2 2" xfId="4754" xr:uid="{00000000-0005-0000-0000-000038700000}"/>
    <cellStyle name="Note 4 4 4 2 2 2" xfId="14191" xr:uid="{00000000-0005-0000-0000-000039700000}"/>
    <cellStyle name="Note 4 4 4 2 2 2 2" xfId="31626" xr:uid="{00000000-0005-0000-0000-00003A700000}"/>
    <cellStyle name="Note 4 4 4 2 2 2 3" xfId="46079" xr:uid="{00000000-0005-0000-0000-00003B700000}"/>
    <cellStyle name="Note 4 4 4 2 2 3" xfId="16652" xr:uid="{00000000-0005-0000-0000-00003C700000}"/>
    <cellStyle name="Note 4 4 4 2 2 3 2" xfId="34087" xr:uid="{00000000-0005-0000-0000-00003D700000}"/>
    <cellStyle name="Note 4 4 4 2 2 3 3" xfId="48540" xr:uid="{00000000-0005-0000-0000-00003E700000}"/>
    <cellStyle name="Note 4 4 4 2 2 4" xfId="22190" xr:uid="{00000000-0005-0000-0000-00003F700000}"/>
    <cellStyle name="Note 4 4 4 2 2 5" xfId="36643" xr:uid="{00000000-0005-0000-0000-000040700000}"/>
    <cellStyle name="Note 4 4 4 2 3" xfId="7216" xr:uid="{00000000-0005-0000-0000-000041700000}"/>
    <cellStyle name="Note 4 4 4 2 3 2" xfId="24651" xr:uid="{00000000-0005-0000-0000-000042700000}"/>
    <cellStyle name="Note 4 4 4 2 3 3" xfId="39104" xr:uid="{00000000-0005-0000-0000-000043700000}"/>
    <cellStyle name="Note 4 4 4 2 4" xfId="9657" xr:uid="{00000000-0005-0000-0000-000044700000}"/>
    <cellStyle name="Note 4 4 4 2 4 2" xfId="27092" xr:uid="{00000000-0005-0000-0000-000045700000}"/>
    <cellStyle name="Note 4 4 4 2 4 3" xfId="41545" xr:uid="{00000000-0005-0000-0000-000046700000}"/>
    <cellStyle name="Note 4 4 4 2 5" xfId="12077" xr:uid="{00000000-0005-0000-0000-000047700000}"/>
    <cellStyle name="Note 4 4 4 2 5 2" xfId="29512" xr:uid="{00000000-0005-0000-0000-000048700000}"/>
    <cellStyle name="Note 4 4 4 2 5 3" xfId="43965" xr:uid="{00000000-0005-0000-0000-000049700000}"/>
    <cellStyle name="Note 4 4 4 2 6" xfId="19084" xr:uid="{00000000-0005-0000-0000-00004A700000}"/>
    <cellStyle name="Note 4 4 4 3" xfId="2244" xr:uid="{00000000-0005-0000-0000-00004B700000}"/>
    <cellStyle name="Note 4 4 4 3 2" xfId="4755" xr:uid="{00000000-0005-0000-0000-00004C700000}"/>
    <cellStyle name="Note 4 4 4 3 2 2" xfId="14192" xr:uid="{00000000-0005-0000-0000-00004D700000}"/>
    <cellStyle name="Note 4 4 4 3 2 2 2" xfId="31627" xr:uid="{00000000-0005-0000-0000-00004E700000}"/>
    <cellStyle name="Note 4 4 4 3 2 2 3" xfId="46080" xr:uid="{00000000-0005-0000-0000-00004F700000}"/>
    <cellStyle name="Note 4 4 4 3 2 3" xfId="16653" xr:uid="{00000000-0005-0000-0000-000050700000}"/>
    <cellStyle name="Note 4 4 4 3 2 3 2" xfId="34088" xr:uid="{00000000-0005-0000-0000-000051700000}"/>
    <cellStyle name="Note 4 4 4 3 2 3 3" xfId="48541" xr:uid="{00000000-0005-0000-0000-000052700000}"/>
    <cellStyle name="Note 4 4 4 3 2 4" xfId="22191" xr:uid="{00000000-0005-0000-0000-000053700000}"/>
    <cellStyle name="Note 4 4 4 3 2 5" xfId="36644" xr:uid="{00000000-0005-0000-0000-000054700000}"/>
    <cellStyle name="Note 4 4 4 3 3" xfId="7217" xr:uid="{00000000-0005-0000-0000-000055700000}"/>
    <cellStyle name="Note 4 4 4 3 3 2" xfId="24652" xr:uid="{00000000-0005-0000-0000-000056700000}"/>
    <cellStyle name="Note 4 4 4 3 3 3" xfId="39105" xr:uid="{00000000-0005-0000-0000-000057700000}"/>
    <cellStyle name="Note 4 4 4 3 4" xfId="9658" xr:uid="{00000000-0005-0000-0000-000058700000}"/>
    <cellStyle name="Note 4 4 4 3 4 2" xfId="27093" xr:uid="{00000000-0005-0000-0000-000059700000}"/>
    <cellStyle name="Note 4 4 4 3 4 3" xfId="41546" xr:uid="{00000000-0005-0000-0000-00005A700000}"/>
    <cellStyle name="Note 4 4 4 3 5" xfId="12078" xr:uid="{00000000-0005-0000-0000-00005B700000}"/>
    <cellStyle name="Note 4 4 4 3 5 2" xfId="29513" xr:uid="{00000000-0005-0000-0000-00005C700000}"/>
    <cellStyle name="Note 4 4 4 3 5 3" xfId="43966" xr:uid="{00000000-0005-0000-0000-00005D700000}"/>
    <cellStyle name="Note 4 4 4 3 6" xfId="19085" xr:uid="{00000000-0005-0000-0000-00005E700000}"/>
    <cellStyle name="Note 4 4 4 4" xfId="2245" xr:uid="{00000000-0005-0000-0000-00005F700000}"/>
    <cellStyle name="Note 4 4 4 4 2" xfId="4756" xr:uid="{00000000-0005-0000-0000-000060700000}"/>
    <cellStyle name="Note 4 4 4 4 2 2" xfId="22192" xr:uid="{00000000-0005-0000-0000-000061700000}"/>
    <cellStyle name="Note 4 4 4 4 2 3" xfId="36645" xr:uid="{00000000-0005-0000-0000-000062700000}"/>
    <cellStyle name="Note 4 4 4 4 3" xfId="7218" xr:uid="{00000000-0005-0000-0000-000063700000}"/>
    <cellStyle name="Note 4 4 4 4 3 2" xfId="24653" xr:uid="{00000000-0005-0000-0000-000064700000}"/>
    <cellStyle name="Note 4 4 4 4 3 3" xfId="39106" xr:uid="{00000000-0005-0000-0000-000065700000}"/>
    <cellStyle name="Note 4 4 4 4 4" xfId="9659" xr:uid="{00000000-0005-0000-0000-000066700000}"/>
    <cellStyle name="Note 4 4 4 4 4 2" xfId="27094" xr:uid="{00000000-0005-0000-0000-000067700000}"/>
    <cellStyle name="Note 4 4 4 4 4 3" xfId="41547" xr:uid="{00000000-0005-0000-0000-000068700000}"/>
    <cellStyle name="Note 4 4 4 4 5" xfId="12079" xr:uid="{00000000-0005-0000-0000-000069700000}"/>
    <cellStyle name="Note 4 4 4 4 5 2" xfId="29514" xr:uid="{00000000-0005-0000-0000-00006A700000}"/>
    <cellStyle name="Note 4 4 4 4 5 3" xfId="43967" xr:uid="{00000000-0005-0000-0000-00006B700000}"/>
    <cellStyle name="Note 4 4 4 4 6" xfId="15331" xr:uid="{00000000-0005-0000-0000-00006C700000}"/>
    <cellStyle name="Note 4 4 4 4 6 2" xfId="32766" xr:uid="{00000000-0005-0000-0000-00006D700000}"/>
    <cellStyle name="Note 4 4 4 4 6 3" xfId="47219" xr:uid="{00000000-0005-0000-0000-00006E700000}"/>
    <cellStyle name="Note 4 4 4 4 7" xfId="19086" xr:uid="{00000000-0005-0000-0000-00006F700000}"/>
    <cellStyle name="Note 4 4 4 4 8" xfId="20493" xr:uid="{00000000-0005-0000-0000-000070700000}"/>
    <cellStyle name="Note 4 4 4 5" xfId="4753" xr:uid="{00000000-0005-0000-0000-000071700000}"/>
    <cellStyle name="Note 4 4 4 5 2" xfId="14190" xr:uid="{00000000-0005-0000-0000-000072700000}"/>
    <cellStyle name="Note 4 4 4 5 2 2" xfId="31625" xr:uid="{00000000-0005-0000-0000-000073700000}"/>
    <cellStyle name="Note 4 4 4 5 2 3" xfId="46078" xr:uid="{00000000-0005-0000-0000-000074700000}"/>
    <cellStyle name="Note 4 4 4 5 3" xfId="16651" xr:uid="{00000000-0005-0000-0000-000075700000}"/>
    <cellStyle name="Note 4 4 4 5 3 2" xfId="34086" xr:uid="{00000000-0005-0000-0000-000076700000}"/>
    <cellStyle name="Note 4 4 4 5 3 3" xfId="48539" xr:uid="{00000000-0005-0000-0000-000077700000}"/>
    <cellStyle name="Note 4 4 4 5 4" xfId="22189" xr:uid="{00000000-0005-0000-0000-000078700000}"/>
    <cellStyle name="Note 4 4 4 5 5" xfId="36642" xr:uid="{00000000-0005-0000-0000-000079700000}"/>
    <cellStyle name="Note 4 4 4 6" xfId="7215" xr:uid="{00000000-0005-0000-0000-00007A700000}"/>
    <cellStyle name="Note 4 4 4 6 2" xfId="24650" xr:uid="{00000000-0005-0000-0000-00007B700000}"/>
    <cellStyle name="Note 4 4 4 6 3" xfId="39103" xr:uid="{00000000-0005-0000-0000-00007C700000}"/>
    <cellStyle name="Note 4 4 4 7" xfId="9656" xr:uid="{00000000-0005-0000-0000-00007D700000}"/>
    <cellStyle name="Note 4 4 4 7 2" xfId="27091" xr:uid="{00000000-0005-0000-0000-00007E700000}"/>
    <cellStyle name="Note 4 4 4 7 3" xfId="41544" xr:uid="{00000000-0005-0000-0000-00007F700000}"/>
    <cellStyle name="Note 4 4 4 8" xfId="12076" xr:uid="{00000000-0005-0000-0000-000080700000}"/>
    <cellStyle name="Note 4 4 4 8 2" xfId="29511" xr:uid="{00000000-0005-0000-0000-000081700000}"/>
    <cellStyle name="Note 4 4 4 8 3" xfId="43964" xr:uid="{00000000-0005-0000-0000-000082700000}"/>
    <cellStyle name="Note 4 4 4 9" xfId="19083" xr:uid="{00000000-0005-0000-0000-000083700000}"/>
    <cellStyle name="Note 4 4 5" xfId="2246" xr:uid="{00000000-0005-0000-0000-000084700000}"/>
    <cellStyle name="Note 4 4 5 2" xfId="2247" xr:uid="{00000000-0005-0000-0000-000085700000}"/>
    <cellStyle name="Note 4 4 5 2 2" xfId="4758" xr:uid="{00000000-0005-0000-0000-000086700000}"/>
    <cellStyle name="Note 4 4 5 2 2 2" xfId="14194" xr:uid="{00000000-0005-0000-0000-000087700000}"/>
    <cellStyle name="Note 4 4 5 2 2 2 2" xfId="31629" xr:uid="{00000000-0005-0000-0000-000088700000}"/>
    <cellStyle name="Note 4 4 5 2 2 2 3" xfId="46082" xr:uid="{00000000-0005-0000-0000-000089700000}"/>
    <cellStyle name="Note 4 4 5 2 2 3" xfId="16655" xr:uid="{00000000-0005-0000-0000-00008A700000}"/>
    <cellStyle name="Note 4 4 5 2 2 3 2" xfId="34090" xr:uid="{00000000-0005-0000-0000-00008B700000}"/>
    <cellStyle name="Note 4 4 5 2 2 3 3" xfId="48543" xr:uid="{00000000-0005-0000-0000-00008C700000}"/>
    <cellStyle name="Note 4 4 5 2 2 4" xfId="22194" xr:uid="{00000000-0005-0000-0000-00008D700000}"/>
    <cellStyle name="Note 4 4 5 2 2 5" xfId="36647" xr:uid="{00000000-0005-0000-0000-00008E700000}"/>
    <cellStyle name="Note 4 4 5 2 3" xfId="7220" xr:uid="{00000000-0005-0000-0000-00008F700000}"/>
    <cellStyle name="Note 4 4 5 2 3 2" xfId="24655" xr:uid="{00000000-0005-0000-0000-000090700000}"/>
    <cellStyle name="Note 4 4 5 2 3 3" xfId="39108" xr:uid="{00000000-0005-0000-0000-000091700000}"/>
    <cellStyle name="Note 4 4 5 2 4" xfId="9661" xr:uid="{00000000-0005-0000-0000-000092700000}"/>
    <cellStyle name="Note 4 4 5 2 4 2" xfId="27096" xr:uid="{00000000-0005-0000-0000-000093700000}"/>
    <cellStyle name="Note 4 4 5 2 4 3" xfId="41549" xr:uid="{00000000-0005-0000-0000-000094700000}"/>
    <cellStyle name="Note 4 4 5 2 5" xfId="12081" xr:uid="{00000000-0005-0000-0000-000095700000}"/>
    <cellStyle name="Note 4 4 5 2 5 2" xfId="29516" xr:uid="{00000000-0005-0000-0000-000096700000}"/>
    <cellStyle name="Note 4 4 5 2 5 3" xfId="43969" xr:uid="{00000000-0005-0000-0000-000097700000}"/>
    <cellStyle name="Note 4 4 5 2 6" xfId="19088" xr:uid="{00000000-0005-0000-0000-000098700000}"/>
    <cellStyle name="Note 4 4 5 3" xfId="2248" xr:uid="{00000000-0005-0000-0000-000099700000}"/>
    <cellStyle name="Note 4 4 5 3 2" xfId="4759" xr:uid="{00000000-0005-0000-0000-00009A700000}"/>
    <cellStyle name="Note 4 4 5 3 2 2" xfId="14195" xr:uid="{00000000-0005-0000-0000-00009B700000}"/>
    <cellStyle name="Note 4 4 5 3 2 2 2" xfId="31630" xr:uid="{00000000-0005-0000-0000-00009C700000}"/>
    <cellStyle name="Note 4 4 5 3 2 2 3" xfId="46083" xr:uid="{00000000-0005-0000-0000-00009D700000}"/>
    <cellStyle name="Note 4 4 5 3 2 3" xfId="16656" xr:uid="{00000000-0005-0000-0000-00009E700000}"/>
    <cellStyle name="Note 4 4 5 3 2 3 2" xfId="34091" xr:uid="{00000000-0005-0000-0000-00009F700000}"/>
    <cellStyle name="Note 4 4 5 3 2 3 3" xfId="48544" xr:uid="{00000000-0005-0000-0000-0000A0700000}"/>
    <cellStyle name="Note 4 4 5 3 2 4" xfId="22195" xr:uid="{00000000-0005-0000-0000-0000A1700000}"/>
    <cellStyle name="Note 4 4 5 3 2 5" xfId="36648" xr:uid="{00000000-0005-0000-0000-0000A2700000}"/>
    <cellStyle name="Note 4 4 5 3 3" xfId="7221" xr:uid="{00000000-0005-0000-0000-0000A3700000}"/>
    <cellStyle name="Note 4 4 5 3 3 2" xfId="24656" xr:uid="{00000000-0005-0000-0000-0000A4700000}"/>
    <cellStyle name="Note 4 4 5 3 3 3" xfId="39109" xr:uid="{00000000-0005-0000-0000-0000A5700000}"/>
    <cellStyle name="Note 4 4 5 3 4" xfId="9662" xr:uid="{00000000-0005-0000-0000-0000A6700000}"/>
    <cellStyle name="Note 4 4 5 3 4 2" xfId="27097" xr:uid="{00000000-0005-0000-0000-0000A7700000}"/>
    <cellStyle name="Note 4 4 5 3 4 3" xfId="41550" xr:uid="{00000000-0005-0000-0000-0000A8700000}"/>
    <cellStyle name="Note 4 4 5 3 5" xfId="12082" xr:uid="{00000000-0005-0000-0000-0000A9700000}"/>
    <cellStyle name="Note 4 4 5 3 5 2" xfId="29517" xr:uid="{00000000-0005-0000-0000-0000AA700000}"/>
    <cellStyle name="Note 4 4 5 3 5 3" xfId="43970" xr:uid="{00000000-0005-0000-0000-0000AB700000}"/>
    <cellStyle name="Note 4 4 5 3 6" xfId="19089" xr:uid="{00000000-0005-0000-0000-0000AC700000}"/>
    <cellStyle name="Note 4 4 5 4" xfId="2249" xr:uid="{00000000-0005-0000-0000-0000AD700000}"/>
    <cellStyle name="Note 4 4 5 4 2" xfId="4760" xr:uid="{00000000-0005-0000-0000-0000AE700000}"/>
    <cellStyle name="Note 4 4 5 4 2 2" xfId="22196" xr:uid="{00000000-0005-0000-0000-0000AF700000}"/>
    <cellStyle name="Note 4 4 5 4 2 3" xfId="36649" xr:uid="{00000000-0005-0000-0000-0000B0700000}"/>
    <cellStyle name="Note 4 4 5 4 3" xfId="7222" xr:uid="{00000000-0005-0000-0000-0000B1700000}"/>
    <cellStyle name="Note 4 4 5 4 3 2" xfId="24657" xr:uid="{00000000-0005-0000-0000-0000B2700000}"/>
    <cellStyle name="Note 4 4 5 4 3 3" xfId="39110" xr:uid="{00000000-0005-0000-0000-0000B3700000}"/>
    <cellStyle name="Note 4 4 5 4 4" xfId="9663" xr:uid="{00000000-0005-0000-0000-0000B4700000}"/>
    <cellStyle name="Note 4 4 5 4 4 2" xfId="27098" xr:uid="{00000000-0005-0000-0000-0000B5700000}"/>
    <cellStyle name="Note 4 4 5 4 4 3" xfId="41551" xr:uid="{00000000-0005-0000-0000-0000B6700000}"/>
    <cellStyle name="Note 4 4 5 4 5" xfId="12083" xr:uid="{00000000-0005-0000-0000-0000B7700000}"/>
    <cellStyle name="Note 4 4 5 4 5 2" xfId="29518" xr:uid="{00000000-0005-0000-0000-0000B8700000}"/>
    <cellStyle name="Note 4 4 5 4 5 3" xfId="43971" xr:uid="{00000000-0005-0000-0000-0000B9700000}"/>
    <cellStyle name="Note 4 4 5 4 6" xfId="15332" xr:uid="{00000000-0005-0000-0000-0000BA700000}"/>
    <cellStyle name="Note 4 4 5 4 6 2" xfId="32767" xr:uid="{00000000-0005-0000-0000-0000BB700000}"/>
    <cellStyle name="Note 4 4 5 4 6 3" xfId="47220" xr:uid="{00000000-0005-0000-0000-0000BC700000}"/>
    <cellStyle name="Note 4 4 5 4 7" xfId="19090" xr:uid="{00000000-0005-0000-0000-0000BD700000}"/>
    <cellStyle name="Note 4 4 5 4 8" xfId="20494" xr:uid="{00000000-0005-0000-0000-0000BE700000}"/>
    <cellStyle name="Note 4 4 5 5" xfId="4757" xr:uid="{00000000-0005-0000-0000-0000BF700000}"/>
    <cellStyle name="Note 4 4 5 5 2" xfId="14193" xr:uid="{00000000-0005-0000-0000-0000C0700000}"/>
    <cellStyle name="Note 4 4 5 5 2 2" xfId="31628" xr:uid="{00000000-0005-0000-0000-0000C1700000}"/>
    <cellStyle name="Note 4 4 5 5 2 3" xfId="46081" xr:uid="{00000000-0005-0000-0000-0000C2700000}"/>
    <cellStyle name="Note 4 4 5 5 3" xfId="16654" xr:uid="{00000000-0005-0000-0000-0000C3700000}"/>
    <cellStyle name="Note 4 4 5 5 3 2" xfId="34089" xr:uid="{00000000-0005-0000-0000-0000C4700000}"/>
    <cellStyle name="Note 4 4 5 5 3 3" xfId="48542" xr:uid="{00000000-0005-0000-0000-0000C5700000}"/>
    <cellStyle name="Note 4 4 5 5 4" xfId="22193" xr:uid="{00000000-0005-0000-0000-0000C6700000}"/>
    <cellStyle name="Note 4 4 5 5 5" xfId="36646" xr:uid="{00000000-0005-0000-0000-0000C7700000}"/>
    <cellStyle name="Note 4 4 5 6" xfId="7219" xr:uid="{00000000-0005-0000-0000-0000C8700000}"/>
    <cellStyle name="Note 4 4 5 6 2" xfId="24654" xr:uid="{00000000-0005-0000-0000-0000C9700000}"/>
    <cellStyle name="Note 4 4 5 6 3" xfId="39107" xr:uid="{00000000-0005-0000-0000-0000CA700000}"/>
    <cellStyle name="Note 4 4 5 7" xfId="9660" xr:uid="{00000000-0005-0000-0000-0000CB700000}"/>
    <cellStyle name="Note 4 4 5 7 2" xfId="27095" xr:uid="{00000000-0005-0000-0000-0000CC700000}"/>
    <cellStyle name="Note 4 4 5 7 3" xfId="41548" xr:uid="{00000000-0005-0000-0000-0000CD700000}"/>
    <cellStyle name="Note 4 4 5 8" xfId="12080" xr:uid="{00000000-0005-0000-0000-0000CE700000}"/>
    <cellStyle name="Note 4 4 5 8 2" xfId="29515" xr:uid="{00000000-0005-0000-0000-0000CF700000}"/>
    <cellStyle name="Note 4 4 5 8 3" xfId="43968" xr:uid="{00000000-0005-0000-0000-0000D0700000}"/>
    <cellStyle name="Note 4 4 5 9" xfId="19087" xr:uid="{00000000-0005-0000-0000-0000D1700000}"/>
    <cellStyle name="Note 4 4 6" xfId="2250" xr:uid="{00000000-0005-0000-0000-0000D2700000}"/>
    <cellStyle name="Note 4 4 6 2" xfId="4761" xr:uid="{00000000-0005-0000-0000-0000D3700000}"/>
    <cellStyle name="Note 4 4 6 2 2" xfId="14196" xr:uid="{00000000-0005-0000-0000-0000D4700000}"/>
    <cellStyle name="Note 4 4 6 2 2 2" xfId="31631" xr:uid="{00000000-0005-0000-0000-0000D5700000}"/>
    <cellStyle name="Note 4 4 6 2 2 3" xfId="46084" xr:uid="{00000000-0005-0000-0000-0000D6700000}"/>
    <cellStyle name="Note 4 4 6 2 3" xfId="16657" xr:uid="{00000000-0005-0000-0000-0000D7700000}"/>
    <cellStyle name="Note 4 4 6 2 3 2" xfId="34092" xr:uid="{00000000-0005-0000-0000-0000D8700000}"/>
    <cellStyle name="Note 4 4 6 2 3 3" xfId="48545" xr:uid="{00000000-0005-0000-0000-0000D9700000}"/>
    <cellStyle name="Note 4 4 6 2 4" xfId="22197" xr:uid="{00000000-0005-0000-0000-0000DA700000}"/>
    <cellStyle name="Note 4 4 6 2 5" xfId="36650" xr:uid="{00000000-0005-0000-0000-0000DB700000}"/>
    <cellStyle name="Note 4 4 6 3" xfId="7223" xr:uid="{00000000-0005-0000-0000-0000DC700000}"/>
    <cellStyle name="Note 4 4 6 3 2" xfId="24658" xr:uid="{00000000-0005-0000-0000-0000DD700000}"/>
    <cellStyle name="Note 4 4 6 3 3" xfId="39111" xr:uid="{00000000-0005-0000-0000-0000DE700000}"/>
    <cellStyle name="Note 4 4 6 4" xfId="9664" xr:uid="{00000000-0005-0000-0000-0000DF700000}"/>
    <cellStyle name="Note 4 4 6 4 2" xfId="27099" xr:uid="{00000000-0005-0000-0000-0000E0700000}"/>
    <cellStyle name="Note 4 4 6 4 3" xfId="41552" xr:uid="{00000000-0005-0000-0000-0000E1700000}"/>
    <cellStyle name="Note 4 4 6 5" xfId="12084" xr:uid="{00000000-0005-0000-0000-0000E2700000}"/>
    <cellStyle name="Note 4 4 6 5 2" xfId="29519" xr:uid="{00000000-0005-0000-0000-0000E3700000}"/>
    <cellStyle name="Note 4 4 6 5 3" xfId="43972" xr:uid="{00000000-0005-0000-0000-0000E4700000}"/>
    <cellStyle name="Note 4 4 6 6" xfId="19091" xr:uid="{00000000-0005-0000-0000-0000E5700000}"/>
    <cellStyle name="Note 4 4 7" xfId="2251" xr:uid="{00000000-0005-0000-0000-0000E6700000}"/>
    <cellStyle name="Note 4 4 7 2" xfId="4762" xr:uid="{00000000-0005-0000-0000-0000E7700000}"/>
    <cellStyle name="Note 4 4 7 2 2" xfId="14197" xr:uid="{00000000-0005-0000-0000-0000E8700000}"/>
    <cellStyle name="Note 4 4 7 2 2 2" xfId="31632" xr:uid="{00000000-0005-0000-0000-0000E9700000}"/>
    <cellStyle name="Note 4 4 7 2 2 3" xfId="46085" xr:uid="{00000000-0005-0000-0000-0000EA700000}"/>
    <cellStyle name="Note 4 4 7 2 3" xfId="16658" xr:uid="{00000000-0005-0000-0000-0000EB700000}"/>
    <cellStyle name="Note 4 4 7 2 3 2" xfId="34093" xr:uid="{00000000-0005-0000-0000-0000EC700000}"/>
    <cellStyle name="Note 4 4 7 2 3 3" xfId="48546" xr:uid="{00000000-0005-0000-0000-0000ED700000}"/>
    <cellStyle name="Note 4 4 7 2 4" xfId="22198" xr:uid="{00000000-0005-0000-0000-0000EE700000}"/>
    <cellStyle name="Note 4 4 7 2 5" xfId="36651" xr:uid="{00000000-0005-0000-0000-0000EF700000}"/>
    <cellStyle name="Note 4 4 7 3" xfId="7224" xr:uid="{00000000-0005-0000-0000-0000F0700000}"/>
    <cellStyle name="Note 4 4 7 3 2" xfId="24659" xr:uid="{00000000-0005-0000-0000-0000F1700000}"/>
    <cellStyle name="Note 4 4 7 3 3" xfId="39112" xr:uid="{00000000-0005-0000-0000-0000F2700000}"/>
    <cellStyle name="Note 4 4 7 4" xfId="9665" xr:uid="{00000000-0005-0000-0000-0000F3700000}"/>
    <cellStyle name="Note 4 4 7 4 2" xfId="27100" xr:uid="{00000000-0005-0000-0000-0000F4700000}"/>
    <cellStyle name="Note 4 4 7 4 3" xfId="41553" xr:uid="{00000000-0005-0000-0000-0000F5700000}"/>
    <cellStyle name="Note 4 4 7 5" xfId="12085" xr:uid="{00000000-0005-0000-0000-0000F6700000}"/>
    <cellStyle name="Note 4 4 7 5 2" xfId="29520" xr:uid="{00000000-0005-0000-0000-0000F7700000}"/>
    <cellStyle name="Note 4 4 7 5 3" xfId="43973" xr:uid="{00000000-0005-0000-0000-0000F8700000}"/>
    <cellStyle name="Note 4 4 7 6" xfId="19092" xr:uid="{00000000-0005-0000-0000-0000F9700000}"/>
    <cellStyle name="Note 4 4 8" xfId="2252" xr:uid="{00000000-0005-0000-0000-0000FA700000}"/>
    <cellStyle name="Note 4 4 8 2" xfId="4763" xr:uid="{00000000-0005-0000-0000-0000FB700000}"/>
    <cellStyle name="Note 4 4 8 2 2" xfId="22199" xr:uid="{00000000-0005-0000-0000-0000FC700000}"/>
    <cellStyle name="Note 4 4 8 2 3" xfId="36652" xr:uid="{00000000-0005-0000-0000-0000FD700000}"/>
    <cellStyle name="Note 4 4 8 3" xfId="7225" xr:uid="{00000000-0005-0000-0000-0000FE700000}"/>
    <cellStyle name="Note 4 4 8 3 2" xfId="24660" xr:uid="{00000000-0005-0000-0000-0000FF700000}"/>
    <cellStyle name="Note 4 4 8 3 3" xfId="39113" xr:uid="{00000000-0005-0000-0000-000000710000}"/>
    <cellStyle name="Note 4 4 8 4" xfId="9666" xr:uid="{00000000-0005-0000-0000-000001710000}"/>
    <cellStyle name="Note 4 4 8 4 2" xfId="27101" xr:uid="{00000000-0005-0000-0000-000002710000}"/>
    <cellStyle name="Note 4 4 8 4 3" xfId="41554" xr:uid="{00000000-0005-0000-0000-000003710000}"/>
    <cellStyle name="Note 4 4 8 5" xfId="12086" xr:uid="{00000000-0005-0000-0000-000004710000}"/>
    <cellStyle name="Note 4 4 8 5 2" xfId="29521" xr:uid="{00000000-0005-0000-0000-000005710000}"/>
    <cellStyle name="Note 4 4 8 5 3" xfId="43974" xr:uid="{00000000-0005-0000-0000-000006710000}"/>
    <cellStyle name="Note 4 4 8 6" xfId="15333" xr:uid="{00000000-0005-0000-0000-000007710000}"/>
    <cellStyle name="Note 4 4 8 6 2" xfId="32768" xr:uid="{00000000-0005-0000-0000-000008710000}"/>
    <cellStyle name="Note 4 4 8 6 3" xfId="47221" xr:uid="{00000000-0005-0000-0000-000009710000}"/>
    <cellStyle name="Note 4 4 8 7" xfId="19093" xr:uid="{00000000-0005-0000-0000-00000A710000}"/>
    <cellStyle name="Note 4 4 8 8" xfId="20495" xr:uid="{00000000-0005-0000-0000-00000B710000}"/>
    <cellStyle name="Note 4 4 9" xfId="4744" xr:uid="{00000000-0005-0000-0000-00000C710000}"/>
    <cellStyle name="Note 4 4 9 2" xfId="14183" xr:uid="{00000000-0005-0000-0000-00000D710000}"/>
    <cellStyle name="Note 4 4 9 2 2" xfId="31618" xr:uid="{00000000-0005-0000-0000-00000E710000}"/>
    <cellStyle name="Note 4 4 9 2 3" xfId="46071" xr:uid="{00000000-0005-0000-0000-00000F710000}"/>
    <cellStyle name="Note 4 4 9 3" xfId="16644" xr:uid="{00000000-0005-0000-0000-000010710000}"/>
    <cellStyle name="Note 4 4 9 3 2" xfId="34079" xr:uid="{00000000-0005-0000-0000-000011710000}"/>
    <cellStyle name="Note 4 4 9 3 3" xfId="48532" xr:uid="{00000000-0005-0000-0000-000012710000}"/>
    <cellStyle name="Note 4 4 9 4" xfId="22180" xr:uid="{00000000-0005-0000-0000-000013710000}"/>
    <cellStyle name="Note 4 4 9 5" xfId="36633" xr:uid="{00000000-0005-0000-0000-000014710000}"/>
    <cellStyle name="Note 4 5" xfId="2253" xr:uid="{00000000-0005-0000-0000-000015710000}"/>
    <cellStyle name="Note 4 5 10" xfId="7226" xr:uid="{00000000-0005-0000-0000-000016710000}"/>
    <cellStyle name="Note 4 5 10 2" xfId="24661" xr:uid="{00000000-0005-0000-0000-000017710000}"/>
    <cellStyle name="Note 4 5 10 3" xfId="39114" xr:uid="{00000000-0005-0000-0000-000018710000}"/>
    <cellStyle name="Note 4 5 11" xfId="9667" xr:uid="{00000000-0005-0000-0000-000019710000}"/>
    <cellStyle name="Note 4 5 11 2" xfId="27102" xr:uid="{00000000-0005-0000-0000-00001A710000}"/>
    <cellStyle name="Note 4 5 11 3" xfId="41555" xr:uid="{00000000-0005-0000-0000-00001B710000}"/>
    <cellStyle name="Note 4 5 12" xfId="12087" xr:uid="{00000000-0005-0000-0000-00001C710000}"/>
    <cellStyle name="Note 4 5 12 2" xfId="29522" xr:uid="{00000000-0005-0000-0000-00001D710000}"/>
    <cellStyle name="Note 4 5 12 3" xfId="43975" xr:uid="{00000000-0005-0000-0000-00001E710000}"/>
    <cellStyle name="Note 4 5 13" xfId="19094" xr:uid="{00000000-0005-0000-0000-00001F710000}"/>
    <cellStyle name="Note 4 5 2" xfId="2254" xr:uid="{00000000-0005-0000-0000-000020710000}"/>
    <cellStyle name="Note 4 5 2 2" xfId="2255" xr:uid="{00000000-0005-0000-0000-000021710000}"/>
    <cellStyle name="Note 4 5 2 2 2" xfId="4766" xr:uid="{00000000-0005-0000-0000-000022710000}"/>
    <cellStyle name="Note 4 5 2 2 2 2" xfId="14200" xr:uid="{00000000-0005-0000-0000-000023710000}"/>
    <cellStyle name="Note 4 5 2 2 2 2 2" xfId="31635" xr:uid="{00000000-0005-0000-0000-000024710000}"/>
    <cellStyle name="Note 4 5 2 2 2 2 3" xfId="46088" xr:uid="{00000000-0005-0000-0000-000025710000}"/>
    <cellStyle name="Note 4 5 2 2 2 3" xfId="16661" xr:uid="{00000000-0005-0000-0000-000026710000}"/>
    <cellStyle name="Note 4 5 2 2 2 3 2" xfId="34096" xr:uid="{00000000-0005-0000-0000-000027710000}"/>
    <cellStyle name="Note 4 5 2 2 2 3 3" xfId="48549" xr:uid="{00000000-0005-0000-0000-000028710000}"/>
    <cellStyle name="Note 4 5 2 2 2 4" xfId="22202" xr:uid="{00000000-0005-0000-0000-000029710000}"/>
    <cellStyle name="Note 4 5 2 2 2 5" xfId="36655" xr:uid="{00000000-0005-0000-0000-00002A710000}"/>
    <cellStyle name="Note 4 5 2 2 3" xfId="7228" xr:uid="{00000000-0005-0000-0000-00002B710000}"/>
    <cellStyle name="Note 4 5 2 2 3 2" xfId="24663" xr:uid="{00000000-0005-0000-0000-00002C710000}"/>
    <cellStyle name="Note 4 5 2 2 3 3" xfId="39116" xr:uid="{00000000-0005-0000-0000-00002D710000}"/>
    <cellStyle name="Note 4 5 2 2 4" xfId="9669" xr:uid="{00000000-0005-0000-0000-00002E710000}"/>
    <cellStyle name="Note 4 5 2 2 4 2" xfId="27104" xr:uid="{00000000-0005-0000-0000-00002F710000}"/>
    <cellStyle name="Note 4 5 2 2 4 3" xfId="41557" xr:uid="{00000000-0005-0000-0000-000030710000}"/>
    <cellStyle name="Note 4 5 2 2 5" xfId="12089" xr:uid="{00000000-0005-0000-0000-000031710000}"/>
    <cellStyle name="Note 4 5 2 2 5 2" xfId="29524" xr:uid="{00000000-0005-0000-0000-000032710000}"/>
    <cellStyle name="Note 4 5 2 2 5 3" xfId="43977" xr:uid="{00000000-0005-0000-0000-000033710000}"/>
    <cellStyle name="Note 4 5 2 2 6" xfId="19096" xr:uid="{00000000-0005-0000-0000-000034710000}"/>
    <cellStyle name="Note 4 5 2 3" xfId="2256" xr:uid="{00000000-0005-0000-0000-000035710000}"/>
    <cellStyle name="Note 4 5 2 3 2" xfId="4767" xr:uid="{00000000-0005-0000-0000-000036710000}"/>
    <cellStyle name="Note 4 5 2 3 2 2" xfId="14201" xr:uid="{00000000-0005-0000-0000-000037710000}"/>
    <cellStyle name="Note 4 5 2 3 2 2 2" xfId="31636" xr:uid="{00000000-0005-0000-0000-000038710000}"/>
    <cellStyle name="Note 4 5 2 3 2 2 3" xfId="46089" xr:uid="{00000000-0005-0000-0000-000039710000}"/>
    <cellStyle name="Note 4 5 2 3 2 3" xfId="16662" xr:uid="{00000000-0005-0000-0000-00003A710000}"/>
    <cellStyle name="Note 4 5 2 3 2 3 2" xfId="34097" xr:uid="{00000000-0005-0000-0000-00003B710000}"/>
    <cellStyle name="Note 4 5 2 3 2 3 3" xfId="48550" xr:uid="{00000000-0005-0000-0000-00003C710000}"/>
    <cellStyle name="Note 4 5 2 3 2 4" xfId="22203" xr:uid="{00000000-0005-0000-0000-00003D710000}"/>
    <cellStyle name="Note 4 5 2 3 2 5" xfId="36656" xr:uid="{00000000-0005-0000-0000-00003E710000}"/>
    <cellStyle name="Note 4 5 2 3 3" xfId="7229" xr:uid="{00000000-0005-0000-0000-00003F710000}"/>
    <cellStyle name="Note 4 5 2 3 3 2" xfId="24664" xr:uid="{00000000-0005-0000-0000-000040710000}"/>
    <cellStyle name="Note 4 5 2 3 3 3" xfId="39117" xr:uid="{00000000-0005-0000-0000-000041710000}"/>
    <cellStyle name="Note 4 5 2 3 4" xfId="9670" xr:uid="{00000000-0005-0000-0000-000042710000}"/>
    <cellStyle name="Note 4 5 2 3 4 2" xfId="27105" xr:uid="{00000000-0005-0000-0000-000043710000}"/>
    <cellStyle name="Note 4 5 2 3 4 3" xfId="41558" xr:uid="{00000000-0005-0000-0000-000044710000}"/>
    <cellStyle name="Note 4 5 2 3 5" xfId="12090" xr:uid="{00000000-0005-0000-0000-000045710000}"/>
    <cellStyle name="Note 4 5 2 3 5 2" xfId="29525" xr:uid="{00000000-0005-0000-0000-000046710000}"/>
    <cellStyle name="Note 4 5 2 3 5 3" xfId="43978" xr:uid="{00000000-0005-0000-0000-000047710000}"/>
    <cellStyle name="Note 4 5 2 3 6" xfId="19097" xr:uid="{00000000-0005-0000-0000-000048710000}"/>
    <cellStyle name="Note 4 5 2 4" xfId="2257" xr:uid="{00000000-0005-0000-0000-000049710000}"/>
    <cellStyle name="Note 4 5 2 4 2" xfId="4768" xr:uid="{00000000-0005-0000-0000-00004A710000}"/>
    <cellStyle name="Note 4 5 2 4 2 2" xfId="22204" xr:uid="{00000000-0005-0000-0000-00004B710000}"/>
    <cellStyle name="Note 4 5 2 4 2 3" xfId="36657" xr:uid="{00000000-0005-0000-0000-00004C710000}"/>
    <cellStyle name="Note 4 5 2 4 3" xfId="7230" xr:uid="{00000000-0005-0000-0000-00004D710000}"/>
    <cellStyle name="Note 4 5 2 4 3 2" xfId="24665" xr:uid="{00000000-0005-0000-0000-00004E710000}"/>
    <cellStyle name="Note 4 5 2 4 3 3" xfId="39118" xr:uid="{00000000-0005-0000-0000-00004F710000}"/>
    <cellStyle name="Note 4 5 2 4 4" xfId="9671" xr:uid="{00000000-0005-0000-0000-000050710000}"/>
    <cellStyle name="Note 4 5 2 4 4 2" xfId="27106" xr:uid="{00000000-0005-0000-0000-000051710000}"/>
    <cellStyle name="Note 4 5 2 4 4 3" xfId="41559" xr:uid="{00000000-0005-0000-0000-000052710000}"/>
    <cellStyle name="Note 4 5 2 4 5" xfId="12091" xr:uid="{00000000-0005-0000-0000-000053710000}"/>
    <cellStyle name="Note 4 5 2 4 5 2" xfId="29526" xr:uid="{00000000-0005-0000-0000-000054710000}"/>
    <cellStyle name="Note 4 5 2 4 5 3" xfId="43979" xr:uid="{00000000-0005-0000-0000-000055710000}"/>
    <cellStyle name="Note 4 5 2 4 6" xfId="15334" xr:uid="{00000000-0005-0000-0000-000056710000}"/>
    <cellStyle name="Note 4 5 2 4 6 2" xfId="32769" xr:uid="{00000000-0005-0000-0000-000057710000}"/>
    <cellStyle name="Note 4 5 2 4 6 3" xfId="47222" xr:uid="{00000000-0005-0000-0000-000058710000}"/>
    <cellStyle name="Note 4 5 2 4 7" xfId="19098" xr:uid="{00000000-0005-0000-0000-000059710000}"/>
    <cellStyle name="Note 4 5 2 4 8" xfId="20496" xr:uid="{00000000-0005-0000-0000-00005A710000}"/>
    <cellStyle name="Note 4 5 2 5" xfId="4765" xr:uid="{00000000-0005-0000-0000-00005B710000}"/>
    <cellStyle name="Note 4 5 2 5 2" xfId="14199" xr:uid="{00000000-0005-0000-0000-00005C710000}"/>
    <cellStyle name="Note 4 5 2 5 2 2" xfId="31634" xr:uid="{00000000-0005-0000-0000-00005D710000}"/>
    <cellStyle name="Note 4 5 2 5 2 3" xfId="46087" xr:uid="{00000000-0005-0000-0000-00005E710000}"/>
    <cellStyle name="Note 4 5 2 5 3" xfId="16660" xr:uid="{00000000-0005-0000-0000-00005F710000}"/>
    <cellStyle name="Note 4 5 2 5 3 2" xfId="34095" xr:uid="{00000000-0005-0000-0000-000060710000}"/>
    <cellStyle name="Note 4 5 2 5 3 3" xfId="48548" xr:uid="{00000000-0005-0000-0000-000061710000}"/>
    <cellStyle name="Note 4 5 2 5 4" xfId="22201" xr:uid="{00000000-0005-0000-0000-000062710000}"/>
    <cellStyle name="Note 4 5 2 5 5" xfId="36654" xr:uid="{00000000-0005-0000-0000-000063710000}"/>
    <cellStyle name="Note 4 5 2 6" xfId="7227" xr:uid="{00000000-0005-0000-0000-000064710000}"/>
    <cellStyle name="Note 4 5 2 6 2" xfId="24662" xr:uid="{00000000-0005-0000-0000-000065710000}"/>
    <cellStyle name="Note 4 5 2 6 3" xfId="39115" xr:uid="{00000000-0005-0000-0000-000066710000}"/>
    <cellStyle name="Note 4 5 2 7" xfId="9668" xr:uid="{00000000-0005-0000-0000-000067710000}"/>
    <cellStyle name="Note 4 5 2 7 2" xfId="27103" xr:uid="{00000000-0005-0000-0000-000068710000}"/>
    <cellStyle name="Note 4 5 2 7 3" xfId="41556" xr:uid="{00000000-0005-0000-0000-000069710000}"/>
    <cellStyle name="Note 4 5 2 8" xfId="12088" xr:uid="{00000000-0005-0000-0000-00006A710000}"/>
    <cellStyle name="Note 4 5 2 8 2" xfId="29523" xr:uid="{00000000-0005-0000-0000-00006B710000}"/>
    <cellStyle name="Note 4 5 2 8 3" xfId="43976" xr:uid="{00000000-0005-0000-0000-00006C710000}"/>
    <cellStyle name="Note 4 5 2 9" xfId="19095" xr:uid="{00000000-0005-0000-0000-00006D710000}"/>
    <cellStyle name="Note 4 5 3" xfId="2258" xr:uid="{00000000-0005-0000-0000-00006E710000}"/>
    <cellStyle name="Note 4 5 3 2" xfId="2259" xr:uid="{00000000-0005-0000-0000-00006F710000}"/>
    <cellStyle name="Note 4 5 3 2 2" xfId="4770" xr:uid="{00000000-0005-0000-0000-000070710000}"/>
    <cellStyle name="Note 4 5 3 2 2 2" xfId="14203" xr:uid="{00000000-0005-0000-0000-000071710000}"/>
    <cellStyle name="Note 4 5 3 2 2 2 2" xfId="31638" xr:uid="{00000000-0005-0000-0000-000072710000}"/>
    <cellStyle name="Note 4 5 3 2 2 2 3" xfId="46091" xr:uid="{00000000-0005-0000-0000-000073710000}"/>
    <cellStyle name="Note 4 5 3 2 2 3" xfId="16664" xr:uid="{00000000-0005-0000-0000-000074710000}"/>
    <cellStyle name="Note 4 5 3 2 2 3 2" xfId="34099" xr:uid="{00000000-0005-0000-0000-000075710000}"/>
    <cellStyle name="Note 4 5 3 2 2 3 3" xfId="48552" xr:uid="{00000000-0005-0000-0000-000076710000}"/>
    <cellStyle name="Note 4 5 3 2 2 4" xfId="22206" xr:uid="{00000000-0005-0000-0000-000077710000}"/>
    <cellStyle name="Note 4 5 3 2 2 5" xfId="36659" xr:uid="{00000000-0005-0000-0000-000078710000}"/>
    <cellStyle name="Note 4 5 3 2 3" xfId="7232" xr:uid="{00000000-0005-0000-0000-000079710000}"/>
    <cellStyle name="Note 4 5 3 2 3 2" xfId="24667" xr:uid="{00000000-0005-0000-0000-00007A710000}"/>
    <cellStyle name="Note 4 5 3 2 3 3" xfId="39120" xr:uid="{00000000-0005-0000-0000-00007B710000}"/>
    <cellStyle name="Note 4 5 3 2 4" xfId="9673" xr:uid="{00000000-0005-0000-0000-00007C710000}"/>
    <cellStyle name="Note 4 5 3 2 4 2" xfId="27108" xr:uid="{00000000-0005-0000-0000-00007D710000}"/>
    <cellStyle name="Note 4 5 3 2 4 3" xfId="41561" xr:uid="{00000000-0005-0000-0000-00007E710000}"/>
    <cellStyle name="Note 4 5 3 2 5" xfId="12093" xr:uid="{00000000-0005-0000-0000-00007F710000}"/>
    <cellStyle name="Note 4 5 3 2 5 2" xfId="29528" xr:uid="{00000000-0005-0000-0000-000080710000}"/>
    <cellStyle name="Note 4 5 3 2 5 3" xfId="43981" xr:uid="{00000000-0005-0000-0000-000081710000}"/>
    <cellStyle name="Note 4 5 3 2 6" xfId="19100" xr:uid="{00000000-0005-0000-0000-000082710000}"/>
    <cellStyle name="Note 4 5 3 3" xfId="2260" xr:uid="{00000000-0005-0000-0000-000083710000}"/>
    <cellStyle name="Note 4 5 3 3 2" xfId="4771" xr:uid="{00000000-0005-0000-0000-000084710000}"/>
    <cellStyle name="Note 4 5 3 3 2 2" xfId="14204" xr:uid="{00000000-0005-0000-0000-000085710000}"/>
    <cellStyle name="Note 4 5 3 3 2 2 2" xfId="31639" xr:uid="{00000000-0005-0000-0000-000086710000}"/>
    <cellStyle name="Note 4 5 3 3 2 2 3" xfId="46092" xr:uid="{00000000-0005-0000-0000-000087710000}"/>
    <cellStyle name="Note 4 5 3 3 2 3" xfId="16665" xr:uid="{00000000-0005-0000-0000-000088710000}"/>
    <cellStyle name="Note 4 5 3 3 2 3 2" xfId="34100" xr:uid="{00000000-0005-0000-0000-000089710000}"/>
    <cellStyle name="Note 4 5 3 3 2 3 3" xfId="48553" xr:uid="{00000000-0005-0000-0000-00008A710000}"/>
    <cellStyle name="Note 4 5 3 3 2 4" xfId="22207" xr:uid="{00000000-0005-0000-0000-00008B710000}"/>
    <cellStyle name="Note 4 5 3 3 2 5" xfId="36660" xr:uid="{00000000-0005-0000-0000-00008C710000}"/>
    <cellStyle name="Note 4 5 3 3 3" xfId="7233" xr:uid="{00000000-0005-0000-0000-00008D710000}"/>
    <cellStyle name="Note 4 5 3 3 3 2" xfId="24668" xr:uid="{00000000-0005-0000-0000-00008E710000}"/>
    <cellStyle name="Note 4 5 3 3 3 3" xfId="39121" xr:uid="{00000000-0005-0000-0000-00008F710000}"/>
    <cellStyle name="Note 4 5 3 3 4" xfId="9674" xr:uid="{00000000-0005-0000-0000-000090710000}"/>
    <cellStyle name="Note 4 5 3 3 4 2" xfId="27109" xr:uid="{00000000-0005-0000-0000-000091710000}"/>
    <cellStyle name="Note 4 5 3 3 4 3" xfId="41562" xr:uid="{00000000-0005-0000-0000-000092710000}"/>
    <cellStyle name="Note 4 5 3 3 5" xfId="12094" xr:uid="{00000000-0005-0000-0000-000093710000}"/>
    <cellStyle name="Note 4 5 3 3 5 2" xfId="29529" xr:uid="{00000000-0005-0000-0000-000094710000}"/>
    <cellStyle name="Note 4 5 3 3 5 3" xfId="43982" xr:uid="{00000000-0005-0000-0000-000095710000}"/>
    <cellStyle name="Note 4 5 3 3 6" xfId="19101" xr:uid="{00000000-0005-0000-0000-000096710000}"/>
    <cellStyle name="Note 4 5 3 4" xfId="2261" xr:uid="{00000000-0005-0000-0000-000097710000}"/>
    <cellStyle name="Note 4 5 3 4 2" xfId="4772" xr:uid="{00000000-0005-0000-0000-000098710000}"/>
    <cellStyle name="Note 4 5 3 4 2 2" xfId="22208" xr:uid="{00000000-0005-0000-0000-000099710000}"/>
    <cellStyle name="Note 4 5 3 4 2 3" xfId="36661" xr:uid="{00000000-0005-0000-0000-00009A710000}"/>
    <cellStyle name="Note 4 5 3 4 3" xfId="7234" xr:uid="{00000000-0005-0000-0000-00009B710000}"/>
    <cellStyle name="Note 4 5 3 4 3 2" xfId="24669" xr:uid="{00000000-0005-0000-0000-00009C710000}"/>
    <cellStyle name="Note 4 5 3 4 3 3" xfId="39122" xr:uid="{00000000-0005-0000-0000-00009D710000}"/>
    <cellStyle name="Note 4 5 3 4 4" xfId="9675" xr:uid="{00000000-0005-0000-0000-00009E710000}"/>
    <cellStyle name="Note 4 5 3 4 4 2" xfId="27110" xr:uid="{00000000-0005-0000-0000-00009F710000}"/>
    <cellStyle name="Note 4 5 3 4 4 3" xfId="41563" xr:uid="{00000000-0005-0000-0000-0000A0710000}"/>
    <cellStyle name="Note 4 5 3 4 5" xfId="12095" xr:uid="{00000000-0005-0000-0000-0000A1710000}"/>
    <cellStyle name="Note 4 5 3 4 5 2" xfId="29530" xr:uid="{00000000-0005-0000-0000-0000A2710000}"/>
    <cellStyle name="Note 4 5 3 4 5 3" xfId="43983" xr:uid="{00000000-0005-0000-0000-0000A3710000}"/>
    <cellStyle name="Note 4 5 3 4 6" xfId="15335" xr:uid="{00000000-0005-0000-0000-0000A4710000}"/>
    <cellStyle name="Note 4 5 3 4 6 2" xfId="32770" xr:uid="{00000000-0005-0000-0000-0000A5710000}"/>
    <cellStyle name="Note 4 5 3 4 6 3" xfId="47223" xr:uid="{00000000-0005-0000-0000-0000A6710000}"/>
    <cellStyle name="Note 4 5 3 4 7" xfId="19102" xr:uid="{00000000-0005-0000-0000-0000A7710000}"/>
    <cellStyle name="Note 4 5 3 4 8" xfId="20497" xr:uid="{00000000-0005-0000-0000-0000A8710000}"/>
    <cellStyle name="Note 4 5 3 5" xfId="4769" xr:uid="{00000000-0005-0000-0000-0000A9710000}"/>
    <cellStyle name="Note 4 5 3 5 2" xfId="14202" xr:uid="{00000000-0005-0000-0000-0000AA710000}"/>
    <cellStyle name="Note 4 5 3 5 2 2" xfId="31637" xr:uid="{00000000-0005-0000-0000-0000AB710000}"/>
    <cellStyle name="Note 4 5 3 5 2 3" xfId="46090" xr:uid="{00000000-0005-0000-0000-0000AC710000}"/>
    <cellStyle name="Note 4 5 3 5 3" xfId="16663" xr:uid="{00000000-0005-0000-0000-0000AD710000}"/>
    <cellStyle name="Note 4 5 3 5 3 2" xfId="34098" xr:uid="{00000000-0005-0000-0000-0000AE710000}"/>
    <cellStyle name="Note 4 5 3 5 3 3" xfId="48551" xr:uid="{00000000-0005-0000-0000-0000AF710000}"/>
    <cellStyle name="Note 4 5 3 5 4" xfId="22205" xr:uid="{00000000-0005-0000-0000-0000B0710000}"/>
    <cellStyle name="Note 4 5 3 5 5" xfId="36658" xr:uid="{00000000-0005-0000-0000-0000B1710000}"/>
    <cellStyle name="Note 4 5 3 6" xfId="7231" xr:uid="{00000000-0005-0000-0000-0000B2710000}"/>
    <cellStyle name="Note 4 5 3 6 2" xfId="24666" xr:uid="{00000000-0005-0000-0000-0000B3710000}"/>
    <cellStyle name="Note 4 5 3 6 3" xfId="39119" xr:uid="{00000000-0005-0000-0000-0000B4710000}"/>
    <cellStyle name="Note 4 5 3 7" xfId="9672" xr:uid="{00000000-0005-0000-0000-0000B5710000}"/>
    <cellStyle name="Note 4 5 3 7 2" xfId="27107" xr:uid="{00000000-0005-0000-0000-0000B6710000}"/>
    <cellStyle name="Note 4 5 3 7 3" xfId="41560" xr:uid="{00000000-0005-0000-0000-0000B7710000}"/>
    <cellStyle name="Note 4 5 3 8" xfId="12092" xr:uid="{00000000-0005-0000-0000-0000B8710000}"/>
    <cellStyle name="Note 4 5 3 8 2" xfId="29527" xr:uid="{00000000-0005-0000-0000-0000B9710000}"/>
    <cellStyle name="Note 4 5 3 8 3" xfId="43980" xr:uid="{00000000-0005-0000-0000-0000BA710000}"/>
    <cellStyle name="Note 4 5 3 9" xfId="19099" xr:uid="{00000000-0005-0000-0000-0000BB710000}"/>
    <cellStyle name="Note 4 5 4" xfId="2262" xr:uid="{00000000-0005-0000-0000-0000BC710000}"/>
    <cellStyle name="Note 4 5 4 2" xfId="2263" xr:uid="{00000000-0005-0000-0000-0000BD710000}"/>
    <cellStyle name="Note 4 5 4 2 2" xfId="4774" xr:uid="{00000000-0005-0000-0000-0000BE710000}"/>
    <cellStyle name="Note 4 5 4 2 2 2" xfId="14206" xr:uid="{00000000-0005-0000-0000-0000BF710000}"/>
    <cellStyle name="Note 4 5 4 2 2 2 2" xfId="31641" xr:uid="{00000000-0005-0000-0000-0000C0710000}"/>
    <cellStyle name="Note 4 5 4 2 2 2 3" xfId="46094" xr:uid="{00000000-0005-0000-0000-0000C1710000}"/>
    <cellStyle name="Note 4 5 4 2 2 3" xfId="16667" xr:uid="{00000000-0005-0000-0000-0000C2710000}"/>
    <cellStyle name="Note 4 5 4 2 2 3 2" xfId="34102" xr:uid="{00000000-0005-0000-0000-0000C3710000}"/>
    <cellStyle name="Note 4 5 4 2 2 3 3" xfId="48555" xr:uid="{00000000-0005-0000-0000-0000C4710000}"/>
    <cellStyle name="Note 4 5 4 2 2 4" xfId="22210" xr:uid="{00000000-0005-0000-0000-0000C5710000}"/>
    <cellStyle name="Note 4 5 4 2 2 5" xfId="36663" xr:uid="{00000000-0005-0000-0000-0000C6710000}"/>
    <cellStyle name="Note 4 5 4 2 3" xfId="7236" xr:uid="{00000000-0005-0000-0000-0000C7710000}"/>
    <cellStyle name="Note 4 5 4 2 3 2" xfId="24671" xr:uid="{00000000-0005-0000-0000-0000C8710000}"/>
    <cellStyle name="Note 4 5 4 2 3 3" xfId="39124" xr:uid="{00000000-0005-0000-0000-0000C9710000}"/>
    <cellStyle name="Note 4 5 4 2 4" xfId="9677" xr:uid="{00000000-0005-0000-0000-0000CA710000}"/>
    <cellStyle name="Note 4 5 4 2 4 2" xfId="27112" xr:uid="{00000000-0005-0000-0000-0000CB710000}"/>
    <cellStyle name="Note 4 5 4 2 4 3" xfId="41565" xr:uid="{00000000-0005-0000-0000-0000CC710000}"/>
    <cellStyle name="Note 4 5 4 2 5" xfId="12097" xr:uid="{00000000-0005-0000-0000-0000CD710000}"/>
    <cellStyle name="Note 4 5 4 2 5 2" xfId="29532" xr:uid="{00000000-0005-0000-0000-0000CE710000}"/>
    <cellStyle name="Note 4 5 4 2 5 3" xfId="43985" xr:uid="{00000000-0005-0000-0000-0000CF710000}"/>
    <cellStyle name="Note 4 5 4 2 6" xfId="19104" xr:uid="{00000000-0005-0000-0000-0000D0710000}"/>
    <cellStyle name="Note 4 5 4 3" xfId="2264" xr:uid="{00000000-0005-0000-0000-0000D1710000}"/>
    <cellStyle name="Note 4 5 4 3 2" xfId="4775" xr:uid="{00000000-0005-0000-0000-0000D2710000}"/>
    <cellStyle name="Note 4 5 4 3 2 2" xfId="14207" xr:uid="{00000000-0005-0000-0000-0000D3710000}"/>
    <cellStyle name="Note 4 5 4 3 2 2 2" xfId="31642" xr:uid="{00000000-0005-0000-0000-0000D4710000}"/>
    <cellStyle name="Note 4 5 4 3 2 2 3" xfId="46095" xr:uid="{00000000-0005-0000-0000-0000D5710000}"/>
    <cellStyle name="Note 4 5 4 3 2 3" xfId="16668" xr:uid="{00000000-0005-0000-0000-0000D6710000}"/>
    <cellStyle name="Note 4 5 4 3 2 3 2" xfId="34103" xr:uid="{00000000-0005-0000-0000-0000D7710000}"/>
    <cellStyle name="Note 4 5 4 3 2 3 3" xfId="48556" xr:uid="{00000000-0005-0000-0000-0000D8710000}"/>
    <cellStyle name="Note 4 5 4 3 2 4" xfId="22211" xr:uid="{00000000-0005-0000-0000-0000D9710000}"/>
    <cellStyle name="Note 4 5 4 3 2 5" xfId="36664" xr:uid="{00000000-0005-0000-0000-0000DA710000}"/>
    <cellStyle name="Note 4 5 4 3 3" xfId="7237" xr:uid="{00000000-0005-0000-0000-0000DB710000}"/>
    <cellStyle name="Note 4 5 4 3 3 2" xfId="24672" xr:uid="{00000000-0005-0000-0000-0000DC710000}"/>
    <cellStyle name="Note 4 5 4 3 3 3" xfId="39125" xr:uid="{00000000-0005-0000-0000-0000DD710000}"/>
    <cellStyle name="Note 4 5 4 3 4" xfId="9678" xr:uid="{00000000-0005-0000-0000-0000DE710000}"/>
    <cellStyle name="Note 4 5 4 3 4 2" xfId="27113" xr:uid="{00000000-0005-0000-0000-0000DF710000}"/>
    <cellStyle name="Note 4 5 4 3 4 3" xfId="41566" xr:uid="{00000000-0005-0000-0000-0000E0710000}"/>
    <cellStyle name="Note 4 5 4 3 5" xfId="12098" xr:uid="{00000000-0005-0000-0000-0000E1710000}"/>
    <cellStyle name="Note 4 5 4 3 5 2" xfId="29533" xr:uid="{00000000-0005-0000-0000-0000E2710000}"/>
    <cellStyle name="Note 4 5 4 3 5 3" xfId="43986" xr:uid="{00000000-0005-0000-0000-0000E3710000}"/>
    <cellStyle name="Note 4 5 4 3 6" xfId="19105" xr:uid="{00000000-0005-0000-0000-0000E4710000}"/>
    <cellStyle name="Note 4 5 4 4" xfId="2265" xr:uid="{00000000-0005-0000-0000-0000E5710000}"/>
    <cellStyle name="Note 4 5 4 4 2" xfId="4776" xr:uid="{00000000-0005-0000-0000-0000E6710000}"/>
    <cellStyle name="Note 4 5 4 4 2 2" xfId="22212" xr:uid="{00000000-0005-0000-0000-0000E7710000}"/>
    <cellStyle name="Note 4 5 4 4 2 3" xfId="36665" xr:uid="{00000000-0005-0000-0000-0000E8710000}"/>
    <cellStyle name="Note 4 5 4 4 3" xfId="7238" xr:uid="{00000000-0005-0000-0000-0000E9710000}"/>
    <cellStyle name="Note 4 5 4 4 3 2" xfId="24673" xr:uid="{00000000-0005-0000-0000-0000EA710000}"/>
    <cellStyle name="Note 4 5 4 4 3 3" xfId="39126" xr:uid="{00000000-0005-0000-0000-0000EB710000}"/>
    <cellStyle name="Note 4 5 4 4 4" xfId="9679" xr:uid="{00000000-0005-0000-0000-0000EC710000}"/>
    <cellStyle name="Note 4 5 4 4 4 2" xfId="27114" xr:uid="{00000000-0005-0000-0000-0000ED710000}"/>
    <cellStyle name="Note 4 5 4 4 4 3" xfId="41567" xr:uid="{00000000-0005-0000-0000-0000EE710000}"/>
    <cellStyle name="Note 4 5 4 4 5" xfId="12099" xr:uid="{00000000-0005-0000-0000-0000EF710000}"/>
    <cellStyle name="Note 4 5 4 4 5 2" xfId="29534" xr:uid="{00000000-0005-0000-0000-0000F0710000}"/>
    <cellStyle name="Note 4 5 4 4 5 3" xfId="43987" xr:uid="{00000000-0005-0000-0000-0000F1710000}"/>
    <cellStyle name="Note 4 5 4 4 6" xfId="15336" xr:uid="{00000000-0005-0000-0000-0000F2710000}"/>
    <cellStyle name="Note 4 5 4 4 6 2" xfId="32771" xr:uid="{00000000-0005-0000-0000-0000F3710000}"/>
    <cellStyle name="Note 4 5 4 4 6 3" xfId="47224" xr:uid="{00000000-0005-0000-0000-0000F4710000}"/>
    <cellStyle name="Note 4 5 4 4 7" xfId="19106" xr:uid="{00000000-0005-0000-0000-0000F5710000}"/>
    <cellStyle name="Note 4 5 4 4 8" xfId="20498" xr:uid="{00000000-0005-0000-0000-0000F6710000}"/>
    <cellStyle name="Note 4 5 4 5" xfId="4773" xr:uid="{00000000-0005-0000-0000-0000F7710000}"/>
    <cellStyle name="Note 4 5 4 5 2" xfId="14205" xr:uid="{00000000-0005-0000-0000-0000F8710000}"/>
    <cellStyle name="Note 4 5 4 5 2 2" xfId="31640" xr:uid="{00000000-0005-0000-0000-0000F9710000}"/>
    <cellStyle name="Note 4 5 4 5 2 3" xfId="46093" xr:uid="{00000000-0005-0000-0000-0000FA710000}"/>
    <cellStyle name="Note 4 5 4 5 3" xfId="16666" xr:uid="{00000000-0005-0000-0000-0000FB710000}"/>
    <cellStyle name="Note 4 5 4 5 3 2" xfId="34101" xr:uid="{00000000-0005-0000-0000-0000FC710000}"/>
    <cellStyle name="Note 4 5 4 5 3 3" xfId="48554" xr:uid="{00000000-0005-0000-0000-0000FD710000}"/>
    <cellStyle name="Note 4 5 4 5 4" xfId="22209" xr:uid="{00000000-0005-0000-0000-0000FE710000}"/>
    <cellStyle name="Note 4 5 4 5 5" xfId="36662" xr:uid="{00000000-0005-0000-0000-0000FF710000}"/>
    <cellStyle name="Note 4 5 4 6" xfId="7235" xr:uid="{00000000-0005-0000-0000-000000720000}"/>
    <cellStyle name="Note 4 5 4 6 2" xfId="24670" xr:uid="{00000000-0005-0000-0000-000001720000}"/>
    <cellStyle name="Note 4 5 4 6 3" xfId="39123" xr:uid="{00000000-0005-0000-0000-000002720000}"/>
    <cellStyle name="Note 4 5 4 7" xfId="9676" xr:uid="{00000000-0005-0000-0000-000003720000}"/>
    <cellStyle name="Note 4 5 4 7 2" xfId="27111" xr:uid="{00000000-0005-0000-0000-000004720000}"/>
    <cellStyle name="Note 4 5 4 7 3" xfId="41564" xr:uid="{00000000-0005-0000-0000-000005720000}"/>
    <cellStyle name="Note 4 5 4 8" xfId="12096" xr:uid="{00000000-0005-0000-0000-000006720000}"/>
    <cellStyle name="Note 4 5 4 8 2" xfId="29531" xr:uid="{00000000-0005-0000-0000-000007720000}"/>
    <cellStyle name="Note 4 5 4 8 3" xfId="43984" xr:uid="{00000000-0005-0000-0000-000008720000}"/>
    <cellStyle name="Note 4 5 4 9" xfId="19103" xr:uid="{00000000-0005-0000-0000-000009720000}"/>
    <cellStyle name="Note 4 5 5" xfId="2266" xr:uid="{00000000-0005-0000-0000-00000A720000}"/>
    <cellStyle name="Note 4 5 5 2" xfId="2267" xr:uid="{00000000-0005-0000-0000-00000B720000}"/>
    <cellStyle name="Note 4 5 5 2 2" xfId="4778" xr:uid="{00000000-0005-0000-0000-00000C720000}"/>
    <cellStyle name="Note 4 5 5 2 2 2" xfId="14209" xr:uid="{00000000-0005-0000-0000-00000D720000}"/>
    <cellStyle name="Note 4 5 5 2 2 2 2" xfId="31644" xr:uid="{00000000-0005-0000-0000-00000E720000}"/>
    <cellStyle name="Note 4 5 5 2 2 2 3" xfId="46097" xr:uid="{00000000-0005-0000-0000-00000F720000}"/>
    <cellStyle name="Note 4 5 5 2 2 3" xfId="16670" xr:uid="{00000000-0005-0000-0000-000010720000}"/>
    <cellStyle name="Note 4 5 5 2 2 3 2" xfId="34105" xr:uid="{00000000-0005-0000-0000-000011720000}"/>
    <cellStyle name="Note 4 5 5 2 2 3 3" xfId="48558" xr:uid="{00000000-0005-0000-0000-000012720000}"/>
    <cellStyle name="Note 4 5 5 2 2 4" xfId="22214" xr:uid="{00000000-0005-0000-0000-000013720000}"/>
    <cellStyle name="Note 4 5 5 2 2 5" xfId="36667" xr:uid="{00000000-0005-0000-0000-000014720000}"/>
    <cellStyle name="Note 4 5 5 2 3" xfId="7240" xr:uid="{00000000-0005-0000-0000-000015720000}"/>
    <cellStyle name="Note 4 5 5 2 3 2" xfId="24675" xr:uid="{00000000-0005-0000-0000-000016720000}"/>
    <cellStyle name="Note 4 5 5 2 3 3" xfId="39128" xr:uid="{00000000-0005-0000-0000-000017720000}"/>
    <cellStyle name="Note 4 5 5 2 4" xfId="9681" xr:uid="{00000000-0005-0000-0000-000018720000}"/>
    <cellStyle name="Note 4 5 5 2 4 2" xfId="27116" xr:uid="{00000000-0005-0000-0000-000019720000}"/>
    <cellStyle name="Note 4 5 5 2 4 3" xfId="41569" xr:uid="{00000000-0005-0000-0000-00001A720000}"/>
    <cellStyle name="Note 4 5 5 2 5" xfId="12101" xr:uid="{00000000-0005-0000-0000-00001B720000}"/>
    <cellStyle name="Note 4 5 5 2 5 2" xfId="29536" xr:uid="{00000000-0005-0000-0000-00001C720000}"/>
    <cellStyle name="Note 4 5 5 2 5 3" xfId="43989" xr:uid="{00000000-0005-0000-0000-00001D720000}"/>
    <cellStyle name="Note 4 5 5 2 6" xfId="19108" xr:uid="{00000000-0005-0000-0000-00001E720000}"/>
    <cellStyle name="Note 4 5 5 3" xfId="2268" xr:uid="{00000000-0005-0000-0000-00001F720000}"/>
    <cellStyle name="Note 4 5 5 3 2" xfId="4779" xr:uid="{00000000-0005-0000-0000-000020720000}"/>
    <cellStyle name="Note 4 5 5 3 2 2" xfId="14210" xr:uid="{00000000-0005-0000-0000-000021720000}"/>
    <cellStyle name="Note 4 5 5 3 2 2 2" xfId="31645" xr:uid="{00000000-0005-0000-0000-000022720000}"/>
    <cellStyle name="Note 4 5 5 3 2 2 3" xfId="46098" xr:uid="{00000000-0005-0000-0000-000023720000}"/>
    <cellStyle name="Note 4 5 5 3 2 3" xfId="16671" xr:uid="{00000000-0005-0000-0000-000024720000}"/>
    <cellStyle name="Note 4 5 5 3 2 3 2" xfId="34106" xr:uid="{00000000-0005-0000-0000-000025720000}"/>
    <cellStyle name="Note 4 5 5 3 2 3 3" xfId="48559" xr:uid="{00000000-0005-0000-0000-000026720000}"/>
    <cellStyle name="Note 4 5 5 3 2 4" xfId="22215" xr:uid="{00000000-0005-0000-0000-000027720000}"/>
    <cellStyle name="Note 4 5 5 3 2 5" xfId="36668" xr:uid="{00000000-0005-0000-0000-000028720000}"/>
    <cellStyle name="Note 4 5 5 3 3" xfId="7241" xr:uid="{00000000-0005-0000-0000-000029720000}"/>
    <cellStyle name="Note 4 5 5 3 3 2" xfId="24676" xr:uid="{00000000-0005-0000-0000-00002A720000}"/>
    <cellStyle name="Note 4 5 5 3 3 3" xfId="39129" xr:uid="{00000000-0005-0000-0000-00002B720000}"/>
    <cellStyle name="Note 4 5 5 3 4" xfId="9682" xr:uid="{00000000-0005-0000-0000-00002C720000}"/>
    <cellStyle name="Note 4 5 5 3 4 2" xfId="27117" xr:uid="{00000000-0005-0000-0000-00002D720000}"/>
    <cellStyle name="Note 4 5 5 3 4 3" xfId="41570" xr:uid="{00000000-0005-0000-0000-00002E720000}"/>
    <cellStyle name="Note 4 5 5 3 5" xfId="12102" xr:uid="{00000000-0005-0000-0000-00002F720000}"/>
    <cellStyle name="Note 4 5 5 3 5 2" xfId="29537" xr:uid="{00000000-0005-0000-0000-000030720000}"/>
    <cellStyle name="Note 4 5 5 3 5 3" xfId="43990" xr:uid="{00000000-0005-0000-0000-000031720000}"/>
    <cellStyle name="Note 4 5 5 3 6" xfId="19109" xr:uid="{00000000-0005-0000-0000-000032720000}"/>
    <cellStyle name="Note 4 5 5 4" xfId="2269" xr:uid="{00000000-0005-0000-0000-000033720000}"/>
    <cellStyle name="Note 4 5 5 4 2" xfId="4780" xr:uid="{00000000-0005-0000-0000-000034720000}"/>
    <cellStyle name="Note 4 5 5 4 2 2" xfId="22216" xr:uid="{00000000-0005-0000-0000-000035720000}"/>
    <cellStyle name="Note 4 5 5 4 2 3" xfId="36669" xr:uid="{00000000-0005-0000-0000-000036720000}"/>
    <cellStyle name="Note 4 5 5 4 3" xfId="7242" xr:uid="{00000000-0005-0000-0000-000037720000}"/>
    <cellStyle name="Note 4 5 5 4 3 2" xfId="24677" xr:uid="{00000000-0005-0000-0000-000038720000}"/>
    <cellStyle name="Note 4 5 5 4 3 3" xfId="39130" xr:uid="{00000000-0005-0000-0000-000039720000}"/>
    <cellStyle name="Note 4 5 5 4 4" xfId="9683" xr:uid="{00000000-0005-0000-0000-00003A720000}"/>
    <cellStyle name="Note 4 5 5 4 4 2" xfId="27118" xr:uid="{00000000-0005-0000-0000-00003B720000}"/>
    <cellStyle name="Note 4 5 5 4 4 3" xfId="41571" xr:uid="{00000000-0005-0000-0000-00003C720000}"/>
    <cellStyle name="Note 4 5 5 4 5" xfId="12103" xr:uid="{00000000-0005-0000-0000-00003D720000}"/>
    <cellStyle name="Note 4 5 5 4 5 2" xfId="29538" xr:uid="{00000000-0005-0000-0000-00003E720000}"/>
    <cellStyle name="Note 4 5 5 4 5 3" xfId="43991" xr:uid="{00000000-0005-0000-0000-00003F720000}"/>
    <cellStyle name="Note 4 5 5 4 6" xfId="15337" xr:uid="{00000000-0005-0000-0000-000040720000}"/>
    <cellStyle name="Note 4 5 5 4 6 2" xfId="32772" xr:uid="{00000000-0005-0000-0000-000041720000}"/>
    <cellStyle name="Note 4 5 5 4 6 3" xfId="47225" xr:uid="{00000000-0005-0000-0000-000042720000}"/>
    <cellStyle name="Note 4 5 5 4 7" xfId="19110" xr:uid="{00000000-0005-0000-0000-000043720000}"/>
    <cellStyle name="Note 4 5 5 4 8" xfId="20499" xr:uid="{00000000-0005-0000-0000-000044720000}"/>
    <cellStyle name="Note 4 5 5 5" xfId="4777" xr:uid="{00000000-0005-0000-0000-000045720000}"/>
    <cellStyle name="Note 4 5 5 5 2" xfId="14208" xr:uid="{00000000-0005-0000-0000-000046720000}"/>
    <cellStyle name="Note 4 5 5 5 2 2" xfId="31643" xr:uid="{00000000-0005-0000-0000-000047720000}"/>
    <cellStyle name="Note 4 5 5 5 2 3" xfId="46096" xr:uid="{00000000-0005-0000-0000-000048720000}"/>
    <cellStyle name="Note 4 5 5 5 3" xfId="16669" xr:uid="{00000000-0005-0000-0000-000049720000}"/>
    <cellStyle name="Note 4 5 5 5 3 2" xfId="34104" xr:uid="{00000000-0005-0000-0000-00004A720000}"/>
    <cellStyle name="Note 4 5 5 5 3 3" xfId="48557" xr:uid="{00000000-0005-0000-0000-00004B720000}"/>
    <cellStyle name="Note 4 5 5 5 4" xfId="22213" xr:uid="{00000000-0005-0000-0000-00004C720000}"/>
    <cellStyle name="Note 4 5 5 5 5" xfId="36666" xr:uid="{00000000-0005-0000-0000-00004D720000}"/>
    <cellStyle name="Note 4 5 5 6" xfId="7239" xr:uid="{00000000-0005-0000-0000-00004E720000}"/>
    <cellStyle name="Note 4 5 5 6 2" xfId="24674" xr:uid="{00000000-0005-0000-0000-00004F720000}"/>
    <cellStyle name="Note 4 5 5 6 3" xfId="39127" xr:uid="{00000000-0005-0000-0000-000050720000}"/>
    <cellStyle name="Note 4 5 5 7" xfId="9680" xr:uid="{00000000-0005-0000-0000-000051720000}"/>
    <cellStyle name="Note 4 5 5 7 2" xfId="27115" xr:uid="{00000000-0005-0000-0000-000052720000}"/>
    <cellStyle name="Note 4 5 5 7 3" xfId="41568" xr:uid="{00000000-0005-0000-0000-000053720000}"/>
    <cellStyle name="Note 4 5 5 8" xfId="12100" xr:uid="{00000000-0005-0000-0000-000054720000}"/>
    <cellStyle name="Note 4 5 5 8 2" xfId="29535" xr:uid="{00000000-0005-0000-0000-000055720000}"/>
    <cellStyle name="Note 4 5 5 8 3" xfId="43988" xr:uid="{00000000-0005-0000-0000-000056720000}"/>
    <cellStyle name="Note 4 5 5 9" xfId="19107" xr:uid="{00000000-0005-0000-0000-000057720000}"/>
    <cellStyle name="Note 4 5 6" xfId="2270" xr:uid="{00000000-0005-0000-0000-000058720000}"/>
    <cellStyle name="Note 4 5 6 2" xfId="4781" xr:uid="{00000000-0005-0000-0000-000059720000}"/>
    <cellStyle name="Note 4 5 6 2 2" xfId="14211" xr:uid="{00000000-0005-0000-0000-00005A720000}"/>
    <cellStyle name="Note 4 5 6 2 2 2" xfId="31646" xr:uid="{00000000-0005-0000-0000-00005B720000}"/>
    <cellStyle name="Note 4 5 6 2 2 3" xfId="46099" xr:uid="{00000000-0005-0000-0000-00005C720000}"/>
    <cellStyle name="Note 4 5 6 2 3" xfId="16672" xr:uid="{00000000-0005-0000-0000-00005D720000}"/>
    <cellStyle name="Note 4 5 6 2 3 2" xfId="34107" xr:uid="{00000000-0005-0000-0000-00005E720000}"/>
    <cellStyle name="Note 4 5 6 2 3 3" xfId="48560" xr:uid="{00000000-0005-0000-0000-00005F720000}"/>
    <cellStyle name="Note 4 5 6 2 4" xfId="22217" xr:uid="{00000000-0005-0000-0000-000060720000}"/>
    <cellStyle name="Note 4 5 6 2 5" xfId="36670" xr:uid="{00000000-0005-0000-0000-000061720000}"/>
    <cellStyle name="Note 4 5 6 3" xfId="7243" xr:uid="{00000000-0005-0000-0000-000062720000}"/>
    <cellStyle name="Note 4 5 6 3 2" xfId="24678" xr:uid="{00000000-0005-0000-0000-000063720000}"/>
    <cellStyle name="Note 4 5 6 3 3" xfId="39131" xr:uid="{00000000-0005-0000-0000-000064720000}"/>
    <cellStyle name="Note 4 5 6 4" xfId="9684" xr:uid="{00000000-0005-0000-0000-000065720000}"/>
    <cellStyle name="Note 4 5 6 4 2" xfId="27119" xr:uid="{00000000-0005-0000-0000-000066720000}"/>
    <cellStyle name="Note 4 5 6 4 3" xfId="41572" xr:uid="{00000000-0005-0000-0000-000067720000}"/>
    <cellStyle name="Note 4 5 6 5" xfId="12104" xr:uid="{00000000-0005-0000-0000-000068720000}"/>
    <cellStyle name="Note 4 5 6 5 2" xfId="29539" xr:uid="{00000000-0005-0000-0000-000069720000}"/>
    <cellStyle name="Note 4 5 6 5 3" xfId="43992" xr:uid="{00000000-0005-0000-0000-00006A720000}"/>
    <cellStyle name="Note 4 5 6 6" xfId="19111" xr:uid="{00000000-0005-0000-0000-00006B720000}"/>
    <cellStyle name="Note 4 5 7" xfId="2271" xr:uid="{00000000-0005-0000-0000-00006C720000}"/>
    <cellStyle name="Note 4 5 7 2" xfId="4782" xr:uid="{00000000-0005-0000-0000-00006D720000}"/>
    <cellStyle name="Note 4 5 7 2 2" xfId="14212" xr:uid="{00000000-0005-0000-0000-00006E720000}"/>
    <cellStyle name="Note 4 5 7 2 2 2" xfId="31647" xr:uid="{00000000-0005-0000-0000-00006F720000}"/>
    <cellStyle name="Note 4 5 7 2 2 3" xfId="46100" xr:uid="{00000000-0005-0000-0000-000070720000}"/>
    <cellStyle name="Note 4 5 7 2 3" xfId="16673" xr:uid="{00000000-0005-0000-0000-000071720000}"/>
    <cellStyle name="Note 4 5 7 2 3 2" xfId="34108" xr:uid="{00000000-0005-0000-0000-000072720000}"/>
    <cellStyle name="Note 4 5 7 2 3 3" xfId="48561" xr:uid="{00000000-0005-0000-0000-000073720000}"/>
    <cellStyle name="Note 4 5 7 2 4" xfId="22218" xr:uid="{00000000-0005-0000-0000-000074720000}"/>
    <cellStyle name="Note 4 5 7 2 5" xfId="36671" xr:uid="{00000000-0005-0000-0000-000075720000}"/>
    <cellStyle name="Note 4 5 7 3" xfId="7244" xr:uid="{00000000-0005-0000-0000-000076720000}"/>
    <cellStyle name="Note 4 5 7 3 2" xfId="24679" xr:uid="{00000000-0005-0000-0000-000077720000}"/>
    <cellStyle name="Note 4 5 7 3 3" xfId="39132" xr:uid="{00000000-0005-0000-0000-000078720000}"/>
    <cellStyle name="Note 4 5 7 4" xfId="9685" xr:uid="{00000000-0005-0000-0000-000079720000}"/>
    <cellStyle name="Note 4 5 7 4 2" xfId="27120" xr:uid="{00000000-0005-0000-0000-00007A720000}"/>
    <cellStyle name="Note 4 5 7 4 3" xfId="41573" xr:uid="{00000000-0005-0000-0000-00007B720000}"/>
    <cellStyle name="Note 4 5 7 5" xfId="12105" xr:uid="{00000000-0005-0000-0000-00007C720000}"/>
    <cellStyle name="Note 4 5 7 5 2" xfId="29540" xr:uid="{00000000-0005-0000-0000-00007D720000}"/>
    <cellStyle name="Note 4 5 7 5 3" xfId="43993" xr:uid="{00000000-0005-0000-0000-00007E720000}"/>
    <cellStyle name="Note 4 5 7 6" xfId="19112" xr:uid="{00000000-0005-0000-0000-00007F720000}"/>
    <cellStyle name="Note 4 5 8" xfId="2272" xr:uid="{00000000-0005-0000-0000-000080720000}"/>
    <cellStyle name="Note 4 5 8 2" xfId="4783" xr:uid="{00000000-0005-0000-0000-000081720000}"/>
    <cellStyle name="Note 4 5 8 2 2" xfId="22219" xr:uid="{00000000-0005-0000-0000-000082720000}"/>
    <cellStyle name="Note 4 5 8 2 3" xfId="36672" xr:uid="{00000000-0005-0000-0000-000083720000}"/>
    <cellStyle name="Note 4 5 8 3" xfId="7245" xr:uid="{00000000-0005-0000-0000-000084720000}"/>
    <cellStyle name="Note 4 5 8 3 2" xfId="24680" xr:uid="{00000000-0005-0000-0000-000085720000}"/>
    <cellStyle name="Note 4 5 8 3 3" xfId="39133" xr:uid="{00000000-0005-0000-0000-000086720000}"/>
    <cellStyle name="Note 4 5 8 4" xfId="9686" xr:uid="{00000000-0005-0000-0000-000087720000}"/>
    <cellStyle name="Note 4 5 8 4 2" xfId="27121" xr:uid="{00000000-0005-0000-0000-000088720000}"/>
    <cellStyle name="Note 4 5 8 4 3" xfId="41574" xr:uid="{00000000-0005-0000-0000-000089720000}"/>
    <cellStyle name="Note 4 5 8 5" xfId="12106" xr:uid="{00000000-0005-0000-0000-00008A720000}"/>
    <cellStyle name="Note 4 5 8 5 2" xfId="29541" xr:uid="{00000000-0005-0000-0000-00008B720000}"/>
    <cellStyle name="Note 4 5 8 5 3" xfId="43994" xr:uid="{00000000-0005-0000-0000-00008C720000}"/>
    <cellStyle name="Note 4 5 8 6" xfId="15338" xr:uid="{00000000-0005-0000-0000-00008D720000}"/>
    <cellStyle name="Note 4 5 8 6 2" xfId="32773" xr:uid="{00000000-0005-0000-0000-00008E720000}"/>
    <cellStyle name="Note 4 5 8 6 3" xfId="47226" xr:uid="{00000000-0005-0000-0000-00008F720000}"/>
    <cellStyle name="Note 4 5 8 7" xfId="19113" xr:uid="{00000000-0005-0000-0000-000090720000}"/>
    <cellStyle name="Note 4 5 8 8" xfId="20500" xr:uid="{00000000-0005-0000-0000-000091720000}"/>
    <cellStyle name="Note 4 5 9" xfId="4764" xr:uid="{00000000-0005-0000-0000-000092720000}"/>
    <cellStyle name="Note 4 5 9 2" xfId="14198" xr:uid="{00000000-0005-0000-0000-000093720000}"/>
    <cellStyle name="Note 4 5 9 2 2" xfId="31633" xr:uid="{00000000-0005-0000-0000-000094720000}"/>
    <cellStyle name="Note 4 5 9 2 3" xfId="46086" xr:uid="{00000000-0005-0000-0000-000095720000}"/>
    <cellStyle name="Note 4 5 9 3" xfId="16659" xr:uid="{00000000-0005-0000-0000-000096720000}"/>
    <cellStyle name="Note 4 5 9 3 2" xfId="34094" xr:uid="{00000000-0005-0000-0000-000097720000}"/>
    <cellStyle name="Note 4 5 9 3 3" xfId="48547" xr:uid="{00000000-0005-0000-0000-000098720000}"/>
    <cellStyle name="Note 4 5 9 4" xfId="22200" xr:uid="{00000000-0005-0000-0000-000099720000}"/>
    <cellStyle name="Note 4 5 9 5" xfId="36653" xr:uid="{00000000-0005-0000-0000-00009A720000}"/>
    <cellStyle name="Note 4 6" xfId="2273" xr:uid="{00000000-0005-0000-0000-00009B720000}"/>
    <cellStyle name="Note 4 6 10" xfId="7246" xr:uid="{00000000-0005-0000-0000-00009C720000}"/>
    <cellStyle name="Note 4 6 10 2" xfId="24681" xr:uid="{00000000-0005-0000-0000-00009D720000}"/>
    <cellStyle name="Note 4 6 10 3" xfId="39134" xr:uid="{00000000-0005-0000-0000-00009E720000}"/>
    <cellStyle name="Note 4 6 11" xfId="9687" xr:uid="{00000000-0005-0000-0000-00009F720000}"/>
    <cellStyle name="Note 4 6 11 2" xfId="27122" xr:uid="{00000000-0005-0000-0000-0000A0720000}"/>
    <cellStyle name="Note 4 6 11 3" xfId="41575" xr:uid="{00000000-0005-0000-0000-0000A1720000}"/>
    <cellStyle name="Note 4 6 12" xfId="12107" xr:uid="{00000000-0005-0000-0000-0000A2720000}"/>
    <cellStyle name="Note 4 6 12 2" xfId="29542" xr:uid="{00000000-0005-0000-0000-0000A3720000}"/>
    <cellStyle name="Note 4 6 12 3" xfId="43995" xr:uid="{00000000-0005-0000-0000-0000A4720000}"/>
    <cellStyle name="Note 4 6 13" xfId="19114" xr:uid="{00000000-0005-0000-0000-0000A5720000}"/>
    <cellStyle name="Note 4 6 2" xfId="2274" xr:uid="{00000000-0005-0000-0000-0000A6720000}"/>
    <cellStyle name="Note 4 6 2 2" xfId="2275" xr:uid="{00000000-0005-0000-0000-0000A7720000}"/>
    <cellStyle name="Note 4 6 2 2 2" xfId="4786" xr:uid="{00000000-0005-0000-0000-0000A8720000}"/>
    <cellStyle name="Note 4 6 2 2 2 2" xfId="14215" xr:uid="{00000000-0005-0000-0000-0000A9720000}"/>
    <cellStyle name="Note 4 6 2 2 2 2 2" xfId="31650" xr:uid="{00000000-0005-0000-0000-0000AA720000}"/>
    <cellStyle name="Note 4 6 2 2 2 2 3" xfId="46103" xr:uid="{00000000-0005-0000-0000-0000AB720000}"/>
    <cellStyle name="Note 4 6 2 2 2 3" xfId="16676" xr:uid="{00000000-0005-0000-0000-0000AC720000}"/>
    <cellStyle name="Note 4 6 2 2 2 3 2" xfId="34111" xr:uid="{00000000-0005-0000-0000-0000AD720000}"/>
    <cellStyle name="Note 4 6 2 2 2 3 3" xfId="48564" xr:uid="{00000000-0005-0000-0000-0000AE720000}"/>
    <cellStyle name="Note 4 6 2 2 2 4" xfId="22222" xr:uid="{00000000-0005-0000-0000-0000AF720000}"/>
    <cellStyle name="Note 4 6 2 2 2 5" xfId="36675" xr:uid="{00000000-0005-0000-0000-0000B0720000}"/>
    <cellStyle name="Note 4 6 2 2 3" xfId="7248" xr:uid="{00000000-0005-0000-0000-0000B1720000}"/>
    <cellStyle name="Note 4 6 2 2 3 2" xfId="24683" xr:uid="{00000000-0005-0000-0000-0000B2720000}"/>
    <cellStyle name="Note 4 6 2 2 3 3" xfId="39136" xr:uid="{00000000-0005-0000-0000-0000B3720000}"/>
    <cellStyle name="Note 4 6 2 2 4" xfId="9689" xr:uid="{00000000-0005-0000-0000-0000B4720000}"/>
    <cellStyle name="Note 4 6 2 2 4 2" xfId="27124" xr:uid="{00000000-0005-0000-0000-0000B5720000}"/>
    <cellStyle name="Note 4 6 2 2 4 3" xfId="41577" xr:uid="{00000000-0005-0000-0000-0000B6720000}"/>
    <cellStyle name="Note 4 6 2 2 5" xfId="12109" xr:uid="{00000000-0005-0000-0000-0000B7720000}"/>
    <cellStyle name="Note 4 6 2 2 5 2" xfId="29544" xr:uid="{00000000-0005-0000-0000-0000B8720000}"/>
    <cellStyle name="Note 4 6 2 2 5 3" xfId="43997" xr:uid="{00000000-0005-0000-0000-0000B9720000}"/>
    <cellStyle name="Note 4 6 2 2 6" xfId="19116" xr:uid="{00000000-0005-0000-0000-0000BA720000}"/>
    <cellStyle name="Note 4 6 2 3" xfId="2276" xr:uid="{00000000-0005-0000-0000-0000BB720000}"/>
    <cellStyle name="Note 4 6 2 3 2" xfId="4787" xr:uid="{00000000-0005-0000-0000-0000BC720000}"/>
    <cellStyle name="Note 4 6 2 3 2 2" xfId="14216" xr:uid="{00000000-0005-0000-0000-0000BD720000}"/>
    <cellStyle name="Note 4 6 2 3 2 2 2" xfId="31651" xr:uid="{00000000-0005-0000-0000-0000BE720000}"/>
    <cellStyle name="Note 4 6 2 3 2 2 3" xfId="46104" xr:uid="{00000000-0005-0000-0000-0000BF720000}"/>
    <cellStyle name="Note 4 6 2 3 2 3" xfId="16677" xr:uid="{00000000-0005-0000-0000-0000C0720000}"/>
    <cellStyle name="Note 4 6 2 3 2 3 2" xfId="34112" xr:uid="{00000000-0005-0000-0000-0000C1720000}"/>
    <cellStyle name="Note 4 6 2 3 2 3 3" xfId="48565" xr:uid="{00000000-0005-0000-0000-0000C2720000}"/>
    <cellStyle name="Note 4 6 2 3 2 4" xfId="22223" xr:uid="{00000000-0005-0000-0000-0000C3720000}"/>
    <cellStyle name="Note 4 6 2 3 2 5" xfId="36676" xr:uid="{00000000-0005-0000-0000-0000C4720000}"/>
    <cellStyle name="Note 4 6 2 3 3" xfId="7249" xr:uid="{00000000-0005-0000-0000-0000C5720000}"/>
    <cellStyle name="Note 4 6 2 3 3 2" xfId="24684" xr:uid="{00000000-0005-0000-0000-0000C6720000}"/>
    <cellStyle name="Note 4 6 2 3 3 3" xfId="39137" xr:uid="{00000000-0005-0000-0000-0000C7720000}"/>
    <cellStyle name="Note 4 6 2 3 4" xfId="9690" xr:uid="{00000000-0005-0000-0000-0000C8720000}"/>
    <cellStyle name="Note 4 6 2 3 4 2" xfId="27125" xr:uid="{00000000-0005-0000-0000-0000C9720000}"/>
    <cellStyle name="Note 4 6 2 3 4 3" xfId="41578" xr:uid="{00000000-0005-0000-0000-0000CA720000}"/>
    <cellStyle name="Note 4 6 2 3 5" xfId="12110" xr:uid="{00000000-0005-0000-0000-0000CB720000}"/>
    <cellStyle name="Note 4 6 2 3 5 2" xfId="29545" xr:uid="{00000000-0005-0000-0000-0000CC720000}"/>
    <cellStyle name="Note 4 6 2 3 5 3" xfId="43998" xr:uid="{00000000-0005-0000-0000-0000CD720000}"/>
    <cellStyle name="Note 4 6 2 3 6" xfId="19117" xr:uid="{00000000-0005-0000-0000-0000CE720000}"/>
    <cellStyle name="Note 4 6 2 4" xfId="2277" xr:uid="{00000000-0005-0000-0000-0000CF720000}"/>
    <cellStyle name="Note 4 6 2 4 2" xfId="4788" xr:uid="{00000000-0005-0000-0000-0000D0720000}"/>
    <cellStyle name="Note 4 6 2 4 2 2" xfId="22224" xr:uid="{00000000-0005-0000-0000-0000D1720000}"/>
    <cellStyle name="Note 4 6 2 4 2 3" xfId="36677" xr:uid="{00000000-0005-0000-0000-0000D2720000}"/>
    <cellStyle name="Note 4 6 2 4 3" xfId="7250" xr:uid="{00000000-0005-0000-0000-0000D3720000}"/>
    <cellStyle name="Note 4 6 2 4 3 2" xfId="24685" xr:uid="{00000000-0005-0000-0000-0000D4720000}"/>
    <cellStyle name="Note 4 6 2 4 3 3" xfId="39138" xr:uid="{00000000-0005-0000-0000-0000D5720000}"/>
    <cellStyle name="Note 4 6 2 4 4" xfId="9691" xr:uid="{00000000-0005-0000-0000-0000D6720000}"/>
    <cellStyle name="Note 4 6 2 4 4 2" xfId="27126" xr:uid="{00000000-0005-0000-0000-0000D7720000}"/>
    <cellStyle name="Note 4 6 2 4 4 3" xfId="41579" xr:uid="{00000000-0005-0000-0000-0000D8720000}"/>
    <cellStyle name="Note 4 6 2 4 5" xfId="12111" xr:uid="{00000000-0005-0000-0000-0000D9720000}"/>
    <cellStyle name="Note 4 6 2 4 5 2" xfId="29546" xr:uid="{00000000-0005-0000-0000-0000DA720000}"/>
    <cellStyle name="Note 4 6 2 4 5 3" xfId="43999" xr:uid="{00000000-0005-0000-0000-0000DB720000}"/>
    <cellStyle name="Note 4 6 2 4 6" xfId="15339" xr:uid="{00000000-0005-0000-0000-0000DC720000}"/>
    <cellStyle name="Note 4 6 2 4 6 2" xfId="32774" xr:uid="{00000000-0005-0000-0000-0000DD720000}"/>
    <cellStyle name="Note 4 6 2 4 6 3" xfId="47227" xr:uid="{00000000-0005-0000-0000-0000DE720000}"/>
    <cellStyle name="Note 4 6 2 4 7" xfId="19118" xr:uid="{00000000-0005-0000-0000-0000DF720000}"/>
    <cellStyle name="Note 4 6 2 4 8" xfId="20501" xr:uid="{00000000-0005-0000-0000-0000E0720000}"/>
    <cellStyle name="Note 4 6 2 5" xfId="4785" xr:uid="{00000000-0005-0000-0000-0000E1720000}"/>
    <cellStyle name="Note 4 6 2 5 2" xfId="14214" xr:uid="{00000000-0005-0000-0000-0000E2720000}"/>
    <cellStyle name="Note 4 6 2 5 2 2" xfId="31649" xr:uid="{00000000-0005-0000-0000-0000E3720000}"/>
    <cellStyle name="Note 4 6 2 5 2 3" xfId="46102" xr:uid="{00000000-0005-0000-0000-0000E4720000}"/>
    <cellStyle name="Note 4 6 2 5 3" xfId="16675" xr:uid="{00000000-0005-0000-0000-0000E5720000}"/>
    <cellStyle name="Note 4 6 2 5 3 2" xfId="34110" xr:uid="{00000000-0005-0000-0000-0000E6720000}"/>
    <cellStyle name="Note 4 6 2 5 3 3" xfId="48563" xr:uid="{00000000-0005-0000-0000-0000E7720000}"/>
    <cellStyle name="Note 4 6 2 5 4" xfId="22221" xr:uid="{00000000-0005-0000-0000-0000E8720000}"/>
    <cellStyle name="Note 4 6 2 5 5" xfId="36674" xr:uid="{00000000-0005-0000-0000-0000E9720000}"/>
    <cellStyle name="Note 4 6 2 6" xfId="7247" xr:uid="{00000000-0005-0000-0000-0000EA720000}"/>
    <cellStyle name="Note 4 6 2 6 2" xfId="24682" xr:uid="{00000000-0005-0000-0000-0000EB720000}"/>
    <cellStyle name="Note 4 6 2 6 3" xfId="39135" xr:uid="{00000000-0005-0000-0000-0000EC720000}"/>
    <cellStyle name="Note 4 6 2 7" xfId="9688" xr:uid="{00000000-0005-0000-0000-0000ED720000}"/>
    <cellStyle name="Note 4 6 2 7 2" xfId="27123" xr:uid="{00000000-0005-0000-0000-0000EE720000}"/>
    <cellStyle name="Note 4 6 2 7 3" xfId="41576" xr:uid="{00000000-0005-0000-0000-0000EF720000}"/>
    <cellStyle name="Note 4 6 2 8" xfId="12108" xr:uid="{00000000-0005-0000-0000-0000F0720000}"/>
    <cellStyle name="Note 4 6 2 8 2" xfId="29543" xr:uid="{00000000-0005-0000-0000-0000F1720000}"/>
    <cellStyle name="Note 4 6 2 8 3" xfId="43996" xr:uid="{00000000-0005-0000-0000-0000F2720000}"/>
    <cellStyle name="Note 4 6 2 9" xfId="19115" xr:uid="{00000000-0005-0000-0000-0000F3720000}"/>
    <cellStyle name="Note 4 6 3" xfId="2278" xr:uid="{00000000-0005-0000-0000-0000F4720000}"/>
    <cellStyle name="Note 4 6 3 2" xfId="2279" xr:uid="{00000000-0005-0000-0000-0000F5720000}"/>
    <cellStyle name="Note 4 6 3 2 2" xfId="4790" xr:uid="{00000000-0005-0000-0000-0000F6720000}"/>
    <cellStyle name="Note 4 6 3 2 2 2" xfId="14218" xr:uid="{00000000-0005-0000-0000-0000F7720000}"/>
    <cellStyle name="Note 4 6 3 2 2 2 2" xfId="31653" xr:uid="{00000000-0005-0000-0000-0000F8720000}"/>
    <cellStyle name="Note 4 6 3 2 2 2 3" xfId="46106" xr:uid="{00000000-0005-0000-0000-0000F9720000}"/>
    <cellStyle name="Note 4 6 3 2 2 3" xfId="16679" xr:uid="{00000000-0005-0000-0000-0000FA720000}"/>
    <cellStyle name="Note 4 6 3 2 2 3 2" xfId="34114" xr:uid="{00000000-0005-0000-0000-0000FB720000}"/>
    <cellStyle name="Note 4 6 3 2 2 3 3" xfId="48567" xr:uid="{00000000-0005-0000-0000-0000FC720000}"/>
    <cellStyle name="Note 4 6 3 2 2 4" xfId="22226" xr:uid="{00000000-0005-0000-0000-0000FD720000}"/>
    <cellStyle name="Note 4 6 3 2 2 5" xfId="36679" xr:uid="{00000000-0005-0000-0000-0000FE720000}"/>
    <cellStyle name="Note 4 6 3 2 3" xfId="7252" xr:uid="{00000000-0005-0000-0000-0000FF720000}"/>
    <cellStyle name="Note 4 6 3 2 3 2" xfId="24687" xr:uid="{00000000-0005-0000-0000-000000730000}"/>
    <cellStyle name="Note 4 6 3 2 3 3" xfId="39140" xr:uid="{00000000-0005-0000-0000-000001730000}"/>
    <cellStyle name="Note 4 6 3 2 4" xfId="9693" xr:uid="{00000000-0005-0000-0000-000002730000}"/>
    <cellStyle name="Note 4 6 3 2 4 2" xfId="27128" xr:uid="{00000000-0005-0000-0000-000003730000}"/>
    <cellStyle name="Note 4 6 3 2 4 3" xfId="41581" xr:uid="{00000000-0005-0000-0000-000004730000}"/>
    <cellStyle name="Note 4 6 3 2 5" xfId="12113" xr:uid="{00000000-0005-0000-0000-000005730000}"/>
    <cellStyle name="Note 4 6 3 2 5 2" xfId="29548" xr:uid="{00000000-0005-0000-0000-000006730000}"/>
    <cellStyle name="Note 4 6 3 2 5 3" xfId="44001" xr:uid="{00000000-0005-0000-0000-000007730000}"/>
    <cellStyle name="Note 4 6 3 2 6" xfId="19120" xr:uid="{00000000-0005-0000-0000-000008730000}"/>
    <cellStyle name="Note 4 6 3 3" xfId="2280" xr:uid="{00000000-0005-0000-0000-000009730000}"/>
    <cellStyle name="Note 4 6 3 3 2" xfId="4791" xr:uid="{00000000-0005-0000-0000-00000A730000}"/>
    <cellStyle name="Note 4 6 3 3 2 2" xfId="14219" xr:uid="{00000000-0005-0000-0000-00000B730000}"/>
    <cellStyle name="Note 4 6 3 3 2 2 2" xfId="31654" xr:uid="{00000000-0005-0000-0000-00000C730000}"/>
    <cellStyle name="Note 4 6 3 3 2 2 3" xfId="46107" xr:uid="{00000000-0005-0000-0000-00000D730000}"/>
    <cellStyle name="Note 4 6 3 3 2 3" xfId="16680" xr:uid="{00000000-0005-0000-0000-00000E730000}"/>
    <cellStyle name="Note 4 6 3 3 2 3 2" xfId="34115" xr:uid="{00000000-0005-0000-0000-00000F730000}"/>
    <cellStyle name="Note 4 6 3 3 2 3 3" xfId="48568" xr:uid="{00000000-0005-0000-0000-000010730000}"/>
    <cellStyle name="Note 4 6 3 3 2 4" xfId="22227" xr:uid="{00000000-0005-0000-0000-000011730000}"/>
    <cellStyle name="Note 4 6 3 3 2 5" xfId="36680" xr:uid="{00000000-0005-0000-0000-000012730000}"/>
    <cellStyle name="Note 4 6 3 3 3" xfId="7253" xr:uid="{00000000-0005-0000-0000-000013730000}"/>
    <cellStyle name="Note 4 6 3 3 3 2" xfId="24688" xr:uid="{00000000-0005-0000-0000-000014730000}"/>
    <cellStyle name="Note 4 6 3 3 3 3" xfId="39141" xr:uid="{00000000-0005-0000-0000-000015730000}"/>
    <cellStyle name="Note 4 6 3 3 4" xfId="9694" xr:uid="{00000000-0005-0000-0000-000016730000}"/>
    <cellStyle name="Note 4 6 3 3 4 2" xfId="27129" xr:uid="{00000000-0005-0000-0000-000017730000}"/>
    <cellStyle name="Note 4 6 3 3 4 3" xfId="41582" xr:uid="{00000000-0005-0000-0000-000018730000}"/>
    <cellStyle name="Note 4 6 3 3 5" xfId="12114" xr:uid="{00000000-0005-0000-0000-000019730000}"/>
    <cellStyle name="Note 4 6 3 3 5 2" xfId="29549" xr:uid="{00000000-0005-0000-0000-00001A730000}"/>
    <cellStyle name="Note 4 6 3 3 5 3" xfId="44002" xr:uid="{00000000-0005-0000-0000-00001B730000}"/>
    <cellStyle name="Note 4 6 3 3 6" xfId="19121" xr:uid="{00000000-0005-0000-0000-00001C730000}"/>
    <cellStyle name="Note 4 6 3 4" xfId="2281" xr:uid="{00000000-0005-0000-0000-00001D730000}"/>
    <cellStyle name="Note 4 6 3 4 2" xfId="4792" xr:uid="{00000000-0005-0000-0000-00001E730000}"/>
    <cellStyle name="Note 4 6 3 4 2 2" xfId="22228" xr:uid="{00000000-0005-0000-0000-00001F730000}"/>
    <cellStyle name="Note 4 6 3 4 2 3" xfId="36681" xr:uid="{00000000-0005-0000-0000-000020730000}"/>
    <cellStyle name="Note 4 6 3 4 3" xfId="7254" xr:uid="{00000000-0005-0000-0000-000021730000}"/>
    <cellStyle name="Note 4 6 3 4 3 2" xfId="24689" xr:uid="{00000000-0005-0000-0000-000022730000}"/>
    <cellStyle name="Note 4 6 3 4 3 3" xfId="39142" xr:uid="{00000000-0005-0000-0000-000023730000}"/>
    <cellStyle name="Note 4 6 3 4 4" xfId="9695" xr:uid="{00000000-0005-0000-0000-000024730000}"/>
    <cellStyle name="Note 4 6 3 4 4 2" xfId="27130" xr:uid="{00000000-0005-0000-0000-000025730000}"/>
    <cellStyle name="Note 4 6 3 4 4 3" xfId="41583" xr:uid="{00000000-0005-0000-0000-000026730000}"/>
    <cellStyle name="Note 4 6 3 4 5" xfId="12115" xr:uid="{00000000-0005-0000-0000-000027730000}"/>
    <cellStyle name="Note 4 6 3 4 5 2" xfId="29550" xr:uid="{00000000-0005-0000-0000-000028730000}"/>
    <cellStyle name="Note 4 6 3 4 5 3" xfId="44003" xr:uid="{00000000-0005-0000-0000-000029730000}"/>
    <cellStyle name="Note 4 6 3 4 6" xfId="15340" xr:uid="{00000000-0005-0000-0000-00002A730000}"/>
    <cellStyle name="Note 4 6 3 4 6 2" xfId="32775" xr:uid="{00000000-0005-0000-0000-00002B730000}"/>
    <cellStyle name="Note 4 6 3 4 6 3" xfId="47228" xr:uid="{00000000-0005-0000-0000-00002C730000}"/>
    <cellStyle name="Note 4 6 3 4 7" xfId="19122" xr:uid="{00000000-0005-0000-0000-00002D730000}"/>
    <cellStyle name="Note 4 6 3 4 8" xfId="20502" xr:uid="{00000000-0005-0000-0000-00002E730000}"/>
    <cellStyle name="Note 4 6 3 5" xfId="4789" xr:uid="{00000000-0005-0000-0000-00002F730000}"/>
    <cellStyle name="Note 4 6 3 5 2" xfId="14217" xr:uid="{00000000-0005-0000-0000-000030730000}"/>
    <cellStyle name="Note 4 6 3 5 2 2" xfId="31652" xr:uid="{00000000-0005-0000-0000-000031730000}"/>
    <cellStyle name="Note 4 6 3 5 2 3" xfId="46105" xr:uid="{00000000-0005-0000-0000-000032730000}"/>
    <cellStyle name="Note 4 6 3 5 3" xfId="16678" xr:uid="{00000000-0005-0000-0000-000033730000}"/>
    <cellStyle name="Note 4 6 3 5 3 2" xfId="34113" xr:uid="{00000000-0005-0000-0000-000034730000}"/>
    <cellStyle name="Note 4 6 3 5 3 3" xfId="48566" xr:uid="{00000000-0005-0000-0000-000035730000}"/>
    <cellStyle name="Note 4 6 3 5 4" xfId="22225" xr:uid="{00000000-0005-0000-0000-000036730000}"/>
    <cellStyle name="Note 4 6 3 5 5" xfId="36678" xr:uid="{00000000-0005-0000-0000-000037730000}"/>
    <cellStyle name="Note 4 6 3 6" xfId="7251" xr:uid="{00000000-0005-0000-0000-000038730000}"/>
    <cellStyle name="Note 4 6 3 6 2" xfId="24686" xr:uid="{00000000-0005-0000-0000-000039730000}"/>
    <cellStyle name="Note 4 6 3 6 3" xfId="39139" xr:uid="{00000000-0005-0000-0000-00003A730000}"/>
    <cellStyle name="Note 4 6 3 7" xfId="9692" xr:uid="{00000000-0005-0000-0000-00003B730000}"/>
    <cellStyle name="Note 4 6 3 7 2" xfId="27127" xr:uid="{00000000-0005-0000-0000-00003C730000}"/>
    <cellStyle name="Note 4 6 3 7 3" xfId="41580" xr:uid="{00000000-0005-0000-0000-00003D730000}"/>
    <cellStyle name="Note 4 6 3 8" xfId="12112" xr:uid="{00000000-0005-0000-0000-00003E730000}"/>
    <cellStyle name="Note 4 6 3 8 2" xfId="29547" xr:uid="{00000000-0005-0000-0000-00003F730000}"/>
    <cellStyle name="Note 4 6 3 8 3" xfId="44000" xr:uid="{00000000-0005-0000-0000-000040730000}"/>
    <cellStyle name="Note 4 6 3 9" xfId="19119" xr:uid="{00000000-0005-0000-0000-000041730000}"/>
    <cellStyle name="Note 4 6 4" xfId="2282" xr:uid="{00000000-0005-0000-0000-000042730000}"/>
    <cellStyle name="Note 4 6 4 2" xfId="2283" xr:uid="{00000000-0005-0000-0000-000043730000}"/>
    <cellStyle name="Note 4 6 4 2 2" xfId="4794" xr:uid="{00000000-0005-0000-0000-000044730000}"/>
    <cellStyle name="Note 4 6 4 2 2 2" xfId="14221" xr:uid="{00000000-0005-0000-0000-000045730000}"/>
    <cellStyle name="Note 4 6 4 2 2 2 2" xfId="31656" xr:uid="{00000000-0005-0000-0000-000046730000}"/>
    <cellStyle name="Note 4 6 4 2 2 2 3" xfId="46109" xr:uid="{00000000-0005-0000-0000-000047730000}"/>
    <cellStyle name="Note 4 6 4 2 2 3" xfId="16682" xr:uid="{00000000-0005-0000-0000-000048730000}"/>
    <cellStyle name="Note 4 6 4 2 2 3 2" xfId="34117" xr:uid="{00000000-0005-0000-0000-000049730000}"/>
    <cellStyle name="Note 4 6 4 2 2 3 3" xfId="48570" xr:uid="{00000000-0005-0000-0000-00004A730000}"/>
    <cellStyle name="Note 4 6 4 2 2 4" xfId="22230" xr:uid="{00000000-0005-0000-0000-00004B730000}"/>
    <cellStyle name="Note 4 6 4 2 2 5" xfId="36683" xr:uid="{00000000-0005-0000-0000-00004C730000}"/>
    <cellStyle name="Note 4 6 4 2 3" xfId="7256" xr:uid="{00000000-0005-0000-0000-00004D730000}"/>
    <cellStyle name="Note 4 6 4 2 3 2" xfId="24691" xr:uid="{00000000-0005-0000-0000-00004E730000}"/>
    <cellStyle name="Note 4 6 4 2 3 3" xfId="39144" xr:uid="{00000000-0005-0000-0000-00004F730000}"/>
    <cellStyle name="Note 4 6 4 2 4" xfId="9697" xr:uid="{00000000-0005-0000-0000-000050730000}"/>
    <cellStyle name="Note 4 6 4 2 4 2" xfId="27132" xr:uid="{00000000-0005-0000-0000-000051730000}"/>
    <cellStyle name="Note 4 6 4 2 4 3" xfId="41585" xr:uid="{00000000-0005-0000-0000-000052730000}"/>
    <cellStyle name="Note 4 6 4 2 5" xfId="12117" xr:uid="{00000000-0005-0000-0000-000053730000}"/>
    <cellStyle name="Note 4 6 4 2 5 2" xfId="29552" xr:uid="{00000000-0005-0000-0000-000054730000}"/>
    <cellStyle name="Note 4 6 4 2 5 3" xfId="44005" xr:uid="{00000000-0005-0000-0000-000055730000}"/>
    <cellStyle name="Note 4 6 4 2 6" xfId="19124" xr:uid="{00000000-0005-0000-0000-000056730000}"/>
    <cellStyle name="Note 4 6 4 3" xfId="2284" xr:uid="{00000000-0005-0000-0000-000057730000}"/>
    <cellStyle name="Note 4 6 4 3 2" xfId="4795" xr:uid="{00000000-0005-0000-0000-000058730000}"/>
    <cellStyle name="Note 4 6 4 3 2 2" xfId="14222" xr:uid="{00000000-0005-0000-0000-000059730000}"/>
    <cellStyle name="Note 4 6 4 3 2 2 2" xfId="31657" xr:uid="{00000000-0005-0000-0000-00005A730000}"/>
    <cellStyle name="Note 4 6 4 3 2 2 3" xfId="46110" xr:uid="{00000000-0005-0000-0000-00005B730000}"/>
    <cellStyle name="Note 4 6 4 3 2 3" xfId="16683" xr:uid="{00000000-0005-0000-0000-00005C730000}"/>
    <cellStyle name="Note 4 6 4 3 2 3 2" xfId="34118" xr:uid="{00000000-0005-0000-0000-00005D730000}"/>
    <cellStyle name="Note 4 6 4 3 2 3 3" xfId="48571" xr:uid="{00000000-0005-0000-0000-00005E730000}"/>
    <cellStyle name="Note 4 6 4 3 2 4" xfId="22231" xr:uid="{00000000-0005-0000-0000-00005F730000}"/>
    <cellStyle name="Note 4 6 4 3 2 5" xfId="36684" xr:uid="{00000000-0005-0000-0000-000060730000}"/>
    <cellStyle name="Note 4 6 4 3 3" xfId="7257" xr:uid="{00000000-0005-0000-0000-000061730000}"/>
    <cellStyle name="Note 4 6 4 3 3 2" xfId="24692" xr:uid="{00000000-0005-0000-0000-000062730000}"/>
    <cellStyle name="Note 4 6 4 3 3 3" xfId="39145" xr:uid="{00000000-0005-0000-0000-000063730000}"/>
    <cellStyle name="Note 4 6 4 3 4" xfId="9698" xr:uid="{00000000-0005-0000-0000-000064730000}"/>
    <cellStyle name="Note 4 6 4 3 4 2" xfId="27133" xr:uid="{00000000-0005-0000-0000-000065730000}"/>
    <cellStyle name="Note 4 6 4 3 4 3" xfId="41586" xr:uid="{00000000-0005-0000-0000-000066730000}"/>
    <cellStyle name="Note 4 6 4 3 5" xfId="12118" xr:uid="{00000000-0005-0000-0000-000067730000}"/>
    <cellStyle name="Note 4 6 4 3 5 2" xfId="29553" xr:uid="{00000000-0005-0000-0000-000068730000}"/>
    <cellStyle name="Note 4 6 4 3 5 3" xfId="44006" xr:uid="{00000000-0005-0000-0000-000069730000}"/>
    <cellStyle name="Note 4 6 4 3 6" xfId="19125" xr:uid="{00000000-0005-0000-0000-00006A730000}"/>
    <cellStyle name="Note 4 6 4 4" xfId="2285" xr:uid="{00000000-0005-0000-0000-00006B730000}"/>
    <cellStyle name="Note 4 6 4 4 2" xfId="4796" xr:uid="{00000000-0005-0000-0000-00006C730000}"/>
    <cellStyle name="Note 4 6 4 4 2 2" xfId="22232" xr:uid="{00000000-0005-0000-0000-00006D730000}"/>
    <cellStyle name="Note 4 6 4 4 2 3" xfId="36685" xr:uid="{00000000-0005-0000-0000-00006E730000}"/>
    <cellStyle name="Note 4 6 4 4 3" xfId="7258" xr:uid="{00000000-0005-0000-0000-00006F730000}"/>
    <cellStyle name="Note 4 6 4 4 3 2" xfId="24693" xr:uid="{00000000-0005-0000-0000-000070730000}"/>
    <cellStyle name="Note 4 6 4 4 3 3" xfId="39146" xr:uid="{00000000-0005-0000-0000-000071730000}"/>
    <cellStyle name="Note 4 6 4 4 4" xfId="9699" xr:uid="{00000000-0005-0000-0000-000072730000}"/>
    <cellStyle name="Note 4 6 4 4 4 2" xfId="27134" xr:uid="{00000000-0005-0000-0000-000073730000}"/>
    <cellStyle name="Note 4 6 4 4 4 3" xfId="41587" xr:uid="{00000000-0005-0000-0000-000074730000}"/>
    <cellStyle name="Note 4 6 4 4 5" xfId="12119" xr:uid="{00000000-0005-0000-0000-000075730000}"/>
    <cellStyle name="Note 4 6 4 4 5 2" xfId="29554" xr:uid="{00000000-0005-0000-0000-000076730000}"/>
    <cellStyle name="Note 4 6 4 4 5 3" xfId="44007" xr:uid="{00000000-0005-0000-0000-000077730000}"/>
    <cellStyle name="Note 4 6 4 4 6" xfId="15341" xr:uid="{00000000-0005-0000-0000-000078730000}"/>
    <cellStyle name="Note 4 6 4 4 6 2" xfId="32776" xr:uid="{00000000-0005-0000-0000-000079730000}"/>
    <cellStyle name="Note 4 6 4 4 6 3" xfId="47229" xr:uid="{00000000-0005-0000-0000-00007A730000}"/>
    <cellStyle name="Note 4 6 4 4 7" xfId="19126" xr:uid="{00000000-0005-0000-0000-00007B730000}"/>
    <cellStyle name="Note 4 6 4 4 8" xfId="20503" xr:uid="{00000000-0005-0000-0000-00007C730000}"/>
    <cellStyle name="Note 4 6 4 5" xfId="4793" xr:uid="{00000000-0005-0000-0000-00007D730000}"/>
    <cellStyle name="Note 4 6 4 5 2" xfId="14220" xr:uid="{00000000-0005-0000-0000-00007E730000}"/>
    <cellStyle name="Note 4 6 4 5 2 2" xfId="31655" xr:uid="{00000000-0005-0000-0000-00007F730000}"/>
    <cellStyle name="Note 4 6 4 5 2 3" xfId="46108" xr:uid="{00000000-0005-0000-0000-000080730000}"/>
    <cellStyle name="Note 4 6 4 5 3" xfId="16681" xr:uid="{00000000-0005-0000-0000-000081730000}"/>
    <cellStyle name="Note 4 6 4 5 3 2" xfId="34116" xr:uid="{00000000-0005-0000-0000-000082730000}"/>
    <cellStyle name="Note 4 6 4 5 3 3" xfId="48569" xr:uid="{00000000-0005-0000-0000-000083730000}"/>
    <cellStyle name="Note 4 6 4 5 4" xfId="22229" xr:uid="{00000000-0005-0000-0000-000084730000}"/>
    <cellStyle name="Note 4 6 4 5 5" xfId="36682" xr:uid="{00000000-0005-0000-0000-000085730000}"/>
    <cellStyle name="Note 4 6 4 6" xfId="7255" xr:uid="{00000000-0005-0000-0000-000086730000}"/>
    <cellStyle name="Note 4 6 4 6 2" xfId="24690" xr:uid="{00000000-0005-0000-0000-000087730000}"/>
    <cellStyle name="Note 4 6 4 6 3" xfId="39143" xr:uid="{00000000-0005-0000-0000-000088730000}"/>
    <cellStyle name="Note 4 6 4 7" xfId="9696" xr:uid="{00000000-0005-0000-0000-000089730000}"/>
    <cellStyle name="Note 4 6 4 7 2" xfId="27131" xr:uid="{00000000-0005-0000-0000-00008A730000}"/>
    <cellStyle name="Note 4 6 4 7 3" xfId="41584" xr:uid="{00000000-0005-0000-0000-00008B730000}"/>
    <cellStyle name="Note 4 6 4 8" xfId="12116" xr:uid="{00000000-0005-0000-0000-00008C730000}"/>
    <cellStyle name="Note 4 6 4 8 2" xfId="29551" xr:uid="{00000000-0005-0000-0000-00008D730000}"/>
    <cellStyle name="Note 4 6 4 8 3" xfId="44004" xr:uid="{00000000-0005-0000-0000-00008E730000}"/>
    <cellStyle name="Note 4 6 4 9" xfId="19123" xr:uid="{00000000-0005-0000-0000-00008F730000}"/>
    <cellStyle name="Note 4 6 5" xfId="2286" xr:uid="{00000000-0005-0000-0000-000090730000}"/>
    <cellStyle name="Note 4 6 5 2" xfId="2287" xr:uid="{00000000-0005-0000-0000-000091730000}"/>
    <cellStyle name="Note 4 6 5 2 2" xfId="4798" xr:uid="{00000000-0005-0000-0000-000092730000}"/>
    <cellStyle name="Note 4 6 5 2 2 2" xfId="14224" xr:uid="{00000000-0005-0000-0000-000093730000}"/>
    <cellStyle name="Note 4 6 5 2 2 2 2" xfId="31659" xr:uid="{00000000-0005-0000-0000-000094730000}"/>
    <cellStyle name="Note 4 6 5 2 2 2 3" xfId="46112" xr:uid="{00000000-0005-0000-0000-000095730000}"/>
    <cellStyle name="Note 4 6 5 2 2 3" xfId="16685" xr:uid="{00000000-0005-0000-0000-000096730000}"/>
    <cellStyle name="Note 4 6 5 2 2 3 2" xfId="34120" xr:uid="{00000000-0005-0000-0000-000097730000}"/>
    <cellStyle name="Note 4 6 5 2 2 3 3" xfId="48573" xr:uid="{00000000-0005-0000-0000-000098730000}"/>
    <cellStyle name="Note 4 6 5 2 2 4" xfId="22234" xr:uid="{00000000-0005-0000-0000-000099730000}"/>
    <cellStyle name="Note 4 6 5 2 2 5" xfId="36687" xr:uid="{00000000-0005-0000-0000-00009A730000}"/>
    <cellStyle name="Note 4 6 5 2 3" xfId="7260" xr:uid="{00000000-0005-0000-0000-00009B730000}"/>
    <cellStyle name="Note 4 6 5 2 3 2" xfId="24695" xr:uid="{00000000-0005-0000-0000-00009C730000}"/>
    <cellStyle name="Note 4 6 5 2 3 3" xfId="39148" xr:uid="{00000000-0005-0000-0000-00009D730000}"/>
    <cellStyle name="Note 4 6 5 2 4" xfId="9701" xr:uid="{00000000-0005-0000-0000-00009E730000}"/>
    <cellStyle name="Note 4 6 5 2 4 2" xfId="27136" xr:uid="{00000000-0005-0000-0000-00009F730000}"/>
    <cellStyle name="Note 4 6 5 2 4 3" xfId="41589" xr:uid="{00000000-0005-0000-0000-0000A0730000}"/>
    <cellStyle name="Note 4 6 5 2 5" xfId="12121" xr:uid="{00000000-0005-0000-0000-0000A1730000}"/>
    <cellStyle name="Note 4 6 5 2 5 2" xfId="29556" xr:uid="{00000000-0005-0000-0000-0000A2730000}"/>
    <cellStyle name="Note 4 6 5 2 5 3" xfId="44009" xr:uid="{00000000-0005-0000-0000-0000A3730000}"/>
    <cellStyle name="Note 4 6 5 2 6" xfId="19128" xr:uid="{00000000-0005-0000-0000-0000A4730000}"/>
    <cellStyle name="Note 4 6 5 3" xfId="2288" xr:uid="{00000000-0005-0000-0000-0000A5730000}"/>
    <cellStyle name="Note 4 6 5 3 2" xfId="4799" xr:uid="{00000000-0005-0000-0000-0000A6730000}"/>
    <cellStyle name="Note 4 6 5 3 2 2" xfId="14225" xr:uid="{00000000-0005-0000-0000-0000A7730000}"/>
    <cellStyle name="Note 4 6 5 3 2 2 2" xfId="31660" xr:uid="{00000000-0005-0000-0000-0000A8730000}"/>
    <cellStyle name="Note 4 6 5 3 2 2 3" xfId="46113" xr:uid="{00000000-0005-0000-0000-0000A9730000}"/>
    <cellStyle name="Note 4 6 5 3 2 3" xfId="16686" xr:uid="{00000000-0005-0000-0000-0000AA730000}"/>
    <cellStyle name="Note 4 6 5 3 2 3 2" xfId="34121" xr:uid="{00000000-0005-0000-0000-0000AB730000}"/>
    <cellStyle name="Note 4 6 5 3 2 3 3" xfId="48574" xr:uid="{00000000-0005-0000-0000-0000AC730000}"/>
    <cellStyle name="Note 4 6 5 3 2 4" xfId="22235" xr:uid="{00000000-0005-0000-0000-0000AD730000}"/>
    <cellStyle name="Note 4 6 5 3 2 5" xfId="36688" xr:uid="{00000000-0005-0000-0000-0000AE730000}"/>
    <cellStyle name="Note 4 6 5 3 3" xfId="7261" xr:uid="{00000000-0005-0000-0000-0000AF730000}"/>
    <cellStyle name="Note 4 6 5 3 3 2" xfId="24696" xr:uid="{00000000-0005-0000-0000-0000B0730000}"/>
    <cellStyle name="Note 4 6 5 3 3 3" xfId="39149" xr:uid="{00000000-0005-0000-0000-0000B1730000}"/>
    <cellStyle name="Note 4 6 5 3 4" xfId="9702" xr:uid="{00000000-0005-0000-0000-0000B2730000}"/>
    <cellStyle name="Note 4 6 5 3 4 2" xfId="27137" xr:uid="{00000000-0005-0000-0000-0000B3730000}"/>
    <cellStyle name="Note 4 6 5 3 4 3" xfId="41590" xr:uid="{00000000-0005-0000-0000-0000B4730000}"/>
    <cellStyle name="Note 4 6 5 3 5" xfId="12122" xr:uid="{00000000-0005-0000-0000-0000B5730000}"/>
    <cellStyle name="Note 4 6 5 3 5 2" xfId="29557" xr:uid="{00000000-0005-0000-0000-0000B6730000}"/>
    <cellStyle name="Note 4 6 5 3 5 3" xfId="44010" xr:uid="{00000000-0005-0000-0000-0000B7730000}"/>
    <cellStyle name="Note 4 6 5 3 6" xfId="19129" xr:uid="{00000000-0005-0000-0000-0000B8730000}"/>
    <cellStyle name="Note 4 6 5 4" xfId="2289" xr:uid="{00000000-0005-0000-0000-0000B9730000}"/>
    <cellStyle name="Note 4 6 5 4 2" xfId="4800" xr:uid="{00000000-0005-0000-0000-0000BA730000}"/>
    <cellStyle name="Note 4 6 5 4 2 2" xfId="22236" xr:uid="{00000000-0005-0000-0000-0000BB730000}"/>
    <cellStyle name="Note 4 6 5 4 2 3" xfId="36689" xr:uid="{00000000-0005-0000-0000-0000BC730000}"/>
    <cellStyle name="Note 4 6 5 4 3" xfId="7262" xr:uid="{00000000-0005-0000-0000-0000BD730000}"/>
    <cellStyle name="Note 4 6 5 4 3 2" xfId="24697" xr:uid="{00000000-0005-0000-0000-0000BE730000}"/>
    <cellStyle name="Note 4 6 5 4 3 3" xfId="39150" xr:uid="{00000000-0005-0000-0000-0000BF730000}"/>
    <cellStyle name="Note 4 6 5 4 4" xfId="9703" xr:uid="{00000000-0005-0000-0000-0000C0730000}"/>
    <cellStyle name="Note 4 6 5 4 4 2" xfId="27138" xr:uid="{00000000-0005-0000-0000-0000C1730000}"/>
    <cellStyle name="Note 4 6 5 4 4 3" xfId="41591" xr:uid="{00000000-0005-0000-0000-0000C2730000}"/>
    <cellStyle name="Note 4 6 5 4 5" xfId="12123" xr:uid="{00000000-0005-0000-0000-0000C3730000}"/>
    <cellStyle name="Note 4 6 5 4 5 2" xfId="29558" xr:uid="{00000000-0005-0000-0000-0000C4730000}"/>
    <cellStyle name="Note 4 6 5 4 5 3" xfId="44011" xr:uid="{00000000-0005-0000-0000-0000C5730000}"/>
    <cellStyle name="Note 4 6 5 4 6" xfId="15342" xr:uid="{00000000-0005-0000-0000-0000C6730000}"/>
    <cellStyle name="Note 4 6 5 4 6 2" xfId="32777" xr:uid="{00000000-0005-0000-0000-0000C7730000}"/>
    <cellStyle name="Note 4 6 5 4 6 3" xfId="47230" xr:uid="{00000000-0005-0000-0000-0000C8730000}"/>
    <cellStyle name="Note 4 6 5 4 7" xfId="19130" xr:uid="{00000000-0005-0000-0000-0000C9730000}"/>
    <cellStyle name="Note 4 6 5 4 8" xfId="20504" xr:uid="{00000000-0005-0000-0000-0000CA730000}"/>
    <cellStyle name="Note 4 6 5 5" xfId="4797" xr:uid="{00000000-0005-0000-0000-0000CB730000}"/>
    <cellStyle name="Note 4 6 5 5 2" xfId="14223" xr:uid="{00000000-0005-0000-0000-0000CC730000}"/>
    <cellStyle name="Note 4 6 5 5 2 2" xfId="31658" xr:uid="{00000000-0005-0000-0000-0000CD730000}"/>
    <cellStyle name="Note 4 6 5 5 2 3" xfId="46111" xr:uid="{00000000-0005-0000-0000-0000CE730000}"/>
    <cellStyle name="Note 4 6 5 5 3" xfId="16684" xr:uid="{00000000-0005-0000-0000-0000CF730000}"/>
    <cellStyle name="Note 4 6 5 5 3 2" xfId="34119" xr:uid="{00000000-0005-0000-0000-0000D0730000}"/>
    <cellStyle name="Note 4 6 5 5 3 3" xfId="48572" xr:uid="{00000000-0005-0000-0000-0000D1730000}"/>
    <cellStyle name="Note 4 6 5 5 4" xfId="22233" xr:uid="{00000000-0005-0000-0000-0000D2730000}"/>
    <cellStyle name="Note 4 6 5 5 5" xfId="36686" xr:uid="{00000000-0005-0000-0000-0000D3730000}"/>
    <cellStyle name="Note 4 6 5 6" xfId="7259" xr:uid="{00000000-0005-0000-0000-0000D4730000}"/>
    <cellStyle name="Note 4 6 5 6 2" xfId="24694" xr:uid="{00000000-0005-0000-0000-0000D5730000}"/>
    <cellStyle name="Note 4 6 5 6 3" xfId="39147" xr:uid="{00000000-0005-0000-0000-0000D6730000}"/>
    <cellStyle name="Note 4 6 5 7" xfId="9700" xr:uid="{00000000-0005-0000-0000-0000D7730000}"/>
    <cellStyle name="Note 4 6 5 7 2" xfId="27135" xr:uid="{00000000-0005-0000-0000-0000D8730000}"/>
    <cellStyle name="Note 4 6 5 7 3" xfId="41588" xr:uid="{00000000-0005-0000-0000-0000D9730000}"/>
    <cellStyle name="Note 4 6 5 8" xfId="12120" xr:uid="{00000000-0005-0000-0000-0000DA730000}"/>
    <cellStyle name="Note 4 6 5 8 2" xfId="29555" xr:uid="{00000000-0005-0000-0000-0000DB730000}"/>
    <cellStyle name="Note 4 6 5 8 3" xfId="44008" xr:uid="{00000000-0005-0000-0000-0000DC730000}"/>
    <cellStyle name="Note 4 6 5 9" xfId="19127" xr:uid="{00000000-0005-0000-0000-0000DD730000}"/>
    <cellStyle name="Note 4 6 6" xfId="2290" xr:uid="{00000000-0005-0000-0000-0000DE730000}"/>
    <cellStyle name="Note 4 6 6 2" xfId="4801" xr:uid="{00000000-0005-0000-0000-0000DF730000}"/>
    <cellStyle name="Note 4 6 6 2 2" xfId="14226" xr:uid="{00000000-0005-0000-0000-0000E0730000}"/>
    <cellStyle name="Note 4 6 6 2 2 2" xfId="31661" xr:uid="{00000000-0005-0000-0000-0000E1730000}"/>
    <cellStyle name="Note 4 6 6 2 2 3" xfId="46114" xr:uid="{00000000-0005-0000-0000-0000E2730000}"/>
    <cellStyle name="Note 4 6 6 2 3" xfId="16687" xr:uid="{00000000-0005-0000-0000-0000E3730000}"/>
    <cellStyle name="Note 4 6 6 2 3 2" xfId="34122" xr:uid="{00000000-0005-0000-0000-0000E4730000}"/>
    <cellStyle name="Note 4 6 6 2 3 3" xfId="48575" xr:uid="{00000000-0005-0000-0000-0000E5730000}"/>
    <cellStyle name="Note 4 6 6 2 4" xfId="22237" xr:uid="{00000000-0005-0000-0000-0000E6730000}"/>
    <cellStyle name="Note 4 6 6 2 5" xfId="36690" xr:uid="{00000000-0005-0000-0000-0000E7730000}"/>
    <cellStyle name="Note 4 6 6 3" xfId="7263" xr:uid="{00000000-0005-0000-0000-0000E8730000}"/>
    <cellStyle name="Note 4 6 6 3 2" xfId="24698" xr:uid="{00000000-0005-0000-0000-0000E9730000}"/>
    <cellStyle name="Note 4 6 6 3 3" xfId="39151" xr:uid="{00000000-0005-0000-0000-0000EA730000}"/>
    <cellStyle name="Note 4 6 6 4" xfId="9704" xr:uid="{00000000-0005-0000-0000-0000EB730000}"/>
    <cellStyle name="Note 4 6 6 4 2" xfId="27139" xr:uid="{00000000-0005-0000-0000-0000EC730000}"/>
    <cellStyle name="Note 4 6 6 4 3" xfId="41592" xr:uid="{00000000-0005-0000-0000-0000ED730000}"/>
    <cellStyle name="Note 4 6 6 5" xfId="12124" xr:uid="{00000000-0005-0000-0000-0000EE730000}"/>
    <cellStyle name="Note 4 6 6 5 2" xfId="29559" xr:uid="{00000000-0005-0000-0000-0000EF730000}"/>
    <cellStyle name="Note 4 6 6 5 3" xfId="44012" xr:uid="{00000000-0005-0000-0000-0000F0730000}"/>
    <cellStyle name="Note 4 6 6 6" xfId="19131" xr:uid="{00000000-0005-0000-0000-0000F1730000}"/>
    <cellStyle name="Note 4 6 7" xfId="2291" xr:uid="{00000000-0005-0000-0000-0000F2730000}"/>
    <cellStyle name="Note 4 6 7 2" xfId="4802" xr:uid="{00000000-0005-0000-0000-0000F3730000}"/>
    <cellStyle name="Note 4 6 7 2 2" xfId="14227" xr:uid="{00000000-0005-0000-0000-0000F4730000}"/>
    <cellStyle name="Note 4 6 7 2 2 2" xfId="31662" xr:uid="{00000000-0005-0000-0000-0000F5730000}"/>
    <cellStyle name="Note 4 6 7 2 2 3" xfId="46115" xr:uid="{00000000-0005-0000-0000-0000F6730000}"/>
    <cellStyle name="Note 4 6 7 2 3" xfId="16688" xr:uid="{00000000-0005-0000-0000-0000F7730000}"/>
    <cellStyle name="Note 4 6 7 2 3 2" xfId="34123" xr:uid="{00000000-0005-0000-0000-0000F8730000}"/>
    <cellStyle name="Note 4 6 7 2 3 3" xfId="48576" xr:uid="{00000000-0005-0000-0000-0000F9730000}"/>
    <cellStyle name="Note 4 6 7 2 4" xfId="22238" xr:uid="{00000000-0005-0000-0000-0000FA730000}"/>
    <cellStyle name="Note 4 6 7 2 5" xfId="36691" xr:uid="{00000000-0005-0000-0000-0000FB730000}"/>
    <cellStyle name="Note 4 6 7 3" xfId="7264" xr:uid="{00000000-0005-0000-0000-0000FC730000}"/>
    <cellStyle name="Note 4 6 7 3 2" xfId="24699" xr:uid="{00000000-0005-0000-0000-0000FD730000}"/>
    <cellStyle name="Note 4 6 7 3 3" xfId="39152" xr:uid="{00000000-0005-0000-0000-0000FE730000}"/>
    <cellStyle name="Note 4 6 7 4" xfId="9705" xr:uid="{00000000-0005-0000-0000-0000FF730000}"/>
    <cellStyle name="Note 4 6 7 4 2" xfId="27140" xr:uid="{00000000-0005-0000-0000-000000740000}"/>
    <cellStyle name="Note 4 6 7 4 3" xfId="41593" xr:uid="{00000000-0005-0000-0000-000001740000}"/>
    <cellStyle name="Note 4 6 7 5" xfId="12125" xr:uid="{00000000-0005-0000-0000-000002740000}"/>
    <cellStyle name="Note 4 6 7 5 2" xfId="29560" xr:uid="{00000000-0005-0000-0000-000003740000}"/>
    <cellStyle name="Note 4 6 7 5 3" xfId="44013" xr:uid="{00000000-0005-0000-0000-000004740000}"/>
    <cellStyle name="Note 4 6 7 6" xfId="19132" xr:uid="{00000000-0005-0000-0000-000005740000}"/>
    <cellStyle name="Note 4 6 8" xfId="2292" xr:uid="{00000000-0005-0000-0000-000006740000}"/>
    <cellStyle name="Note 4 6 8 2" xfId="4803" xr:uid="{00000000-0005-0000-0000-000007740000}"/>
    <cellStyle name="Note 4 6 8 2 2" xfId="22239" xr:uid="{00000000-0005-0000-0000-000008740000}"/>
    <cellStyle name="Note 4 6 8 2 3" xfId="36692" xr:uid="{00000000-0005-0000-0000-000009740000}"/>
    <cellStyle name="Note 4 6 8 3" xfId="7265" xr:uid="{00000000-0005-0000-0000-00000A740000}"/>
    <cellStyle name="Note 4 6 8 3 2" xfId="24700" xr:uid="{00000000-0005-0000-0000-00000B740000}"/>
    <cellStyle name="Note 4 6 8 3 3" xfId="39153" xr:uid="{00000000-0005-0000-0000-00000C740000}"/>
    <cellStyle name="Note 4 6 8 4" xfId="9706" xr:uid="{00000000-0005-0000-0000-00000D740000}"/>
    <cellStyle name="Note 4 6 8 4 2" xfId="27141" xr:uid="{00000000-0005-0000-0000-00000E740000}"/>
    <cellStyle name="Note 4 6 8 4 3" xfId="41594" xr:uid="{00000000-0005-0000-0000-00000F740000}"/>
    <cellStyle name="Note 4 6 8 5" xfId="12126" xr:uid="{00000000-0005-0000-0000-000010740000}"/>
    <cellStyle name="Note 4 6 8 5 2" xfId="29561" xr:uid="{00000000-0005-0000-0000-000011740000}"/>
    <cellStyle name="Note 4 6 8 5 3" xfId="44014" xr:uid="{00000000-0005-0000-0000-000012740000}"/>
    <cellStyle name="Note 4 6 8 6" xfId="15343" xr:uid="{00000000-0005-0000-0000-000013740000}"/>
    <cellStyle name="Note 4 6 8 6 2" xfId="32778" xr:uid="{00000000-0005-0000-0000-000014740000}"/>
    <cellStyle name="Note 4 6 8 6 3" xfId="47231" xr:uid="{00000000-0005-0000-0000-000015740000}"/>
    <cellStyle name="Note 4 6 8 7" xfId="19133" xr:uid="{00000000-0005-0000-0000-000016740000}"/>
    <cellStyle name="Note 4 6 8 8" xfId="20505" xr:uid="{00000000-0005-0000-0000-000017740000}"/>
    <cellStyle name="Note 4 6 9" xfId="4784" xr:uid="{00000000-0005-0000-0000-000018740000}"/>
    <cellStyle name="Note 4 6 9 2" xfId="14213" xr:uid="{00000000-0005-0000-0000-000019740000}"/>
    <cellStyle name="Note 4 6 9 2 2" xfId="31648" xr:uid="{00000000-0005-0000-0000-00001A740000}"/>
    <cellStyle name="Note 4 6 9 2 3" xfId="46101" xr:uid="{00000000-0005-0000-0000-00001B740000}"/>
    <cellStyle name="Note 4 6 9 3" xfId="16674" xr:uid="{00000000-0005-0000-0000-00001C740000}"/>
    <cellStyle name="Note 4 6 9 3 2" xfId="34109" xr:uid="{00000000-0005-0000-0000-00001D740000}"/>
    <cellStyle name="Note 4 6 9 3 3" xfId="48562" xr:uid="{00000000-0005-0000-0000-00001E740000}"/>
    <cellStyle name="Note 4 6 9 4" xfId="22220" xr:uid="{00000000-0005-0000-0000-00001F740000}"/>
    <cellStyle name="Note 4 6 9 5" xfId="36673" xr:uid="{00000000-0005-0000-0000-000020740000}"/>
    <cellStyle name="Note 4 7" xfId="2293" xr:uid="{00000000-0005-0000-0000-000021740000}"/>
    <cellStyle name="Note 4 7 10" xfId="7266" xr:uid="{00000000-0005-0000-0000-000022740000}"/>
    <cellStyle name="Note 4 7 10 2" xfId="24701" xr:uid="{00000000-0005-0000-0000-000023740000}"/>
    <cellStyle name="Note 4 7 10 3" xfId="39154" xr:uid="{00000000-0005-0000-0000-000024740000}"/>
    <cellStyle name="Note 4 7 11" xfId="9707" xr:uid="{00000000-0005-0000-0000-000025740000}"/>
    <cellStyle name="Note 4 7 11 2" xfId="27142" xr:uid="{00000000-0005-0000-0000-000026740000}"/>
    <cellStyle name="Note 4 7 11 3" xfId="41595" xr:uid="{00000000-0005-0000-0000-000027740000}"/>
    <cellStyle name="Note 4 7 12" xfId="12127" xr:uid="{00000000-0005-0000-0000-000028740000}"/>
    <cellStyle name="Note 4 7 12 2" xfId="29562" xr:uid="{00000000-0005-0000-0000-000029740000}"/>
    <cellStyle name="Note 4 7 12 3" xfId="44015" xr:uid="{00000000-0005-0000-0000-00002A740000}"/>
    <cellStyle name="Note 4 7 13" xfId="19134" xr:uid="{00000000-0005-0000-0000-00002B740000}"/>
    <cellStyle name="Note 4 7 2" xfId="2294" xr:uid="{00000000-0005-0000-0000-00002C740000}"/>
    <cellStyle name="Note 4 7 2 2" xfId="2295" xr:uid="{00000000-0005-0000-0000-00002D740000}"/>
    <cellStyle name="Note 4 7 2 2 2" xfId="4806" xr:uid="{00000000-0005-0000-0000-00002E740000}"/>
    <cellStyle name="Note 4 7 2 2 2 2" xfId="14230" xr:uid="{00000000-0005-0000-0000-00002F740000}"/>
    <cellStyle name="Note 4 7 2 2 2 2 2" xfId="31665" xr:uid="{00000000-0005-0000-0000-000030740000}"/>
    <cellStyle name="Note 4 7 2 2 2 2 3" xfId="46118" xr:uid="{00000000-0005-0000-0000-000031740000}"/>
    <cellStyle name="Note 4 7 2 2 2 3" xfId="16691" xr:uid="{00000000-0005-0000-0000-000032740000}"/>
    <cellStyle name="Note 4 7 2 2 2 3 2" xfId="34126" xr:uid="{00000000-0005-0000-0000-000033740000}"/>
    <cellStyle name="Note 4 7 2 2 2 3 3" xfId="48579" xr:uid="{00000000-0005-0000-0000-000034740000}"/>
    <cellStyle name="Note 4 7 2 2 2 4" xfId="22242" xr:uid="{00000000-0005-0000-0000-000035740000}"/>
    <cellStyle name="Note 4 7 2 2 2 5" xfId="36695" xr:uid="{00000000-0005-0000-0000-000036740000}"/>
    <cellStyle name="Note 4 7 2 2 3" xfId="7268" xr:uid="{00000000-0005-0000-0000-000037740000}"/>
    <cellStyle name="Note 4 7 2 2 3 2" xfId="24703" xr:uid="{00000000-0005-0000-0000-000038740000}"/>
    <cellStyle name="Note 4 7 2 2 3 3" xfId="39156" xr:uid="{00000000-0005-0000-0000-000039740000}"/>
    <cellStyle name="Note 4 7 2 2 4" xfId="9709" xr:uid="{00000000-0005-0000-0000-00003A740000}"/>
    <cellStyle name="Note 4 7 2 2 4 2" xfId="27144" xr:uid="{00000000-0005-0000-0000-00003B740000}"/>
    <cellStyle name="Note 4 7 2 2 4 3" xfId="41597" xr:uid="{00000000-0005-0000-0000-00003C740000}"/>
    <cellStyle name="Note 4 7 2 2 5" xfId="12129" xr:uid="{00000000-0005-0000-0000-00003D740000}"/>
    <cellStyle name="Note 4 7 2 2 5 2" xfId="29564" xr:uid="{00000000-0005-0000-0000-00003E740000}"/>
    <cellStyle name="Note 4 7 2 2 5 3" xfId="44017" xr:uid="{00000000-0005-0000-0000-00003F740000}"/>
    <cellStyle name="Note 4 7 2 2 6" xfId="19136" xr:uid="{00000000-0005-0000-0000-000040740000}"/>
    <cellStyle name="Note 4 7 2 3" xfId="2296" xr:uid="{00000000-0005-0000-0000-000041740000}"/>
    <cellStyle name="Note 4 7 2 3 2" xfId="4807" xr:uid="{00000000-0005-0000-0000-000042740000}"/>
    <cellStyle name="Note 4 7 2 3 2 2" xfId="14231" xr:uid="{00000000-0005-0000-0000-000043740000}"/>
    <cellStyle name="Note 4 7 2 3 2 2 2" xfId="31666" xr:uid="{00000000-0005-0000-0000-000044740000}"/>
    <cellStyle name="Note 4 7 2 3 2 2 3" xfId="46119" xr:uid="{00000000-0005-0000-0000-000045740000}"/>
    <cellStyle name="Note 4 7 2 3 2 3" xfId="16692" xr:uid="{00000000-0005-0000-0000-000046740000}"/>
    <cellStyle name="Note 4 7 2 3 2 3 2" xfId="34127" xr:uid="{00000000-0005-0000-0000-000047740000}"/>
    <cellStyle name="Note 4 7 2 3 2 3 3" xfId="48580" xr:uid="{00000000-0005-0000-0000-000048740000}"/>
    <cellStyle name="Note 4 7 2 3 2 4" xfId="22243" xr:uid="{00000000-0005-0000-0000-000049740000}"/>
    <cellStyle name="Note 4 7 2 3 2 5" xfId="36696" xr:uid="{00000000-0005-0000-0000-00004A740000}"/>
    <cellStyle name="Note 4 7 2 3 3" xfId="7269" xr:uid="{00000000-0005-0000-0000-00004B740000}"/>
    <cellStyle name="Note 4 7 2 3 3 2" xfId="24704" xr:uid="{00000000-0005-0000-0000-00004C740000}"/>
    <cellStyle name="Note 4 7 2 3 3 3" xfId="39157" xr:uid="{00000000-0005-0000-0000-00004D740000}"/>
    <cellStyle name="Note 4 7 2 3 4" xfId="9710" xr:uid="{00000000-0005-0000-0000-00004E740000}"/>
    <cellStyle name="Note 4 7 2 3 4 2" xfId="27145" xr:uid="{00000000-0005-0000-0000-00004F740000}"/>
    <cellStyle name="Note 4 7 2 3 4 3" xfId="41598" xr:uid="{00000000-0005-0000-0000-000050740000}"/>
    <cellStyle name="Note 4 7 2 3 5" xfId="12130" xr:uid="{00000000-0005-0000-0000-000051740000}"/>
    <cellStyle name="Note 4 7 2 3 5 2" xfId="29565" xr:uid="{00000000-0005-0000-0000-000052740000}"/>
    <cellStyle name="Note 4 7 2 3 5 3" xfId="44018" xr:uid="{00000000-0005-0000-0000-000053740000}"/>
    <cellStyle name="Note 4 7 2 3 6" xfId="19137" xr:uid="{00000000-0005-0000-0000-000054740000}"/>
    <cellStyle name="Note 4 7 2 4" xfId="2297" xr:uid="{00000000-0005-0000-0000-000055740000}"/>
    <cellStyle name="Note 4 7 2 4 2" xfId="4808" xr:uid="{00000000-0005-0000-0000-000056740000}"/>
    <cellStyle name="Note 4 7 2 4 2 2" xfId="22244" xr:uid="{00000000-0005-0000-0000-000057740000}"/>
    <cellStyle name="Note 4 7 2 4 2 3" xfId="36697" xr:uid="{00000000-0005-0000-0000-000058740000}"/>
    <cellStyle name="Note 4 7 2 4 3" xfId="7270" xr:uid="{00000000-0005-0000-0000-000059740000}"/>
    <cellStyle name="Note 4 7 2 4 3 2" xfId="24705" xr:uid="{00000000-0005-0000-0000-00005A740000}"/>
    <cellStyle name="Note 4 7 2 4 3 3" xfId="39158" xr:uid="{00000000-0005-0000-0000-00005B740000}"/>
    <cellStyle name="Note 4 7 2 4 4" xfId="9711" xr:uid="{00000000-0005-0000-0000-00005C740000}"/>
    <cellStyle name="Note 4 7 2 4 4 2" xfId="27146" xr:uid="{00000000-0005-0000-0000-00005D740000}"/>
    <cellStyle name="Note 4 7 2 4 4 3" xfId="41599" xr:uid="{00000000-0005-0000-0000-00005E740000}"/>
    <cellStyle name="Note 4 7 2 4 5" xfId="12131" xr:uid="{00000000-0005-0000-0000-00005F740000}"/>
    <cellStyle name="Note 4 7 2 4 5 2" xfId="29566" xr:uid="{00000000-0005-0000-0000-000060740000}"/>
    <cellStyle name="Note 4 7 2 4 5 3" xfId="44019" xr:uid="{00000000-0005-0000-0000-000061740000}"/>
    <cellStyle name="Note 4 7 2 4 6" xfId="15344" xr:uid="{00000000-0005-0000-0000-000062740000}"/>
    <cellStyle name="Note 4 7 2 4 6 2" xfId="32779" xr:uid="{00000000-0005-0000-0000-000063740000}"/>
    <cellStyle name="Note 4 7 2 4 6 3" xfId="47232" xr:uid="{00000000-0005-0000-0000-000064740000}"/>
    <cellStyle name="Note 4 7 2 4 7" xfId="19138" xr:uid="{00000000-0005-0000-0000-000065740000}"/>
    <cellStyle name="Note 4 7 2 4 8" xfId="20506" xr:uid="{00000000-0005-0000-0000-000066740000}"/>
    <cellStyle name="Note 4 7 2 5" xfId="4805" xr:uid="{00000000-0005-0000-0000-000067740000}"/>
    <cellStyle name="Note 4 7 2 5 2" xfId="14229" xr:uid="{00000000-0005-0000-0000-000068740000}"/>
    <cellStyle name="Note 4 7 2 5 2 2" xfId="31664" xr:uid="{00000000-0005-0000-0000-000069740000}"/>
    <cellStyle name="Note 4 7 2 5 2 3" xfId="46117" xr:uid="{00000000-0005-0000-0000-00006A740000}"/>
    <cellStyle name="Note 4 7 2 5 3" xfId="16690" xr:uid="{00000000-0005-0000-0000-00006B740000}"/>
    <cellStyle name="Note 4 7 2 5 3 2" xfId="34125" xr:uid="{00000000-0005-0000-0000-00006C740000}"/>
    <cellStyle name="Note 4 7 2 5 3 3" xfId="48578" xr:uid="{00000000-0005-0000-0000-00006D740000}"/>
    <cellStyle name="Note 4 7 2 5 4" xfId="22241" xr:uid="{00000000-0005-0000-0000-00006E740000}"/>
    <cellStyle name="Note 4 7 2 5 5" xfId="36694" xr:uid="{00000000-0005-0000-0000-00006F740000}"/>
    <cellStyle name="Note 4 7 2 6" xfId="7267" xr:uid="{00000000-0005-0000-0000-000070740000}"/>
    <cellStyle name="Note 4 7 2 6 2" xfId="24702" xr:uid="{00000000-0005-0000-0000-000071740000}"/>
    <cellStyle name="Note 4 7 2 6 3" xfId="39155" xr:uid="{00000000-0005-0000-0000-000072740000}"/>
    <cellStyle name="Note 4 7 2 7" xfId="9708" xr:uid="{00000000-0005-0000-0000-000073740000}"/>
    <cellStyle name="Note 4 7 2 7 2" xfId="27143" xr:uid="{00000000-0005-0000-0000-000074740000}"/>
    <cellStyle name="Note 4 7 2 7 3" xfId="41596" xr:uid="{00000000-0005-0000-0000-000075740000}"/>
    <cellStyle name="Note 4 7 2 8" xfId="12128" xr:uid="{00000000-0005-0000-0000-000076740000}"/>
    <cellStyle name="Note 4 7 2 8 2" xfId="29563" xr:uid="{00000000-0005-0000-0000-000077740000}"/>
    <cellStyle name="Note 4 7 2 8 3" xfId="44016" xr:uid="{00000000-0005-0000-0000-000078740000}"/>
    <cellStyle name="Note 4 7 2 9" xfId="19135" xr:uid="{00000000-0005-0000-0000-000079740000}"/>
    <cellStyle name="Note 4 7 3" xfId="2298" xr:uid="{00000000-0005-0000-0000-00007A740000}"/>
    <cellStyle name="Note 4 7 3 2" xfId="2299" xr:uid="{00000000-0005-0000-0000-00007B740000}"/>
    <cellStyle name="Note 4 7 3 2 2" xfId="4810" xr:uid="{00000000-0005-0000-0000-00007C740000}"/>
    <cellStyle name="Note 4 7 3 2 2 2" xfId="14233" xr:uid="{00000000-0005-0000-0000-00007D740000}"/>
    <cellStyle name="Note 4 7 3 2 2 2 2" xfId="31668" xr:uid="{00000000-0005-0000-0000-00007E740000}"/>
    <cellStyle name="Note 4 7 3 2 2 2 3" xfId="46121" xr:uid="{00000000-0005-0000-0000-00007F740000}"/>
    <cellStyle name="Note 4 7 3 2 2 3" xfId="16694" xr:uid="{00000000-0005-0000-0000-000080740000}"/>
    <cellStyle name="Note 4 7 3 2 2 3 2" xfId="34129" xr:uid="{00000000-0005-0000-0000-000081740000}"/>
    <cellStyle name="Note 4 7 3 2 2 3 3" xfId="48582" xr:uid="{00000000-0005-0000-0000-000082740000}"/>
    <cellStyle name="Note 4 7 3 2 2 4" xfId="22246" xr:uid="{00000000-0005-0000-0000-000083740000}"/>
    <cellStyle name="Note 4 7 3 2 2 5" xfId="36699" xr:uid="{00000000-0005-0000-0000-000084740000}"/>
    <cellStyle name="Note 4 7 3 2 3" xfId="7272" xr:uid="{00000000-0005-0000-0000-000085740000}"/>
    <cellStyle name="Note 4 7 3 2 3 2" xfId="24707" xr:uid="{00000000-0005-0000-0000-000086740000}"/>
    <cellStyle name="Note 4 7 3 2 3 3" xfId="39160" xr:uid="{00000000-0005-0000-0000-000087740000}"/>
    <cellStyle name="Note 4 7 3 2 4" xfId="9713" xr:uid="{00000000-0005-0000-0000-000088740000}"/>
    <cellStyle name="Note 4 7 3 2 4 2" xfId="27148" xr:uid="{00000000-0005-0000-0000-000089740000}"/>
    <cellStyle name="Note 4 7 3 2 4 3" xfId="41601" xr:uid="{00000000-0005-0000-0000-00008A740000}"/>
    <cellStyle name="Note 4 7 3 2 5" xfId="12133" xr:uid="{00000000-0005-0000-0000-00008B740000}"/>
    <cellStyle name="Note 4 7 3 2 5 2" xfId="29568" xr:uid="{00000000-0005-0000-0000-00008C740000}"/>
    <cellStyle name="Note 4 7 3 2 5 3" xfId="44021" xr:uid="{00000000-0005-0000-0000-00008D740000}"/>
    <cellStyle name="Note 4 7 3 2 6" xfId="19140" xr:uid="{00000000-0005-0000-0000-00008E740000}"/>
    <cellStyle name="Note 4 7 3 3" xfId="2300" xr:uid="{00000000-0005-0000-0000-00008F740000}"/>
    <cellStyle name="Note 4 7 3 3 2" xfId="4811" xr:uid="{00000000-0005-0000-0000-000090740000}"/>
    <cellStyle name="Note 4 7 3 3 2 2" xfId="14234" xr:uid="{00000000-0005-0000-0000-000091740000}"/>
    <cellStyle name="Note 4 7 3 3 2 2 2" xfId="31669" xr:uid="{00000000-0005-0000-0000-000092740000}"/>
    <cellStyle name="Note 4 7 3 3 2 2 3" xfId="46122" xr:uid="{00000000-0005-0000-0000-000093740000}"/>
    <cellStyle name="Note 4 7 3 3 2 3" xfId="16695" xr:uid="{00000000-0005-0000-0000-000094740000}"/>
    <cellStyle name="Note 4 7 3 3 2 3 2" xfId="34130" xr:uid="{00000000-0005-0000-0000-000095740000}"/>
    <cellStyle name="Note 4 7 3 3 2 3 3" xfId="48583" xr:uid="{00000000-0005-0000-0000-000096740000}"/>
    <cellStyle name="Note 4 7 3 3 2 4" xfId="22247" xr:uid="{00000000-0005-0000-0000-000097740000}"/>
    <cellStyle name="Note 4 7 3 3 2 5" xfId="36700" xr:uid="{00000000-0005-0000-0000-000098740000}"/>
    <cellStyle name="Note 4 7 3 3 3" xfId="7273" xr:uid="{00000000-0005-0000-0000-000099740000}"/>
    <cellStyle name="Note 4 7 3 3 3 2" xfId="24708" xr:uid="{00000000-0005-0000-0000-00009A740000}"/>
    <cellStyle name="Note 4 7 3 3 3 3" xfId="39161" xr:uid="{00000000-0005-0000-0000-00009B740000}"/>
    <cellStyle name="Note 4 7 3 3 4" xfId="9714" xr:uid="{00000000-0005-0000-0000-00009C740000}"/>
    <cellStyle name="Note 4 7 3 3 4 2" xfId="27149" xr:uid="{00000000-0005-0000-0000-00009D740000}"/>
    <cellStyle name="Note 4 7 3 3 4 3" xfId="41602" xr:uid="{00000000-0005-0000-0000-00009E740000}"/>
    <cellStyle name="Note 4 7 3 3 5" xfId="12134" xr:uid="{00000000-0005-0000-0000-00009F740000}"/>
    <cellStyle name="Note 4 7 3 3 5 2" xfId="29569" xr:uid="{00000000-0005-0000-0000-0000A0740000}"/>
    <cellStyle name="Note 4 7 3 3 5 3" xfId="44022" xr:uid="{00000000-0005-0000-0000-0000A1740000}"/>
    <cellStyle name="Note 4 7 3 3 6" xfId="19141" xr:uid="{00000000-0005-0000-0000-0000A2740000}"/>
    <cellStyle name="Note 4 7 3 4" xfId="2301" xr:uid="{00000000-0005-0000-0000-0000A3740000}"/>
    <cellStyle name="Note 4 7 3 4 2" xfId="4812" xr:uid="{00000000-0005-0000-0000-0000A4740000}"/>
    <cellStyle name="Note 4 7 3 4 2 2" xfId="22248" xr:uid="{00000000-0005-0000-0000-0000A5740000}"/>
    <cellStyle name="Note 4 7 3 4 2 3" xfId="36701" xr:uid="{00000000-0005-0000-0000-0000A6740000}"/>
    <cellStyle name="Note 4 7 3 4 3" xfId="7274" xr:uid="{00000000-0005-0000-0000-0000A7740000}"/>
    <cellStyle name="Note 4 7 3 4 3 2" xfId="24709" xr:uid="{00000000-0005-0000-0000-0000A8740000}"/>
    <cellStyle name="Note 4 7 3 4 3 3" xfId="39162" xr:uid="{00000000-0005-0000-0000-0000A9740000}"/>
    <cellStyle name="Note 4 7 3 4 4" xfId="9715" xr:uid="{00000000-0005-0000-0000-0000AA740000}"/>
    <cellStyle name="Note 4 7 3 4 4 2" xfId="27150" xr:uid="{00000000-0005-0000-0000-0000AB740000}"/>
    <cellStyle name="Note 4 7 3 4 4 3" xfId="41603" xr:uid="{00000000-0005-0000-0000-0000AC740000}"/>
    <cellStyle name="Note 4 7 3 4 5" xfId="12135" xr:uid="{00000000-0005-0000-0000-0000AD740000}"/>
    <cellStyle name="Note 4 7 3 4 5 2" xfId="29570" xr:uid="{00000000-0005-0000-0000-0000AE740000}"/>
    <cellStyle name="Note 4 7 3 4 5 3" xfId="44023" xr:uid="{00000000-0005-0000-0000-0000AF740000}"/>
    <cellStyle name="Note 4 7 3 4 6" xfId="15345" xr:uid="{00000000-0005-0000-0000-0000B0740000}"/>
    <cellStyle name="Note 4 7 3 4 6 2" xfId="32780" xr:uid="{00000000-0005-0000-0000-0000B1740000}"/>
    <cellStyle name="Note 4 7 3 4 6 3" xfId="47233" xr:uid="{00000000-0005-0000-0000-0000B2740000}"/>
    <cellStyle name="Note 4 7 3 4 7" xfId="19142" xr:uid="{00000000-0005-0000-0000-0000B3740000}"/>
    <cellStyle name="Note 4 7 3 4 8" xfId="20507" xr:uid="{00000000-0005-0000-0000-0000B4740000}"/>
    <cellStyle name="Note 4 7 3 5" xfId="4809" xr:uid="{00000000-0005-0000-0000-0000B5740000}"/>
    <cellStyle name="Note 4 7 3 5 2" xfId="14232" xr:uid="{00000000-0005-0000-0000-0000B6740000}"/>
    <cellStyle name="Note 4 7 3 5 2 2" xfId="31667" xr:uid="{00000000-0005-0000-0000-0000B7740000}"/>
    <cellStyle name="Note 4 7 3 5 2 3" xfId="46120" xr:uid="{00000000-0005-0000-0000-0000B8740000}"/>
    <cellStyle name="Note 4 7 3 5 3" xfId="16693" xr:uid="{00000000-0005-0000-0000-0000B9740000}"/>
    <cellStyle name="Note 4 7 3 5 3 2" xfId="34128" xr:uid="{00000000-0005-0000-0000-0000BA740000}"/>
    <cellStyle name="Note 4 7 3 5 3 3" xfId="48581" xr:uid="{00000000-0005-0000-0000-0000BB740000}"/>
    <cellStyle name="Note 4 7 3 5 4" xfId="22245" xr:uid="{00000000-0005-0000-0000-0000BC740000}"/>
    <cellStyle name="Note 4 7 3 5 5" xfId="36698" xr:uid="{00000000-0005-0000-0000-0000BD740000}"/>
    <cellStyle name="Note 4 7 3 6" xfId="7271" xr:uid="{00000000-0005-0000-0000-0000BE740000}"/>
    <cellStyle name="Note 4 7 3 6 2" xfId="24706" xr:uid="{00000000-0005-0000-0000-0000BF740000}"/>
    <cellStyle name="Note 4 7 3 6 3" xfId="39159" xr:uid="{00000000-0005-0000-0000-0000C0740000}"/>
    <cellStyle name="Note 4 7 3 7" xfId="9712" xr:uid="{00000000-0005-0000-0000-0000C1740000}"/>
    <cellStyle name="Note 4 7 3 7 2" xfId="27147" xr:uid="{00000000-0005-0000-0000-0000C2740000}"/>
    <cellStyle name="Note 4 7 3 7 3" xfId="41600" xr:uid="{00000000-0005-0000-0000-0000C3740000}"/>
    <cellStyle name="Note 4 7 3 8" xfId="12132" xr:uid="{00000000-0005-0000-0000-0000C4740000}"/>
    <cellStyle name="Note 4 7 3 8 2" xfId="29567" xr:uid="{00000000-0005-0000-0000-0000C5740000}"/>
    <cellStyle name="Note 4 7 3 8 3" xfId="44020" xr:uid="{00000000-0005-0000-0000-0000C6740000}"/>
    <cellStyle name="Note 4 7 3 9" xfId="19139" xr:uid="{00000000-0005-0000-0000-0000C7740000}"/>
    <cellStyle name="Note 4 7 4" xfId="2302" xr:uid="{00000000-0005-0000-0000-0000C8740000}"/>
    <cellStyle name="Note 4 7 4 2" xfId="2303" xr:uid="{00000000-0005-0000-0000-0000C9740000}"/>
    <cellStyle name="Note 4 7 4 2 2" xfId="4814" xr:uid="{00000000-0005-0000-0000-0000CA740000}"/>
    <cellStyle name="Note 4 7 4 2 2 2" xfId="14236" xr:uid="{00000000-0005-0000-0000-0000CB740000}"/>
    <cellStyle name="Note 4 7 4 2 2 2 2" xfId="31671" xr:uid="{00000000-0005-0000-0000-0000CC740000}"/>
    <cellStyle name="Note 4 7 4 2 2 2 3" xfId="46124" xr:uid="{00000000-0005-0000-0000-0000CD740000}"/>
    <cellStyle name="Note 4 7 4 2 2 3" xfId="16697" xr:uid="{00000000-0005-0000-0000-0000CE740000}"/>
    <cellStyle name="Note 4 7 4 2 2 3 2" xfId="34132" xr:uid="{00000000-0005-0000-0000-0000CF740000}"/>
    <cellStyle name="Note 4 7 4 2 2 3 3" xfId="48585" xr:uid="{00000000-0005-0000-0000-0000D0740000}"/>
    <cellStyle name="Note 4 7 4 2 2 4" xfId="22250" xr:uid="{00000000-0005-0000-0000-0000D1740000}"/>
    <cellStyle name="Note 4 7 4 2 2 5" xfId="36703" xr:uid="{00000000-0005-0000-0000-0000D2740000}"/>
    <cellStyle name="Note 4 7 4 2 3" xfId="7276" xr:uid="{00000000-0005-0000-0000-0000D3740000}"/>
    <cellStyle name="Note 4 7 4 2 3 2" xfId="24711" xr:uid="{00000000-0005-0000-0000-0000D4740000}"/>
    <cellStyle name="Note 4 7 4 2 3 3" xfId="39164" xr:uid="{00000000-0005-0000-0000-0000D5740000}"/>
    <cellStyle name="Note 4 7 4 2 4" xfId="9717" xr:uid="{00000000-0005-0000-0000-0000D6740000}"/>
    <cellStyle name="Note 4 7 4 2 4 2" xfId="27152" xr:uid="{00000000-0005-0000-0000-0000D7740000}"/>
    <cellStyle name="Note 4 7 4 2 4 3" xfId="41605" xr:uid="{00000000-0005-0000-0000-0000D8740000}"/>
    <cellStyle name="Note 4 7 4 2 5" xfId="12137" xr:uid="{00000000-0005-0000-0000-0000D9740000}"/>
    <cellStyle name="Note 4 7 4 2 5 2" xfId="29572" xr:uid="{00000000-0005-0000-0000-0000DA740000}"/>
    <cellStyle name="Note 4 7 4 2 5 3" xfId="44025" xr:uid="{00000000-0005-0000-0000-0000DB740000}"/>
    <cellStyle name="Note 4 7 4 2 6" xfId="19144" xr:uid="{00000000-0005-0000-0000-0000DC740000}"/>
    <cellStyle name="Note 4 7 4 3" xfId="2304" xr:uid="{00000000-0005-0000-0000-0000DD740000}"/>
    <cellStyle name="Note 4 7 4 3 2" xfId="4815" xr:uid="{00000000-0005-0000-0000-0000DE740000}"/>
    <cellStyle name="Note 4 7 4 3 2 2" xfId="14237" xr:uid="{00000000-0005-0000-0000-0000DF740000}"/>
    <cellStyle name="Note 4 7 4 3 2 2 2" xfId="31672" xr:uid="{00000000-0005-0000-0000-0000E0740000}"/>
    <cellStyle name="Note 4 7 4 3 2 2 3" xfId="46125" xr:uid="{00000000-0005-0000-0000-0000E1740000}"/>
    <cellStyle name="Note 4 7 4 3 2 3" xfId="16698" xr:uid="{00000000-0005-0000-0000-0000E2740000}"/>
    <cellStyle name="Note 4 7 4 3 2 3 2" xfId="34133" xr:uid="{00000000-0005-0000-0000-0000E3740000}"/>
    <cellStyle name="Note 4 7 4 3 2 3 3" xfId="48586" xr:uid="{00000000-0005-0000-0000-0000E4740000}"/>
    <cellStyle name="Note 4 7 4 3 2 4" xfId="22251" xr:uid="{00000000-0005-0000-0000-0000E5740000}"/>
    <cellStyle name="Note 4 7 4 3 2 5" xfId="36704" xr:uid="{00000000-0005-0000-0000-0000E6740000}"/>
    <cellStyle name="Note 4 7 4 3 3" xfId="7277" xr:uid="{00000000-0005-0000-0000-0000E7740000}"/>
    <cellStyle name="Note 4 7 4 3 3 2" xfId="24712" xr:uid="{00000000-0005-0000-0000-0000E8740000}"/>
    <cellStyle name="Note 4 7 4 3 3 3" xfId="39165" xr:uid="{00000000-0005-0000-0000-0000E9740000}"/>
    <cellStyle name="Note 4 7 4 3 4" xfId="9718" xr:uid="{00000000-0005-0000-0000-0000EA740000}"/>
    <cellStyle name="Note 4 7 4 3 4 2" xfId="27153" xr:uid="{00000000-0005-0000-0000-0000EB740000}"/>
    <cellStyle name="Note 4 7 4 3 4 3" xfId="41606" xr:uid="{00000000-0005-0000-0000-0000EC740000}"/>
    <cellStyle name="Note 4 7 4 3 5" xfId="12138" xr:uid="{00000000-0005-0000-0000-0000ED740000}"/>
    <cellStyle name="Note 4 7 4 3 5 2" xfId="29573" xr:uid="{00000000-0005-0000-0000-0000EE740000}"/>
    <cellStyle name="Note 4 7 4 3 5 3" xfId="44026" xr:uid="{00000000-0005-0000-0000-0000EF740000}"/>
    <cellStyle name="Note 4 7 4 3 6" xfId="19145" xr:uid="{00000000-0005-0000-0000-0000F0740000}"/>
    <cellStyle name="Note 4 7 4 4" xfId="2305" xr:uid="{00000000-0005-0000-0000-0000F1740000}"/>
    <cellStyle name="Note 4 7 4 4 2" xfId="4816" xr:uid="{00000000-0005-0000-0000-0000F2740000}"/>
    <cellStyle name="Note 4 7 4 4 2 2" xfId="22252" xr:uid="{00000000-0005-0000-0000-0000F3740000}"/>
    <cellStyle name="Note 4 7 4 4 2 3" xfId="36705" xr:uid="{00000000-0005-0000-0000-0000F4740000}"/>
    <cellStyle name="Note 4 7 4 4 3" xfId="7278" xr:uid="{00000000-0005-0000-0000-0000F5740000}"/>
    <cellStyle name="Note 4 7 4 4 3 2" xfId="24713" xr:uid="{00000000-0005-0000-0000-0000F6740000}"/>
    <cellStyle name="Note 4 7 4 4 3 3" xfId="39166" xr:uid="{00000000-0005-0000-0000-0000F7740000}"/>
    <cellStyle name="Note 4 7 4 4 4" xfId="9719" xr:uid="{00000000-0005-0000-0000-0000F8740000}"/>
    <cellStyle name="Note 4 7 4 4 4 2" xfId="27154" xr:uid="{00000000-0005-0000-0000-0000F9740000}"/>
    <cellStyle name="Note 4 7 4 4 4 3" xfId="41607" xr:uid="{00000000-0005-0000-0000-0000FA740000}"/>
    <cellStyle name="Note 4 7 4 4 5" xfId="12139" xr:uid="{00000000-0005-0000-0000-0000FB740000}"/>
    <cellStyle name="Note 4 7 4 4 5 2" xfId="29574" xr:uid="{00000000-0005-0000-0000-0000FC740000}"/>
    <cellStyle name="Note 4 7 4 4 5 3" xfId="44027" xr:uid="{00000000-0005-0000-0000-0000FD740000}"/>
    <cellStyle name="Note 4 7 4 4 6" xfId="15346" xr:uid="{00000000-0005-0000-0000-0000FE740000}"/>
    <cellStyle name="Note 4 7 4 4 6 2" xfId="32781" xr:uid="{00000000-0005-0000-0000-0000FF740000}"/>
    <cellStyle name="Note 4 7 4 4 6 3" xfId="47234" xr:uid="{00000000-0005-0000-0000-000000750000}"/>
    <cellStyle name="Note 4 7 4 4 7" xfId="19146" xr:uid="{00000000-0005-0000-0000-000001750000}"/>
    <cellStyle name="Note 4 7 4 4 8" xfId="20508" xr:uid="{00000000-0005-0000-0000-000002750000}"/>
    <cellStyle name="Note 4 7 4 5" xfId="4813" xr:uid="{00000000-0005-0000-0000-000003750000}"/>
    <cellStyle name="Note 4 7 4 5 2" xfId="14235" xr:uid="{00000000-0005-0000-0000-000004750000}"/>
    <cellStyle name="Note 4 7 4 5 2 2" xfId="31670" xr:uid="{00000000-0005-0000-0000-000005750000}"/>
    <cellStyle name="Note 4 7 4 5 2 3" xfId="46123" xr:uid="{00000000-0005-0000-0000-000006750000}"/>
    <cellStyle name="Note 4 7 4 5 3" xfId="16696" xr:uid="{00000000-0005-0000-0000-000007750000}"/>
    <cellStyle name="Note 4 7 4 5 3 2" xfId="34131" xr:uid="{00000000-0005-0000-0000-000008750000}"/>
    <cellStyle name="Note 4 7 4 5 3 3" xfId="48584" xr:uid="{00000000-0005-0000-0000-000009750000}"/>
    <cellStyle name="Note 4 7 4 5 4" xfId="22249" xr:uid="{00000000-0005-0000-0000-00000A750000}"/>
    <cellStyle name="Note 4 7 4 5 5" xfId="36702" xr:uid="{00000000-0005-0000-0000-00000B750000}"/>
    <cellStyle name="Note 4 7 4 6" xfId="7275" xr:uid="{00000000-0005-0000-0000-00000C750000}"/>
    <cellStyle name="Note 4 7 4 6 2" xfId="24710" xr:uid="{00000000-0005-0000-0000-00000D750000}"/>
    <cellStyle name="Note 4 7 4 6 3" xfId="39163" xr:uid="{00000000-0005-0000-0000-00000E750000}"/>
    <cellStyle name="Note 4 7 4 7" xfId="9716" xr:uid="{00000000-0005-0000-0000-00000F750000}"/>
    <cellStyle name="Note 4 7 4 7 2" xfId="27151" xr:uid="{00000000-0005-0000-0000-000010750000}"/>
    <cellStyle name="Note 4 7 4 7 3" xfId="41604" xr:uid="{00000000-0005-0000-0000-000011750000}"/>
    <cellStyle name="Note 4 7 4 8" xfId="12136" xr:uid="{00000000-0005-0000-0000-000012750000}"/>
    <cellStyle name="Note 4 7 4 8 2" xfId="29571" xr:uid="{00000000-0005-0000-0000-000013750000}"/>
    <cellStyle name="Note 4 7 4 8 3" xfId="44024" xr:uid="{00000000-0005-0000-0000-000014750000}"/>
    <cellStyle name="Note 4 7 4 9" xfId="19143" xr:uid="{00000000-0005-0000-0000-000015750000}"/>
    <cellStyle name="Note 4 7 5" xfId="2306" xr:uid="{00000000-0005-0000-0000-000016750000}"/>
    <cellStyle name="Note 4 7 5 2" xfId="2307" xr:uid="{00000000-0005-0000-0000-000017750000}"/>
    <cellStyle name="Note 4 7 5 2 2" xfId="4818" xr:uid="{00000000-0005-0000-0000-000018750000}"/>
    <cellStyle name="Note 4 7 5 2 2 2" xfId="14239" xr:uid="{00000000-0005-0000-0000-000019750000}"/>
    <cellStyle name="Note 4 7 5 2 2 2 2" xfId="31674" xr:uid="{00000000-0005-0000-0000-00001A750000}"/>
    <cellStyle name="Note 4 7 5 2 2 2 3" xfId="46127" xr:uid="{00000000-0005-0000-0000-00001B750000}"/>
    <cellStyle name="Note 4 7 5 2 2 3" xfId="16700" xr:uid="{00000000-0005-0000-0000-00001C750000}"/>
    <cellStyle name="Note 4 7 5 2 2 3 2" xfId="34135" xr:uid="{00000000-0005-0000-0000-00001D750000}"/>
    <cellStyle name="Note 4 7 5 2 2 3 3" xfId="48588" xr:uid="{00000000-0005-0000-0000-00001E750000}"/>
    <cellStyle name="Note 4 7 5 2 2 4" xfId="22254" xr:uid="{00000000-0005-0000-0000-00001F750000}"/>
    <cellStyle name="Note 4 7 5 2 2 5" xfId="36707" xr:uid="{00000000-0005-0000-0000-000020750000}"/>
    <cellStyle name="Note 4 7 5 2 3" xfId="7280" xr:uid="{00000000-0005-0000-0000-000021750000}"/>
    <cellStyle name="Note 4 7 5 2 3 2" xfId="24715" xr:uid="{00000000-0005-0000-0000-000022750000}"/>
    <cellStyle name="Note 4 7 5 2 3 3" xfId="39168" xr:uid="{00000000-0005-0000-0000-000023750000}"/>
    <cellStyle name="Note 4 7 5 2 4" xfId="9721" xr:uid="{00000000-0005-0000-0000-000024750000}"/>
    <cellStyle name="Note 4 7 5 2 4 2" xfId="27156" xr:uid="{00000000-0005-0000-0000-000025750000}"/>
    <cellStyle name="Note 4 7 5 2 4 3" xfId="41609" xr:uid="{00000000-0005-0000-0000-000026750000}"/>
    <cellStyle name="Note 4 7 5 2 5" xfId="12141" xr:uid="{00000000-0005-0000-0000-000027750000}"/>
    <cellStyle name="Note 4 7 5 2 5 2" xfId="29576" xr:uid="{00000000-0005-0000-0000-000028750000}"/>
    <cellStyle name="Note 4 7 5 2 5 3" xfId="44029" xr:uid="{00000000-0005-0000-0000-000029750000}"/>
    <cellStyle name="Note 4 7 5 2 6" xfId="19148" xr:uid="{00000000-0005-0000-0000-00002A750000}"/>
    <cellStyle name="Note 4 7 5 3" xfId="2308" xr:uid="{00000000-0005-0000-0000-00002B750000}"/>
    <cellStyle name="Note 4 7 5 3 2" xfId="4819" xr:uid="{00000000-0005-0000-0000-00002C750000}"/>
    <cellStyle name="Note 4 7 5 3 2 2" xfId="14240" xr:uid="{00000000-0005-0000-0000-00002D750000}"/>
    <cellStyle name="Note 4 7 5 3 2 2 2" xfId="31675" xr:uid="{00000000-0005-0000-0000-00002E750000}"/>
    <cellStyle name="Note 4 7 5 3 2 2 3" xfId="46128" xr:uid="{00000000-0005-0000-0000-00002F750000}"/>
    <cellStyle name="Note 4 7 5 3 2 3" xfId="16701" xr:uid="{00000000-0005-0000-0000-000030750000}"/>
    <cellStyle name="Note 4 7 5 3 2 3 2" xfId="34136" xr:uid="{00000000-0005-0000-0000-000031750000}"/>
    <cellStyle name="Note 4 7 5 3 2 3 3" xfId="48589" xr:uid="{00000000-0005-0000-0000-000032750000}"/>
    <cellStyle name="Note 4 7 5 3 2 4" xfId="22255" xr:uid="{00000000-0005-0000-0000-000033750000}"/>
    <cellStyle name="Note 4 7 5 3 2 5" xfId="36708" xr:uid="{00000000-0005-0000-0000-000034750000}"/>
    <cellStyle name="Note 4 7 5 3 3" xfId="7281" xr:uid="{00000000-0005-0000-0000-000035750000}"/>
    <cellStyle name="Note 4 7 5 3 3 2" xfId="24716" xr:uid="{00000000-0005-0000-0000-000036750000}"/>
    <cellStyle name="Note 4 7 5 3 3 3" xfId="39169" xr:uid="{00000000-0005-0000-0000-000037750000}"/>
    <cellStyle name="Note 4 7 5 3 4" xfId="9722" xr:uid="{00000000-0005-0000-0000-000038750000}"/>
    <cellStyle name="Note 4 7 5 3 4 2" xfId="27157" xr:uid="{00000000-0005-0000-0000-000039750000}"/>
    <cellStyle name="Note 4 7 5 3 4 3" xfId="41610" xr:uid="{00000000-0005-0000-0000-00003A750000}"/>
    <cellStyle name="Note 4 7 5 3 5" xfId="12142" xr:uid="{00000000-0005-0000-0000-00003B750000}"/>
    <cellStyle name="Note 4 7 5 3 5 2" xfId="29577" xr:uid="{00000000-0005-0000-0000-00003C750000}"/>
    <cellStyle name="Note 4 7 5 3 5 3" xfId="44030" xr:uid="{00000000-0005-0000-0000-00003D750000}"/>
    <cellStyle name="Note 4 7 5 3 6" xfId="19149" xr:uid="{00000000-0005-0000-0000-00003E750000}"/>
    <cellStyle name="Note 4 7 5 4" xfId="2309" xr:uid="{00000000-0005-0000-0000-00003F750000}"/>
    <cellStyle name="Note 4 7 5 4 2" xfId="4820" xr:uid="{00000000-0005-0000-0000-000040750000}"/>
    <cellStyle name="Note 4 7 5 4 2 2" xfId="22256" xr:uid="{00000000-0005-0000-0000-000041750000}"/>
    <cellStyle name="Note 4 7 5 4 2 3" xfId="36709" xr:uid="{00000000-0005-0000-0000-000042750000}"/>
    <cellStyle name="Note 4 7 5 4 3" xfId="7282" xr:uid="{00000000-0005-0000-0000-000043750000}"/>
    <cellStyle name="Note 4 7 5 4 3 2" xfId="24717" xr:uid="{00000000-0005-0000-0000-000044750000}"/>
    <cellStyle name="Note 4 7 5 4 3 3" xfId="39170" xr:uid="{00000000-0005-0000-0000-000045750000}"/>
    <cellStyle name="Note 4 7 5 4 4" xfId="9723" xr:uid="{00000000-0005-0000-0000-000046750000}"/>
    <cellStyle name="Note 4 7 5 4 4 2" xfId="27158" xr:uid="{00000000-0005-0000-0000-000047750000}"/>
    <cellStyle name="Note 4 7 5 4 4 3" xfId="41611" xr:uid="{00000000-0005-0000-0000-000048750000}"/>
    <cellStyle name="Note 4 7 5 4 5" xfId="12143" xr:uid="{00000000-0005-0000-0000-000049750000}"/>
    <cellStyle name="Note 4 7 5 4 5 2" xfId="29578" xr:uid="{00000000-0005-0000-0000-00004A750000}"/>
    <cellStyle name="Note 4 7 5 4 5 3" xfId="44031" xr:uid="{00000000-0005-0000-0000-00004B750000}"/>
    <cellStyle name="Note 4 7 5 4 6" xfId="15347" xr:uid="{00000000-0005-0000-0000-00004C750000}"/>
    <cellStyle name="Note 4 7 5 4 6 2" xfId="32782" xr:uid="{00000000-0005-0000-0000-00004D750000}"/>
    <cellStyle name="Note 4 7 5 4 6 3" xfId="47235" xr:uid="{00000000-0005-0000-0000-00004E750000}"/>
    <cellStyle name="Note 4 7 5 4 7" xfId="19150" xr:uid="{00000000-0005-0000-0000-00004F750000}"/>
    <cellStyle name="Note 4 7 5 4 8" xfId="20509" xr:uid="{00000000-0005-0000-0000-000050750000}"/>
    <cellStyle name="Note 4 7 5 5" xfId="4817" xr:uid="{00000000-0005-0000-0000-000051750000}"/>
    <cellStyle name="Note 4 7 5 5 2" xfId="14238" xr:uid="{00000000-0005-0000-0000-000052750000}"/>
    <cellStyle name="Note 4 7 5 5 2 2" xfId="31673" xr:uid="{00000000-0005-0000-0000-000053750000}"/>
    <cellStyle name="Note 4 7 5 5 2 3" xfId="46126" xr:uid="{00000000-0005-0000-0000-000054750000}"/>
    <cellStyle name="Note 4 7 5 5 3" xfId="16699" xr:uid="{00000000-0005-0000-0000-000055750000}"/>
    <cellStyle name="Note 4 7 5 5 3 2" xfId="34134" xr:uid="{00000000-0005-0000-0000-000056750000}"/>
    <cellStyle name="Note 4 7 5 5 3 3" xfId="48587" xr:uid="{00000000-0005-0000-0000-000057750000}"/>
    <cellStyle name="Note 4 7 5 5 4" xfId="22253" xr:uid="{00000000-0005-0000-0000-000058750000}"/>
    <cellStyle name="Note 4 7 5 5 5" xfId="36706" xr:uid="{00000000-0005-0000-0000-000059750000}"/>
    <cellStyle name="Note 4 7 5 6" xfId="7279" xr:uid="{00000000-0005-0000-0000-00005A750000}"/>
    <cellStyle name="Note 4 7 5 6 2" xfId="24714" xr:uid="{00000000-0005-0000-0000-00005B750000}"/>
    <cellStyle name="Note 4 7 5 6 3" xfId="39167" xr:uid="{00000000-0005-0000-0000-00005C750000}"/>
    <cellStyle name="Note 4 7 5 7" xfId="9720" xr:uid="{00000000-0005-0000-0000-00005D750000}"/>
    <cellStyle name="Note 4 7 5 7 2" xfId="27155" xr:uid="{00000000-0005-0000-0000-00005E750000}"/>
    <cellStyle name="Note 4 7 5 7 3" xfId="41608" xr:uid="{00000000-0005-0000-0000-00005F750000}"/>
    <cellStyle name="Note 4 7 5 8" xfId="12140" xr:uid="{00000000-0005-0000-0000-000060750000}"/>
    <cellStyle name="Note 4 7 5 8 2" xfId="29575" xr:uid="{00000000-0005-0000-0000-000061750000}"/>
    <cellStyle name="Note 4 7 5 8 3" xfId="44028" xr:uid="{00000000-0005-0000-0000-000062750000}"/>
    <cellStyle name="Note 4 7 5 9" xfId="19147" xr:uid="{00000000-0005-0000-0000-000063750000}"/>
    <cellStyle name="Note 4 7 6" xfId="2310" xr:uid="{00000000-0005-0000-0000-000064750000}"/>
    <cellStyle name="Note 4 7 6 2" xfId="4821" xr:uid="{00000000-0005-0000-0000-000065750000}"/>
    <cellStyle name="Note 4 7 6 2 2" xfId="14241" xr:uid="{00000000-0005-0000-0000-000066750000}"/>
    <cellStyle name="Note 4 7 6 2 2 2" xfId="31676" xr:uid="{00000000-0005-0000-0000-000067750000}"/>
    <cellStyle name="Note 4 7 6 2 2 3" xfId="46129" xr:uid="{00000000-0005-0000-0000-000068750000}"/>
    <cellStyle name="Note 4 7 6 2 3" xfId="16702" xr:uid="{00000000-0005-0000-0000-000069750000}"/>
    <cellStyle name="Note 4 7 6 2 3 2" xfId="34137" xr:uid="{00000000-0005-0000-0000-00006A750000}"/>
    <cellStyle name="Note 4 7 6 2 3 3" xfId="48590" xr:uid="{00000000-0005-0000-0000-00006B750000}"/>
    <cellStyle name="Note 4 7 6 2 4" xfId="22257" xr:uid="{00000000-0005-0000-0000-00006C750000}"/>
    <cellStyle name="Note 4 7 6 2 5" xfId="36710" xr:uid="{00000000-0005-0000-0000-00006D750000}"/>
    <cellStyle name="Note 4 7 6 3" xfId="7283" xr:uid="{00000000-0005-0000-0000-00006E750000}"/>
    <cellStyle name="Note 4 7 6 3 2" xfId="24718" xr:uid="{00000000-0005-0000-0000-00006F750000}"/>
    <cellStyle name="Note 4 7 6 3 3" xfId="39171" xr:uid="{00000000-0005-0000-0000-000070750000}"/>
    <cellStyle name="Note 4 7 6 4" xfId="9724" xr:uid="{00000000-0005-0000-0000-000071750000}"/>
    <cellStyle name="Note 4 7 6 4 2" xfId="27159" xr:uid="{00000000-0005-0000-0000-000072750000}"/>
    <cellStyle name="Note 4 7 6 4 3" xfId="41612" xr:uid="{00000000-0005-0000-0000-000073750000}"/>
    <cellStyle name="Note 4 7 6 5" xfId="12144" xr:uid="{00000000-0005-0000-0000-000074750000}"/>
    <cellStyle name="Note 4 7 6 5 2" xfId="29579" xr:uid="{00000000-0005-0000-0000-000075750000}"/>
    <cellStyle name="Note 4 7 6 5 3" xfId="44032" xr:uid="{00000000-0005-0000-0000-000076750000}"/>
    <cellStyle name="Note 4 7 6 6" xfId="19151" xr:uid="{00000000-0005-0000-0000-000077750000}"/>
    <cellStyle name="Note 4 7 7" xfId="2311" xr:uid="{00000000-0005-0000-0000-000078750000}"/>
    <cellStyle name="Note 4 7 7 2" xfId="4822" xr:uid="{00000000-0005-0000-0000-000079750000}"/>
    <cellStyle name="Note 4 7 7 2 2" xfId="14242" xr:uid="{00000000-0005-0000-0000-00007A750000}"/>
    <cellStyle name="Note 4 7 7 2 2 2" xfId="31677" xr:uid="{00000000-0005-0000-0000-00007B750000}"/>
    <cellStyle name="Note 4 7 7 2 2 3" xfId="46130" xr:uid="{00000000-0005-0000-0000-00007C750000}"/>
    <cellStyle name="Note 4 7 7 2 3" xfId="16703" xr:uid="{00000000-0005-0000-0000-00007D750000}"/>
    <cellStyle name="Note 4 7 7 2 3 2" xfId="34138" xr:uid="{00000000-0005-0000-0000-00007E750000}"/>
    <cellStyle name="Note 4 7 7 2 3 3" xfId="48591" xr:uid="{00000000-0005-0000-0000-00007F750000}"/>
    <cellStyle name="Note 4 7 7 2 4" xfId="22258" xr:uid="{00000000-0005-0000-0000-000080750000}"/>
    <cellStyle name="Note 4 7 7 2 5" xfId="36711" xr:uid="{00000000-0005-0000-0000-000081750000}"/>
    <cellStyle name="Note 4 7 7 3" xfId="7284" xr:uid="{00000000-0005-0000-0000-000082750000}"/>
    <cellStyle name="Note 4 7 7 3 2" xfId="24719" xr:uid="{00000000-0005-0000-0000-000083750000}"/>
    <cellStyle name="Note 4 7 7 3 3" xfId="39172" xr:uid="{00000000-0005-0000-0000-000084750000}"/>
    <cellStyle name="Note 4 7 7 4" xfId="9725" xr:uid="{00000000-0005-0000-0000-000085750000}"/>
    <cellStyle name="Note 4 7 7 4 2" xfId="27160" xr:uid="{00000000-0005-0000-0000-000086750000}"/>
    <cellStyle name="Note 4 7 7 4 3" xfId="41613" xr:uid="{00000000-0005-0000-0000-000087750000}"/>
    <cellStyle name="Note 4 7 7 5" xfId="12145" xr:uid="{00000000-0005-0000-0000-000088750000}"/>
    <cellStyle name="Note 4 7 7 5 2" xfId="29580" xr:uid="{00000000-0005-0000-0000-000089750000}"/>
    <cellStyle name="Note 4 7 7 5 3" xfId="44033" xr:uid="{00000000-0005-0000-0000-00008A750000}"/>
    <cellStyle name="Note 4 7 7 6" xfId="19152" xr:uid="{00000000-0005-0000-0000-00008B750000}"/>
    <cellStyle name="Note 4 7 8" xfId="2312" xr:uid="{00000000-0005-0000-0000-00008C750000}"/>
    <cellStyle name="Note 4 7 8 2" xfId="4823" xr:uid="{00000000-0005-0000-0000-00008D750000}"/>
    <cellStyle name="Note 4 7 8 2 2" xfId="22259" xr:uid="{00000000-0005-0000-0000-00008E750000}"/>
    <cellStyle name="Note 4 7 8 2 3" xfId="36712" xr:uid="{00000000-0005-0000-0000-00008F750000}"/>
    <cellStyle name="Note 4 7 8 3" xfId="7285" xr:uid="{00000000-0005-0000-0000-000090750000}"/>
    <cellStyle name="Note 4 7 8 3 2" xfId="24720" xr:uid="{00000000-0005-0000-0000-000091750000}"/>
    <cellStyle name="Note 4 7 8 3 3" xfId="39173" xr:uid="{00000000-0005-0000-0000-000092750000}"/>
    <cellStyle name="Note 4 7 8 4" xfId="9726" xr:uid="{00000000-0005-0000-0000-000093750000}"/>
    <cellStyle name="Note 4 7 8 4 2" xfId="27161" xr:uid="{00000000-0005-0000-0000-000094750000}"/>
    <cellStyle name="Note 4 7 8 4 3" xfId="41614" xr:uid="{00000000-0005-0000-0000-000095750000}"/>
    <cellStyle name="Note 4 7 8 5" xfId="12146" xr:uid="{00000000-0005-0000-0000-000096750000}"/>
    <cellStyle name="Note 4 7 8 5 2" xfId="29581" xr:uid="{00000000-0005-0000-0000-000097750000}"/>
    <cellStyle name="Note 4 7 8 5 3" xfId="44034" xr:uid="{00000000-0005-0000-0000-000098750000}"/>
    <cellStyle name="Note 4 7 8 6" xfId="15348" xr:uid="{00000000-0005-0000-0000-000099750000}"/>
    <cellStyle name="Note 4 7 8 6 2" xfId="32783" xr:uid="{00000000-0005-0000-0000-00009A750000}"/>
    <cellStyle name="Note 4 7 8 6 3" xfId="47236" xr:uid="{00000000-0005-0000-0000-00009B750000}"/>
    <cellStyle name="Note 4 7 8 7" xfId="19153" xr:uid="{00000000-0005-0000-0000-00009C750000}"/>
    <cellStyle name="Note 4 7 8 8" xfId="20510" xr:uid="{00000000-0005-0000-0000-00009D750000}"/>
    <cellStyle name="Note 4 7 9" xfId="4804" xr:uid="{00000000-0005-0000-0000-00009E750000}"/>
    <cellStyle name="Note 4 7 9 2" xfId="14228" xr:uid="{00000000-0005-0000-0000-00009F750000}"/>
    <cellStyle name="Note 4 7 9 2 2" xfId="31663" xr:uid="{00000000-0005-0000-0000-0000A0750000}"/>
    <cellStyle name="Note 4 7 9 2 3" xfId="46116" xr:uid="{00000000-0005-0000-0000-0000A1750000}"/>
    <cellStyle name="Note 4 7 9 3" xfId="16689" xr:uid="{00000000-0005-0000-0000-0000A2750000}"/>
    <cellStyle name="Note 4 7 9 3 2" xfId="34124" xr:uid="{00000000-0005-0000-0000-0000A3750000}"/>
    <cellStyle name="Note 4 7 9 3 3" xfId="48577" xr:uid="{00000000-0005-0000-0000-0000A4750000}"/>
    <cellStyle name="Note 4 7 9 4" xfId="22240" xr:uid="{00000000-0005-0000-0000-0000A5750000}"/>
    <cellStyle name="Note 4 7 9 5" xfId="36693" xr:uid="{00000000-0005-0000-0000-0000A6750000}"/>
    <cellStyle name="Note 4 8" xfId="2313" xr:uid="{00000000-0005-0000-0000-0000A7750000}"/>
    <cellStyle name="Note 4 8 10" xfId="7286" xr:uid="{00000000-0005-0000-0000-0000A8750000}"/>
    <cellStyle name="Note 4 8 10 2" xfId="24721" xr:uid="{00000000-0005-0000-0000-0000A9750000}"/>
    <cellStyle name="Note 4 8 10 3" xfId="39174" xr:uid="{00000000-0005-0000-0000-0000AA750000}"/>
    <cellStyle name="Note 4 8 11" xfId="9727" xr:uid="{00000000-0005-0000-0000-0000AB750000}"/>
    <cellStyle name="Note 4 8 11 2" xfId="27162" xr:uid="{00000000-0005-0000-0000-0000AC750000}"/>
    <cellStyle name="Note 4 8 11 3" xfId="41615" xr:uid="{00000000-0005-0000-0000-0000AD750000}"/>
    <cellStyle name="Note 4 8 12" xfId="12147" xr:uid="{00000000-0005-0000-0000-0000AE750000}"/>
    <cellStyle name="Note 4 8 12 2" xfId="29582" xr:uid="{00000000-0005-0000-0000-0000AF750000}"/>
    <cellStyle name="Note 4 8 12 3" xfId="44035" xr:uid="{00000000-0005-0000-0000-0000B0750000}"/>
    <cellStyle name="Note 4 8 13" xfId="19154" xr:uid="{00000000-0005-0000-0000-0000B1750000}"/>
    <cellStyle name="Note 4 8 2" xfId="2314" xr:uid="{00000000-0005-0000-0000-0000B2750000}"/>
    <cellStyle name="Note 4 8 2 2" xfId="2315" xr:uid="{00000000-0005-0000-0000-0000B3750000}"/>
    <cellStyle name="Note 4 8 2 2 2" xfId="4826" xr:uid="{00000000-0005-0000-0000-0000B4750000}"/>
    <cellStyle name="Note 4 8 2 2 2 2" xfId="14245" xr:uid="{00000000-0005-0000-0000-0000B5750000}"/>
    <cellStyle name="Note 4 8 2 2 2 2 2" xfId="31680" xr:uid="{00000000-0005-0000-0000-0000B6750000}"/>
    <cellStyle name="Note 4 8 2 2 2 2 3" xfId="46133" xr:uid="{00000000-0005-0000-0000-0000B7750000}"/>
    <cellStyle name="Note 4 8 2 2 2 3" xfId="16706" xr:uid="{00000000-0005-0000-0000-0000B8750000}"/>
    <cellStyle name="Note 4 8 2 2 2 3 2" xfId="34141" xr:uid="{00000000-0005-0000-0000-0000B9750000}"/>
    <cellStyle name="Note 4 8 2 2 2 3 3" xfId="48594" xr:uid="{00000000-0005-0000-0000-0000BA750000}"/>
    <cellStyle name="Note 4 8 2 2 2 4" xfId="22262" xr:uid="{00000000-0005-0000-0000-0000BB750000}"/>
    <cellStyle name="Note 4 8 2 2 2 5" xfId="36715" xr:uid="{00000000-0005-0000-0000-0000BC750000}"/>
    <cellStyle name="Note 4 8 2 2 3" xfId="7288" xr:uid="{00000000-0005-0000-0000-0000BD750000}"/>
    <cellStyle name="Note 4 8 2 2 3 2" xfId="24723" xr:uid="{00000000-0005-0000-0000-0000BE750000}"/>
    <cellStyle name="Note 4 8 2 2 3 3" xfId="39176" xr:uid="{00000000-0005-0000-0000-0000BF750000}"/>
    <cellStyle name="Note 4 8 2 2 4" xfId="9729" xr:uid="{00000000-0005-0000-0000-0000C0750000}"/>
    <cellStyle name="Note 4 8 2 2 4 2" xfId="27164" xr:uid="{00000000-0005-0000-0000-0000C1750000}"/>
    <cellStyle name="Note 4 8 2 2 4 3" xfId="41617" xr:uid="{00000000-0005-0000-0000-0000C2750000}"/>
    <cellStyle name="Note 4 8 2 2 5" xfId="12149" xr:uid="{00000000-0005-0000-0000-0000C3750000}"/>
    <cellStyle name="Note 4 8 2 2 5 2" xfId="29584" xr:uid="{00000000-0005-0000-0000-0000C4750000}"/>
    <cellStyle name="Note 4 8 2 2 5 3" xfId="44037" xr:uid="{00000000-0005-0000-0000-0000C5750000}"/>
    <cellStyle name="Note 4 8 2 2 6" xfId="19156" xr:uid="{00000000-0005-0000-0000-0000C6750000}"/>
    <cellStyle name="Note 4 8 2 3" xfId="2316" xr:uid="{00000000-0005-0000-0000-0000C7750000}"/>
    <cellStyle name="Note 4 8 2 3 2" xfId="4827" xr:uid="{00000000-0005-0000-0000-0000C8750000}"/>
    <cellStyle name="Note 4 8 2 3 2 2" xfId="14246" xr:uid="{00000000-0005-0000-0000-0000C9750000}"/>
    <cellStyle name="Note 4 8 2 3 2 2 2" xfId="31681" xr:uid="{00000000-0005-0000-0000-0000CA750000}"/>
    <cellStyle name="Note 4 8 2 3 2 2 3" xfId="46134" xr:uid="{00000000-0005-0000-0000-0000CB750000}"/>
    <cellStyle name="Note 4 8 2 3 2 3" xfId="16707" xr:uid="{00000000-0005-0000-0000-0000CC750000}"/>
    <cellStyle name="Note 4 8 2 3 2 3 2" xfId="34142" xr:uid="{00000000-0005-0000-0000-0000CD750000}"/>
    <cellStyle name="Note 4 8 2 3 2 3 3" xfId="48595" xr:uid="{00000000-0005-0000-0000-0000CE750000}"/>
    <cellStyle name="Note 4 8 2 3 2 4" xfId="22263" xr:uid="{00000000-0005-0000-0000-0000CF750000}"/>
    <cellStyle name="Note 4 8 2 3 2 5" xfId="36716" xr:uid="{00000000-0005-0000-0000-0000D0750000}"/>
    <cellStyle name="Note 4 8 2 3 3" xfId="7289" xr:uid="{00000000-0005-0000-0000-0000D1750000}"/>
    <cellStyle name="Note 4 8 2 3 3 2" xfId="24724" xr:uid="{00000000-0005-0000-0000-0000D2750000}"/>
    <cellStyle name="Note 4 8 2 3 3 3" xfId="39177" xr:uid="{00000000-0005-0000-0000-0000D3750000}"/>
    <cellStyle name="Note 4 8 2 3 4" xfId="9730" xr:uid="{00000000-0005-0000-0000-0000D4750000}"/>
    <cellStyle name="Note 4 8 2 3 4 2" xfId="27165" xr:uid="{00000000-0005-0000-0000-0000D5750000}"/>
    <cellStyle name="Note 4 8 2 3 4 3" xfId="41618" xr:uid="{00000000-0005-0000-0000-0000D6750000}"/>
    <cellStyle name="Note 4 8 2 3 5" xfId="12150" xr:uid="{00000000-0005-0000-0000-0000D7750000}"/>
    <cellStyle name="Note 4 8 2 3 5 2" xfId="29585" xr:uid="{00000000-0005-0000-0000-0000D8750000}"/>
    <cellStyle name="Note 4 8 2 3 5 3" xfId="44038" xr:uid="{00000000-0005-0000-0000-0000D9750000}"/>
    <cellStyle name="Note 4 8 2 3 6" xfId="19157" xr:uid="{00000000-0005-0000-0000-0000DA750000}"/>
    <cellStyle name="Note 4 8 2 4" xfId="2317" xr:uid="{00000000-0005-0000-0000-0000DB750000}"/>
    <cellStyle name="Note 4 8 2 4 2" xfId="4828" xr:uid="{00000000-0005-0000-0000-0000DC750000}"/>
    <cellStyle name="Note 4 8 2 4 2 2" xfId="22264" xr:uid="{00000000-0005-0000-0000-0000DD750000}"/>
    <cellStyle name="Note 4 8 2 4 2 3" xfId="36717" xr:uid="{00000000-0005-0000-0000-0000DE750000}"/>
    <cellStyle name="Note 4 8 2 4 3" xfId="7290" xr:uid="{00000000-0005-0000-0000-0000DF750000}"/>
    <cellStyle name="Note 4 8 2 4 3 2" xfId="24725" xr:uid="{00000000-0005-0000-0000-0000E0750000}"/>
    <cellStyle name="Note 4 8 2 4 3 3" xfId="39178" xr:uid="{00000000-0005-0000-0000-0000E1750000}"/>
    <cellStyle name="Note 4 8 2 4 4" xfId="9731" xr:uid="{00000000-0005-0000-0000-0000E2750000}"/>
    <cellStyle name="Note 4 8 2 4 4 2" xfId="27166" xr:uid="{00000000-0005-0000-0000-0000E3750000}"/>
    <cellStyle name="Note 4 8 2 4 4 3" xfId="41619" xr:uid="{00000000-0005-0000-0000-0000E4750000}"/>
    <cellStyle name="Note 4 8 2 4 5" xfId="12151" xr:uid="{00000000-0005-0000-0000-0000E5750000}"/>
    <cellStyle name="Note 4 8 2 4 5 2" xfId="29586" xr:uid="{00000000-0005-0000-0000-0000E6750000}"/>
    <cellStyle name="Note 4 8 2 4 5 3" xfId="44039" xr:uid="{00000000-0005-0000-0000-0000E7750000}"/>
    <cellStyle name="Note 4 8 2 4 6" xfId="15349" xr:uid="{00000000-0005-0000-0000-0000E8750000}"/>
    <cellStyle name="Note 4 8 2 4 6 2" xfId="32784" xr:uid="{00000000-0005-0000-0000-0000E9750000}"/>
    <cellStyle name="Note 4 8 2 4 6 3" xfId="47237" xr:uid="{00000000-0005-0000-0000-0000EA750000}"/>
    <cellStyle name="Note 4 8 2 4 7" xfId="19158" xr:uid="{00000000-0005-0000-0000-0000EB750000}"/>
    <cellStyle name="Note 4 8 2 4 8" xfId="20511" xr:uid="{00000000-0005-0000-0000-0000EC750000}"/>
    <cellStyle name="Note 4 8 2 5" xfId="4825" xr:uid="{00000000-0005-0000-0000-0000ED750000}"/>
    <cellStyle name="Note 4 8 2 5 2" xfId="14244" xr:uid="{00000000-0005-0000-0000-0000EE750000}"/>
    <cellStyle name="Note 4 8 2 5 2 2" xfId="31679" xr:uid="{00000000-0005-0000-0000-0000EF750000}"/>
    <cellStyle name="Note 4 8 2 5 2 3" xfId="46132" xr:uid="{00000000-0005-0000-0000-0000F0750000}"/>
    <cellStyle name="Note 4 8 2 5 3" xfId="16705" xr:uid="{00000000-0005-0000-0000-0000F1750000}"/>
    <cellStyle name="Note 4 8 2 5 3 2" xfId="34140" xr:uid="{00000000-0005-0000-0000-0000F2750000}"/>
    <cellStyle name="Note 4 8 2 5 3 3" xfId="48593" xr:uid="{00000000-0005-0000-0000-0000F3750000}"/>
    <cellStyle name="Note 4 8 2 5 4" xfId="22261" xr:uid="{00000000-0005-0000-0000-0000F4750000}"/>
    <cellStyle name="Note 4 8 2 5 5" xfId="36714" xr:uid="{00000000-0005-0000-0000-0000F5750000}"/>
    <cellStyle name="Note 4 8 2 6" xfId="7287" xr:uid="{00000000-0005-0000-0000-0000F6750000}"/>
    <cellStyle name="Note 4 8 2 6 2" xfId="24722" xr:uid="{00000000-0005-0000-0000-0000F7750000}"/>
    <cellStyle name="Note 4 8 2 6 3" xfId="39175" xr:uid="{00000000-0005-0000-0000-0000F8750000}"/>
    <cellStyle name="Note 4 8 2 7" xfId="9728" xr:uid="{00000000-0005-0000-0000-0000F9750000}"/>
    <cellStyle name="Note 4 8 2 7 2" xfId="27163" xr:uid="{00000000-0005-0000-0000-0000FA750000}"/>
    <cellStyle name="Note 4 8 2 7 3" xfId="41616" xr:uid="{00000000-0005-0000-0000-0000FB750000}"/>
    <cellStyle name="Note 4 8 2 8" xfId="12148" xr:uid="{00000000-0005-0000-0000-0000FC750000}"/>
    <cellStyle name="Note 4 8 2 8 2" xfId="29583" xr:uid="{00000000-0005-0000-0000-0000FD750000}"/>
    <cellStyle name="Note 4 8 2 8 3" xfId="44036" xr:uid="{00000000-0005-0000-0000-0000FE750000}"/>
    <cellStyle name="Note 4 8 2 9" xfId="19155" xr:uid="{00000000-0005-0000-0000-0000FF750000}"/>
    <cellStyle name="Note 4 8 3" xfId="2318" xr:uid="{00000000-0005-0000-0000-000000760000}"/>
    <cellStyle name="Note 4 8 3 2" xfId="2319" xr:uid="{00000000-0005-0000-0000-000001760000}"/>
    <cellStyle name="Note 4 8 3 2 2" xfId="4830" xr:uid="{00000000-0005-0000-0000-000002760000}"/>
    <cellStyle name="Note 4 8 3 2 2 2" xfId="14248" xr:uid="{00000000-0005-0000-0000-000003760000}"/>
    <cellStyle name="Note 4 8 3 2 2 2 2" xfId="31683" xr:uid="{00000000-0005-0000-0000-000004760000}"/>
    <cellStyle name="Note 4 8 3 2 2 2 3" xfId="46136" xr:uid="{00000000-0005-0000-0000-000005760000}"/>
    <cellStyle name="Note 4 8 3 2 2 3" xfId="16709" xr:uid="{00000000-0005-0000-0000-000006760000}"/>
    <cellStyle name="Note 4 8 3 2 2 3 2" xfId="34144" xr:uid="{00000000-0005-0000-0000-000007760000}"/>
    <cellStyle name="Note 4 8 3 2 2 3 3" xfId="48597" xr:uid="{00000000-0005-0000-0000-000008760000}"/>
    <cellStyle name="Note 4 8 3 2 2 4" xfId="22266" xr:uid="{00000000-0005-0000-0000-000009760000}"/>
    <cellStyle name="Note 4 8 3 2 2 5" xfId="36719" xr:uid="{00000000-0005-0000-0000-00000A760000}"/>
    <cellStyle name="Note 4 8 3 2 3" xfId="7292" xr:uid="{00000000-0005-0000-0000-00000B760000}"/>
    <cellStyle name="Note 4 8 3 2 3 2" xfId="24727" xr:uid="{00000000-0005-0000-0000-00000C760000}"/>
    <cellStyle name="Note 4 8 3 2 3 3" xfId="39180" xr:uid="{00000000-0005-0000-0000-00000D760000}"/>
    <cellStyle name="Note 4 8 3 2 4" xfId="9733" xr:uid="{00000000-0005-0000-0000-00000E760000}"/>
    <cellStyle name="Note 4 8 3 2 4 2" xfId="27168" xr:uid="{00000000-0005-0000-0000-00000F760000}"/>
    <cellStyle name="Note 4 8 3 2 4 3" xfId="41621" xr:uid="{00000000-0005-0000-0000-000010760000}"/>
    <cellStyle name="Note 4 8 3 2 5" xfId="12153" xr:uid="{00000000-0005-0000-0000-000011760000}"/>
    <cellStyle name="Note 4 8 3 2 5 2" xfId="29588" xr:uid="{00000000-0005-0000-0000-000012760000}"/>
    <cellStyle name="Note 4 8 3 2 5 3" xfId="44041" xr:uid="{00000000-0005-0000-0000-000013760000}"/>
    <cellStyle name="Note 4 8 3 2 6" xfId="19160" xr:uid="{00000000-0005-0000-0000-000014760000}"/>
    <cellStyle name="Note 4 8 3 3" xfId="2320" xr:uid="{00000000-0005-0000-0000-000015760000}"/>
    <cellStyle name="Note 4 8 3 3 2" xfId="4831" xr:uid="{00000000-0005-0000-0000-000016760000}"/>
    <cellStyle name="Note 4 8 3 3 2 2" xfId="14249" xr:uid="{00000000-0005-0000-0000-000017760000}"/>
    <cellStyle name="Note 4 8 3 3 2 2 2" xfId="31684" xr:uid="{00000000-0005-0000-0000-000018760000}"/>
    <cellStyle name="Note 4 8 3 3 2 2 3" xfId="46137" xr:uid="{00000000-0005-0000-0000-000019760000}"/>
    <cellStyle name="Note 4 8 3 3 2 3" xfId="16710" xr:uid="{00000000-0005-0000-0000-00001A760000}"/>
    <cellStyle name="Note 4 8 3 3 2 3 2" xfId="34145" xr:uid="{00000000-0005-0000-0000-00001B760000}"/>
    <cellStyle name="Note 4 8 3 3 2 3 3" xfId="48598" xr:uid="{00000000-0005-0000-0000-00001C760000}"/>
    <cellStyle name="Note 4 8 3 3 2 4" xfId="22267" xr:uid="{00000000-0005-0000-0000-00001D760000}"/>
    <cellStyle name="Note 4 8 3 3 2 5" xfId="36720" xr:uid="{00000000-0005-0000-0000-00001E760000}"/>
    <cellStyle name="Note 4 8 3 3 3" xfId="7293" xr:uid="{00000000-0005-0000-0000-00001F760000}"/>
    <cellStyle name="Note 4 8 3 3 3 2" xfId="24728" xr:uid="{00000000-0005-0000-0000-000020760000}"/>
    <cellStyle name="Note 4 8 3 3 3 3" xfId="39181" xr:uid="{00000000-0005-0000-0000-000021760000}"/>
    <cellStyle name="Note 4 8 3 3 4" xfId="9734" xr:uid="{00000000-0005-0000-0000-000022760000}"/>
    <cellStyle name="Note 4 8 3 3 4 2" xfId="27169" xr:uid="{00000000-0005-0000-0000-000023760000}"/>
    <cellStyle name="Note 4 8 3 3 4 3" xfId="41622" xr:uid="{00000000-0005-0000-0000-000024760000}"/>
    <cellStyle name="Note 4 8 3 3 5" xfId="12154" xr:uid="{00000000-0005-0000-0000-000025760000}"/>
    <cellStyle name="Note 4 8 3 3 5 2" xfId="29589" xr:uid="{00000000-0005-0000-0000-000026760000}"/>
    <cellStyle name="Note 4 8 3 3 5 3" xfId="44042" xr:uid="{00000000-0005-0000-0000-000027760000}"/>
    <cellStyle name="Note 4 8 3 3 6" xfId="19161" xr:uid="{00000000-0005-0000-0000-000028760000}"/>
    <cellStyle name="Note 4 8 3 4" xfId="2321" xr:uid="{00000000-0005-0000-0000-000029760000}"/>
    <cellStyle name="Note 4 8 3 4 2" xfId="4832" xr:uid="{00000000-0005-0000-0000-00002A760000}"/>
    <cellStyle name="Note 4 8 3 4 2 2" xfId="22268" xr:uid="{00000000-0005-0000-0000-00002B760000}"/>
    <cellStyle name="Note 4 8 3 4 2 3" xfId="36721" xr:uid="{00000000-0005-0000-0000-00002C760000}"/>
    <cellStyle name="Note 4 8 3 4 3" xfId="7294" xr:uid="{00000000-0005-0000-0000-00002D760000}"/>
    <cellStyle name="Note 4 8 3 4 3 2" xfId="24729" xr:uid="{00000000-0005-0000-0000-00002E760000}"/>
    <cellStyle name="Note 4 8 3 4 3 3" xfId="39182" xr:uid="{00000000-0005-0000-0000-00002F760000}"/>
    <cellStyle name="Note 4 8 3 4 4" xfId="9735" xr:uid="{00000000-0005-0000-0000-000030760000}"/>
    <cellStyle name="Note 4 8 3 4 4 2" xfId="27170" xr:uid="{00000000-0005-0000-0000-000031760000}"/>
    <cellStyle name="Note 4 8 3 4 4 3" xfId="41623" xr:uid="{00000000-0005-0000-0000-000032760000}"/>
    <cellStyle name="Note 4 8 3 4 5" xfId="12155" xr:uid="{00000000-0005-0000-0000-000033760000}"/>
    <cellStyle name="Note 4 8 3 4 5 2" xfId="29590" xr:uid="{00000000-0005-0000-0000-000034760000}"/>
    <cellStyle name="Note 4 8 3 4 5 3" xfId="44043" xr:uid="{00000000-0005-0000-0000-000035760000}"/>
    <cellStyle name="Note 4 8 3 4 6" xfId="15350" xr:uid="{00000000-0005-0000-0000-000036760000}"/>
    <cellStyle name="Note 4 8 3 4 6 2" xfId="32785" xr:uid="{00000000-0005-0000-0000-000037760000}"/>
    <cellStyle name="Note 4 8 3 4 6 3" xfId="47238" xr:uid="{00000000-0005-0000-0000-000038760000}"/>
    <cellStyle name="Note 4 8 3 4 7" xfId="19162" xr:uid="{00000000-0005-0000-0000-000039760000}"/>
    <cellStyle name="Note 4 8 3 4 8" xfId="20512" xr:uid="{00000000-0005-0000-0000-00003A760000}"/>
    <cellStyle name="Note 4 8 3 5" xfId="4829" xr:uid="{00000000-0005-0000-0000-00003B760000}"/>
    <cellStyle name="Note 4 8 3 5 2" xfId="14247" xr:uid="{00000000-0005-0000-0000-00003C760000}"/>
    <cellStyle name="Note 4 8 3 5 2 2" xfId="31682" xr:uid="{00000000-0005-0000-0000-00003D760000}"/>
    <cellStyle name="Note 4 8 3 5 2 3" xfId="46135" xr:uid="{00000000-0005-0000-0000-00003E760000}"/>
    <cellStyle name="Note 4 8 3 5 3" xfId="16708" xr:uid="{00000000-0005-0000-0000-00003F760000}"/>
    <cellStyle name="Note 4 8 3 5 3 2" xfId="34143" xr:uid="{00000000-0005-0000-0000-000040760000}"/>
    <cellStyle name="Note 4 8 3 5 3 3" xfId="48596" xr:uid="{00000000-0005-0000-0000-000041760000}"/>
    <cellStyle name="Note 4 8 3 5 4" xfId="22265" xr:uid="{00000000-0005-0000-0000-000042760000}"/>
    <cellStyle name="Note 4 8 3 5 5" xfId="36718" xr:uid="{00000000-0005-0000-0000-000043760000}"/>
    <cellStyle name="Note 4 8 3 6" xfId="7291" xr:uid="{00000000-0005-0000-0000-000044760000}"/>
    <cellStyle name="Note 4 8 3 6 2" xfId="24726" xr:uid="{00000000-0005-0000-0000-000045760000}"/>
    <cellStyle name="Note 4 8 3 6 3" xfId="39179" xr:uid="{00000000-0005-0000-0000-000046760000}"/>
    <cellStyle name="Note 4 8 3 7" xfId="9732" xr:uid="{00000000-0005-0000-0000-000047760000}"/>
    <cellStyle name="Note 4 8 3 7 2" xfId="27167" xr:uid="{00000000-0005-0000-0000-000048760000}"/>
    <cellStyle name="Note 4 8 3 7 3" xfId="41620" xr:uid="{00000000-0005-0000-0000-000049760000}"/>
    <cellStyle name="Note 4 8 3 8" xfId="12152" xr:uid="{00000000-0005-0000-0000-00004A760000}"/>
    <cellStyle name="Note 4 8 3 8 2" xfId="29587" xr:uid="{00000000-0005-0000-0000-00004B760000}"/>
    <cellStyle name="Note 4 8 3 8 3" xfId="44040" xr:uid="{00000000-0005-0000-0000-00004C760000}"/>
    <cellStyle name="Note 4 8 3 9" xfId="19159" xr:uid="{00000000-0005-0000-0000-00004D760000}"/>
    <cellStyle name="Note 4 8 4" xfId="2322" xr:uid="{00000000-0005-0000-0000-00004E760000}"/>
    <cellStyle name="Note 4 8 4 2" xfId="2323" xr:uid="{00000000-0005-0000-0000-00004F760000}"/>
    <cellStyle name="Note 4 8 4 2 2" xfId="4834" xr:uid="{00000000-0005-0000-0000-000050760000}"/>
    <cellStyle name="Note 4 8 4 2 2 2" xfId="14251" xr:uid="{00000000-0005-0000-0000-000051760000}"/>
    <cellStyle name="Note 4 8 4 2 2 2 2" xfId="31686" xr:uid="{00000000-0005-0000-0000-000052760000}"/>
    <cellStyle name="Note 4 8 4 2 2 2 3" xfId="46139" xr:uid="{00000000-0005-0000-0000-000053760000}"/>
    <cellStyle name="Note 4 8 4 2 2 3" xfId="16712" xr:uid="{00000000-0005-0000-0000-000054760000}"/>
    <cellStyle name="Note 4 8 4 2 2 3 2" xfId="34147" xr:uid="{00000000-0005-0000-0000-000055760000}"/>
    <cellStyle name="Note 4 8 4 2 2 3 3" xfId="48600" xr:uid="{00000000-0005-0000-0000-000056760000}"/>
    <cellStyle name="Note 4 8 4 2 2 4" xfId="22270" xr:uid="{00000000-0005-0000-0000-000057760000}"/>
    <cellStyle name="Note 4 8 4 2 2 5" xfId="36723" xr:uid="{00000000-0005-0000-0000-000058760000}"/>
    <cellStyle name="Note 4 8 4 2 3" xfId="7296" xr:uid="{00000000-0005-0000-0000-000059760000}"/>
    <cellStyle name="Note 4 8 4 2 3 2" xfId="24731" xr:uid="{00000000-0005-0000-0000-00005A760000}"/>
    <cellStyle name="Note 4 8 4 2 3 3" xfId="39184" xr:uid="{00000000-0005-0000-0000-00005B760000}"/>
    <cellStyle name="Note 4 8 4 2 4" xfId="9737" xr:uid="{00000000-0005-0000-0000-00005C760000}"/>
    <cellStyle name="Note 4 8 4 2 4 2" xfId="27172" xr:uid="{00000000-0005-0000-0000-00005D760000}"/>
    <cellStyle name="Note 4 8 4 2 4 3" xfId="41625" xr:uid="{00000000-0005-0000-0000-00005E760000}"/>
    <cellStyle name="Note 4 8 4 2 5" xfId="12157" xr:uid="{00000000-0005-0000-0000-00005F760000}"/>
    <cellStyle name="Note 4 8 4 2 5 2" xfId="29592" xr:uid="{00000000-0005-0000-0000-000060760000}"/>
    <cellStyle name="Note 4 8 4 2 5 3" xfId="44045" xr:uid="{00000000-0005-0000-0000-000061760000}"/>
    <cellStyle name="Note 4 8 4 2 6" xfId="19164" xr:uid="{00000000-0005-0000-0000-000062760000}"/>
    <cellStyle name="Note 4 8 4 3" xfId="2324" xr:uid="{00000000-0005-0000-0000-000063760000}"/>
    <cellStyle name="Note 4 8 4 3 2" xfId="4835" xr:uid="{00000000-0005-0000-0000-000064760000}"/>
    <cellStyle name="Note 4 8 4 3 2 2" xfId="14252" xr:uid="{00000000-0005-0000-0000-000065760000}"/>
    <cellStyle name="Note 4 8 4 3 2 2 2" xfId="31687" xr:uid="{00000000-0005-0000-0000-000066760000}"/>
    <cellStyle name="Note 4 8 4 3 2 2 3" xfId="46140" xr:uid="{00000000-0005-0000-0000-000067760000}"/>
    <cellStyle name="Note 4 8 4 3 2 3" xfId="16713" xr:uid="{00000000-0005-0000-0000-000068760000}"/>
    <cellStyle name="Note 4 8 4 3 2 3 2" xfId="34148" xr:uid="{00000000-0005-0000-0000-000069760000}"/>
    <cellStyle name="Note 4 8 4 3 2 3 3" xfId="48601" xr:uid="{00000000-0005-0000-0000-00006A760000}"/>
    <cellStyle name="Note 4 8 4 3 2 4" xfId="22271" xr:uid="{00000000-0005-0000-0000-00006B760000}"/>
    <cellStyle name="Note 4 8 4 3 2 5" xfId="36724" xr:uid="{00000000-0005-0000-0000-00006C760000}"/>
    <cellStyle name="Note 4 8 4 3 3" xfId="7297" xr:uid="{00000000-0005-0000-0000-00006D760000}"/>
    <cellStyle name="Note 4 8 4 3 3 2" xfId="24732" xr:uid="{00000000-0005-0000-0000-00006E760000}"/>
    <cellStyle name="Note 4 8 4 3 3 3" xfId="39185" xr:uid="{00000000-0005-0000-0000-00006F760000}"/>
    <cellStyle name="Note 4 8 4 3 4" xfId="9738" xr:uid="{00000000-0005-0000-0000-000070760000}"/>
    <cellStyle name="Note 4 8 4 3 4 2" xfId="27173" xr:uid="{00000000-0005-0000-0000-000071760000}"/>
    <cellStyle name="Note 4 8 4 3 4 3" xfId="41626" xr:uid="{00000000-0005-0000-0000-000072760000}"/>
    <cellStyle name="Note 4 8 4 3 5" xfId="12158" xr:uid="{00000000-0005-0000-0000-000073760000}"/>
    <cellStyle name="Note 4 8 4 3 5 2" xfId="29593" xr:uid="{00000000-0005-0000-0000-000074760000}"/>
    <cellStyle name="Note 4 8 4 3 5 3" xfId="44046" xr:uid="{00000000-0005-0000-0000-000075760000}"/>
    <cellStyle name="Note 4 8 4 3 6" xfId="19165" xr:uid="{00000000-0005-0000-0000-000076760000}"/>
    <cellStyle name="Note 4 8 4 4" xfId="2325" xr:uid="{00000000-0005-0000-0000-000077760000}"/>
    <cellStyle name="Note 4 8 4 4 2" xfId="4836" xr:uid="{00000000-0005-0000-0000-000078760000}"/>
    <cellStyle name="Note 4 8 4 4 2 2" xfId="22272" xr:uid="{00000000-0005-0000-0000-000079760000}"/>
    <cellStyle name="Note 4 8 4 4 2 3" xfId="36725" xr:uid="{00000000-0005-0000-0000-00007A760000}"/>
    <cellStyle name="Note 4 8 4 4 3" xfId="7298" xr:uid="{00000000-0005-0000-0000-00007B760000}"/>
    <cellStyle name="Note 4 8 4 4 3 2" xfId="24733" xr:uid="{00000000-0005-0000-0000-00007C760000}"/>
    <cellStyle name="Note 4 8 4 4 3 3" xfId="39186" xr:uid="{00000000-0005-0000-0000-00007D760000}"/>
    <cellStyle name="Note 4 8 4 4 4" xfId="9739" xr:uid="{00000000-0005-0000-0000-00007E760000}"/>
    <cellStyle name="Note 4 8 4 4 4 2" xfId="27174" xr:uid="{00000000-0005-0000-0000-00007F760000}"/>
    <cellStyle name="Note 4 8 4 4 4 3" xfId="41627" xr:uid="{00000000-0005-0000-0000-000080760000}"/>
    <cellStyle name="Note 4 8 4 4 5" xfId="12159" xr:uid="{00000000-0005-0000-0000-000081760000}"/>
    <cellStyle name="Note 4 8 4 4 5 2" xfId="29594" xr:uid="{00000000-0005-0000-0000-000082760000}"/>
    <cellStyle name="Note 4 8 4 4 5 3" xfId="44047" xr:uid="{00000000-0005-0000-0000-000083760000}"/>
    <cellStyle name="Note 4 8 4 4 6" xfId="15351" xr:uid="{00000000-0005-0000-0000-000084760000}"/>
    <cellStyle name="Note 4 8 4 4 6 2" xfId="32786" xr:uid="{00000000-0005-0000-0000-000085760000}"/>
    <cellStyle name="Note 4 8 4 4 6 3" xfId="47239" xr:uid="{00000000-0005-0000-0000-000086760000}"/>
    <cellStyle name="Note 4 8 4 4 7" xfId="19166" xr:uid="{00000000-0005-0000-0000-000087760000}"/>
    <cellStyle name="Note 4 8 4 4 8" xfId="20513" xr:uid="{00000000-0005-0000-0000-000088760000}"/>
    <cellStyle name="Note 4 8 4 5" xfId="4833" xr:uid="{00000000-0005-0000-0000-000089760000}"/>
    <cellStyle name="Note 4 8 4 5 2" xfId="14250" xr:uid="{00000000-0005-0000-0000-00008A760000}"/>
    <cellStyle name="Note 4 8 4 5 2 2" xfId="31685" xr:uid="{00000000-0005-0000-0000-00008B760000}"/>
    <cellStyle name="Note 4 8 4 5 2 3" xfId="46138" xr:uid="{00000000-0005-0000-0000-00008C760000}"/>
    <cellStyle name="Note 4 8 4 5 3" xfId="16711" xr:uid="{00000000-0005-0000-0000-00008D760000}"/>
    <cellStyle name="Note 4 8 4 5 3 2" xfId="34146" xr:uid="{00000000-0005-0000-0000-00008E760000}"/>
    <cellStyle name="Note 4 8 4 5 3 3" xfId="48599" xr:uid="{00000000-0005-0000-0000-00008F760000}"/>
    <cellStyle name="Note 4 8 4 5 4" xfId="22269" xr:uid="{00000000-0005-0000-0000-000090760000}"/>
    <cellStyle name="Note 4 8 4 5 5" xfId="36722" xr:uid="{00000000-0005-0000-0000-000091760000}"/>
    <cellStyle name="Note 4 8 4 6" xfId="7295" xr:uid="{00000000-0005-0000-0000-000092760000}"/>
    <cellStyle name="Note 4 8 4 6 2" xfId="24730" xr:uid="{00000000-0005-0000-0000-000093760000}"/>
    <cellStyle name="Note 4 8 4 6 3" xfId="39183" xr:uid="{00000000-0005-0000-0000-000094760000}"/>
    <cellStyle name="Note 4 8 4 7" xfId="9736" xr:uid="{00000000-0005-0000-0000-000095760000}"/>
    <cellStyle name="Note 4 8 4 7 2" xfId="27171" xr:uid="{00000000-0005-0000-0000-000096760000}"/>
    <cellStyle name="Note 4 8 4 7 3" xfId="41624" xr:uid="{00000000-0005-0000-0000-000097760000}"/>
    <cellStyle name="Note 4 8 4 8" xfId="12156" xr:uid="{00000000-0005-0000-0000-000098760000}"/>
    <cellStyle name="Note 4 8 4 8 2" xfId="29591" xr:uid="{00000000-0005-0000-0000-000099760000}"/>
    <cellStyle name="Note 4 8 4 8 3" xfId="44044" xr:uid="{00000000-0005-0000-0000-00009A760000}"/>
    <cellStyle name="Note 4 8 4 9" xfId="19163" xr:uid="{00000000-0005-0000-0000-00009B760000}"/>
    <cellStyle name="Note 4 8 5" xfId="2326" xr:uid="{00000000-0005-0000-0000-00009C760000}"/>
    <cellStyle name="Note 4 8 5 2" xfId="2327" xr:uid="{00000000-0005-0000-0000-00009D760000}"/>
    <cellStyle name="Note 4 8 5 2 2" xfId="4838" xr:uid="{00000000-0005-0000-0000-00009E760000}"/>
    <cellStyle name="Note 4 8 5 2 2 2" xfId="14254" xr:uid="{00000000-0005-0000-0000-00009F760000}"/>
    <cellStyle name="Note 4 8 5 2 2 2 2" xfId="31689" xr:uid="{00000000-0005-0000-0000-0000A0760000}"/>
    <cellStyle name="Note 4 8 5 2 2 2 3" xfId="46142" xr:uid="{00000000-0005-0000-0000-0000A1760000}"/>
    <cellStyle name="Note 4 8 5 2 2 3" xfId="16715" xr:uid="{00000000-0005-0000-0000-0000A2760000}"/>
    <cellStyle name="Note 4 8 5 2 2 3 2" xfId="34150" xr:uid="{00000000-0005-0000-0000-0000A3760000}"/>
    <cellStyle name="Note 4 8 5 2 2 3 3" xfId="48603" xr:uid="{00000000-0005-0000-0000-0000A4760000}"/>
    <cellStyle name="Note 4 8 5 2 2 4" xfId="22274" xr:uid="{00000000-0005-0000-0000-0000A5760000}"/>
    <cellStyle name="Note 4 8 5 2 2 5" xfId="36727" xr:uid="{00000000-0005-0000-0000-0000A6760000}"/>
    <cellStyle name="Note 4 8 5 2 3" xfId="7300" xr:uid="{00000000-0005-0000-0000-0000A7760000}"/>
    <cellStyle name="Note 4 8 5 2 3 2" xfId="24735" xr:uid="{00000000-0005-0000-0000-0000A8760000}"/>
    <cellStyle name="Note 4 8 5 2 3 3" xfId="39188" xr:uid="{00000000-0005-0000-0000-0000A9760000}"/>
    <cellStyle name="Note 4 8 5 2 4" xfId="9741" xr:uid="{00000000-0005-0000-0000-0000AA760000}"/>
    <cellStyle name="Note 4 8 5 2 4 2" xfId="27176" xr:uid="{00000000-0005-0000-0000-0000AB760000}"/>
    <cellStyle name="Note 4 8 5 2 4 3" xfId="41629" xr:uid="{00000000-0005-0000-0000-0000AC760000}"/>
    <cellStyle name="Note 4 8 5 2 5" xfId="12161" xr:uid="{00000000-0005-0000-0000-0000AD760000}"/>
    <cellStyle name="Note 4 8 5 2 5 2" xfId="29596" xr:uid="{00000000-0005-0000-0000-0000AE760000}"/>
    <cellStyle name="Note 4 8 5 2 5 3" xfId="44049" xr:uid="{00000000-0005-0000-0000-0000AF760000}"/>
    <cellStyle name="Note 4 8 5 2 6" xfId="19168" xr:uid="{00000000-0005-0000-0000-0000B0760000}"/>
    <cellStyle name="Note 4 8 5 3" xfId="2328" xr:uid="{00000000-0005-0000-0000-0000B1760000}"/>
    <cellStyle name="Note 4 8 5 3 2" xfId="4839" xr:uid="{00000000-0005-0000-0000-0000B2760000}"/>
    <cellStyle name="Note 4 8 5 3 2 2" xfId="14255" xr:uid="{00000000-0005-0000-0000-0000B3760000}"/>
    <cellStyle name="Note 4 8 5 3 2 2 2" xfId="31690" xr:uid="{00000000-0005-0000-0000-0000B4760000}"/>
    <cellStyle name="Note 4 8 5 3 2 2 3" xfId="46143" xr:uid="{00000000-0005-0000-0000-0000B5760000}"/>
    <cellStyle name="Note 4 8 5 3 2 3" xfId="16716" xr:uid="{00000000-0005-0000-0000-0000B6760000}"/>
    <cellStyle name="Note 4 8 5 3 2 3 2" xfId="34151" xr:uid="{00000000-0005-0000-0000-0000B7760000}"/>
    <cellStyle name="Note 4 8 5 3 2 3 3" xfId="48604" xr:uid="{00000000-0005-0000-0000-0000B8760000}"/>
    <cellStyle name="Note 4 8 5 3 2 4" xfId="22275" xr:uid="{00000000-0005-0000-0000-0000B9760000}"/>
    <cellStyle name="Note 4 8 5 3 2 5" xfId="36728" xr:uid="{00000000-0005-0000-0000-0000BA760000}"/>
    <cellStyle name="Note 4 8 5 3 3" xfId="7301" xr:uid="{00000000-0005-0000-0000-0000BB760000}"/>
    <cellStyle name="Note 4 8 5 3 3 2" xfId="24736" xr:uid="{00000000-0005-0000-0000-0000BC760000}"/>
    <cellStyle name="Note 4 8 5 3 3 3" xfId="39189" xr:uid="{00000000-0005-0000-0000-0000BD760000}"/>
    <cellStyle name="Note 4 8 5 3 4" xfId="9742" xr:uid="{00000000-0005-0000-0000-0000BE760000}"/>
    <cellStyle name="Note 4 8 5 3 4 2" xfId="27177" xr:uid="{00000000-0005-0000-0000-0000BF760000}"/>
    <cellStyle name="Note 4 8 5 3 4 3" xfId="41630" xr:uid="{00000000-0005-0000-0000-0000C0760000}"/>
    <cellStyle name="Note 4 8 5 3 5" xfId="12162" xr:uid="{00000000-0005-0000-0000-0000C1760000}"/>
    <cellStyle name="Note 4 8 5 3 5 2" xfId="29597" xr:uid="{00000000-0005-0000-0000-0000C2760000}"/>
    <cellStyle name="Note 4 8 5 3 5 3" xfId="44050" xr:uid="{00000000-0005-0000-0000-0000C3760000}"/>
    <cellStyle name="Note 4 8 5 3 6" xfId="19169" xr:uid="{00000000-0005-0000-0000-0000C4760000}"/>
    <cellStyle name="Note 4 8 5 4" xfId="2329" xr:uid="{00000000-0005-0000-0000-0000C5760000}"/>
    <cellStyle name="Note 4 8 5 4 2" xfId="4840" xr:uid="{00000000-0005-0000-0000-0000C6760000}"/>
    <cellStyle name="Note 4 8 5 4 2 2" xfId="22276" xr:uid="{00000000-0005-0000-0000-0000C7760000}"/>
    <cellStyle name="Note 4 8 5 4 2 3" xfId="36729" xr:uid="{00000000-0005-0000-0000-0000C8760000}"/>
    <cellStyle name="Note 4 8 5 4 3" xfId="7302" xr:uid="{00000000-0005-0000-0000-0000C9760000}"/>
    <cellStyle name="Note 4 8 5 4 3 2" xfId="24737" xr:uid="{00000000-0005-0000-0000-0000CA760000}"/>
    <cellStyle name="Note 4 8 5 4 3 3" xfId="39190" xr:uid="{00000000-0005-0000-0000-0000CB760000}"/>
    <cellStyle name="Note 4 8 5 4 4" xfId="9743" xr:uid="{00000000-0005-0000-0000-0000CC760000}"/>
    <cellStyle name="Note 4 8 5 4 4 2" xfId="27178" xr:uid="{00000000-0005-0000-0000-0000CD760000}"/>
    <cellStyle name="Note 4 8 5 4 4 3" xfId="41631" xr:uid="{00000000-0005-0000-0000-0000CE760000}"/>
    <cellStyle name="Note 4 8 5 4 5" xfId="12163" xr:uid="{00000000-0005-0000-0000-0000CF760000}"/>
    <cellStyle name="Note 4 8 5 4 5 2" xfId="29598" xr:uid="{00000000-0005-0000-0000-0000D0760000}"/>
    <cellStyle name="Note 4 8 5 4 5 3" xfId="44051" xr:uid="{00000000-0005-0000-0000-0000D1760000}"/>
    <cellStyle name="Note 4 8 5 4 6" xfId="15352" xr:uid="{00000000-0005-0000-0000-0000D2760000}"/>
    <cellStyle name="Note 4 8 5 4 6 2" xfId="32787" xr:uid="{00000000-0005-0000-0000-0000D3760000}"/>
    <cellStyle name="Note 4 8 5 4 6 3" xfId="47240" xr:uid="{00000000-0005-0000-0000-0000D4760000}"/>
    <cellStyle name="Note 4 8 5 4 7" xfId="19170" xr:uid="{00000000-0005-0000-0000-0000D5760000}"/>
    <cellStyle name="Note 4 8 5 4 8" xfId="20514" xr:uid="{00000000-0005-0000-0000-0000D6760000}"/>
    <cellStyle name="Note 4 8 5 5" xfId="4837" xr:uid="{00000000-0005-0000-0000-0000D7760000}"/>
    <cellStyle name="Note 4 8 5 5 2" xfId="14253" xr:uid="{00000000-0005-0000-0000-0000D8760000}"/>
    <cellStyle name="Note 4 8 5 5 2 2" xfId="31688" xr:uid="{00000000-0005-0000-0000-0000D9760000}"/>
    <cellStyle name="Note 4 8 5 5 2 3" xfId="46141" xr:uid="{00000000-0005-0000-0000-0000DA760000}"/>
    <cellStyle name="Note 4 8 5 5 3" xfId="16714" xr:uid="{00000000-0005-0000-0000-0000DB760000}"/>
    <cellStyle name="Note 4 8 5 5 3 2" xfId="34149" xr:uid="{00000000-0005-0000-0000-0000DC760000}"/>
    <cellStyle name="Note 4 8 5 5 3 3" xfId="48602" xr:uid="{00000000-0005-0000-0000-0000DD760000}"/>
    <cellStyle name="Note 4 8 5 5 4" xfId="22273" xr:uid="{00000000-0005-0000-0000-0000DE760000}"/>
    <cellStyle name="Note 4 8 5 5 5" xfId="36726" xr:uid="{00000000-0005-0000-0000-0000DF760000}"/>
    <cellStyle name="Note 4 8 5 6" xfId="7299" xr:uid="{00000000-0005-0000-0000-0000E0760000}"/>
    <cellStyle name="Note 4 8 5 6 2" xfId="24734" xr:uid="{00000000-0005-0000-0000-0000E1760000}"/>
    <cellStyle name="Note 4 8 5 6 3" xfId="39187" xr:uid="{00000000-0005-0000-0000-0000E2760000}"/>
    <cellStyle name="Note 4 8 5 7" xfId="9740" xr:uid="{00000000-0005-0000-0000-0000E3760000}"/>
    <cellStyle name="Note 4 8 5 7 2" xfId="27175" xr:uid="{00000000-0005-0000-0000-0000E4760000}"/>
    <cellStyle name="Note 4 8 5 7 3" xfId="41628" xr:uid="{00000000-0005-0000-0000-0000E5760000}"/>
    <cellStyle name="Note 4 8 5 8" xfId="12160" xr:uid="{00000000-0005-0000-0000-0000E6760000}"/>
    <cellStyle name="Note 4 8 5 8 2" xfId="29595" xr:uid="{00000000-0005-0000-0000-0000E7760000}"/>
    <cellStyle name="Note 4 8 5 8 3" xfId="44048" xr:uid="{00000000-0005-0000-0000-0000E8760000}"/>
    <cellStyle name="Note 4 8 5 9" xfId="19167" xr:uid="{00000000-0005-0000-0000-0000E9760000}"/>
    <cellStyle name="Note 4 8 6" xfId="2330" xr:uid="{00000000-0005-0000-0000-0000EA760000}"/>
    <cellStyle name="Note 4 8 6 2" xfId="4841" xr:uid="{00000000-0005-0000-0000-0000EB760000}"/>
    <cellStyle name="Note 4 8 6 2 2" xfId="14256" xr:uid="{00000000-0005-0000-0000-0000EC760000}"/>
    <cellStyle name="Note 4 8 6 2 2 2" xfId="31691" xr:uid="{00000000-0005-0000-0000-0000ED760000}"/>
    <cellStyle name="Note 4 8 6 2 2 3" xfId="46144" xr:uid="{00000000-0005-0000-0000-0000EE760000}"/>
    <cellStyle name="Note 4 8 6 2 3" xfId="16717" xr:uid="{00000000-0005-0000-0000-0000EF760000}"/>
    <cellStyle name="Note 4 8 6 2 3 2" xfId="34152" xr:uid="{00000000-0005-0000-0000-0000F0760000}"/>
    <cellStyle name="Note 4 8 6 2 3 3" xfId="48605" xr:uid="{00000000-0005-0000-0000-0000F1760000}"/>
    <cellStyle name="Note 4 8 6 2 4" xfId="22277" xr:uid="{00000000-0005-0000-0000-0000F2760000}"/>
    <cellStyle name="Note 4 8 6 2 5" xfId="36730" xr:uid="{00000000-0005-0000-0000-0000F3760000}"/>
    <cellStyle name="Note 4 8 6 3" xfId="7303" xr:uid="{00000000-0005-0000-0000-0000F4760000}"/>
    <cellStyle name="Note 4 8 6 3 2" xfId="24738" xr:uid="{00000000-0005-0000-0000-0000F5760000}"/>
    <cellStyle name="Note 4 8 6 3 3" xfId="39191" xr:uid="{00000000-0005-0000-0000-0000F6760000}"/>
    <cellStyle name="Note 4 8 6 4" xfId="9744" xr:uid="{00000000-0005-0000-0000-0000F7760000}"/>
    <cellStyle name="Note 4 8 6 4 2" xfId="27179" xr:uid="{00000000-0005-0000-0000-0000F8760000}"/>
    <cellStyle name="Note 4 8 6 4 3" xfId="41632" xr:uid="{00000000-0005-0000-0000-0000F9760000}"/>
    <cellStyle name="Note 4 8 6 5" xfId="12164" xr:uid="{00000000-0005-0000-0000-0000FA760000}"/>
    <cellStyle name="Note 4 8 6 5 2" xfId="29599" xr:uid="{00000000-0005-0000-0000-0000FB760000}"/>
    <cellStyle name="Note 4 8 6 5 3" xfId="44052" xr:uid="{00000000-0005-0000-0000-0000FC760000}"/>
    <cellStyle name="Note 4 8 6 6" xfId="19171" xr:uid="{00000000-0005-0000-0000-0000FD760000}"/>
    <cellStyle name="Note 4 8 7" xfId="2331" xr:uid="{00000000-0005-0000-0000-0000FE760000}"/>
    <cellStyle name="Note 4 8 7 2" xfId="4842" xr:uid="{00000000-0005-0000-0000-0000FF760000}"/>
    <cellStyle name="Note 4 8 7 2 2" xfId="14257" xr:uid="{00000000-0005-0000-0000-000000770000}"/>
    <cellStyle name="Note 4 8 7 2 2 2" xfId="31692" xr:uid="{00000000-0005-0000-0000-000001770000}"/>
    <cellStyle name="Note 4 8 7 2 2 3" xfId="46145" xr:uid="{00000000-0005-0000-0000-000002770000}"/>
    <cellStyle name="Note 4 8 7 2 3" xfId="16718" xr:uid="{00000000-0005-0000-0000-000003770000}"/>
    <cellStyle name="Note 4 8 7 2 3 2" xfId="34153" xr:uid="{00000000-0005-0000-0000-000004770000}"/>
    <cellStyle name="Note 4 8 7 2 3 3" xfId="48606" xr:uid="{00000000-0005-0000-0000-000005770000}"/>
    <cellStyle name="Note 4 8 7 2 4" xfId="22278" xr:uid="{00000000-0005-0000-0000-000006770000}"/>
    <cellStyle name="Note 4 8 7 2 5" xfId="36731" xr:uid="{00000000-0005-0000-0000-000007770000}"/>
    <cellStyle name="Note 4 8 7 3" xfId="7304" xr:uid="{00000000-0005-0000-0000-000008770000}"/>
    <cellStyle name="Note 4 8 7 3 2" xfId="24739" xr:uid="{00000000-0005-0000-0000-000009770000}"/>
    <cellStyle name="Note 4 8 7 3 3" xfId="39192" xr:uid="{00000000-0005-0000-0000-00000A770000}"/>
    <cellStyle name="Note 4 8 7 4" xfId="9745" xr:uid="{00000000-0005-0000-0000-00000B770000}"/>
    <cellStyle name="Note 4 8 7 4 2" xfId="27180" xr:uid="{00000000-0005-0000-0000-00000C770000}"/>
    <cellStyle name="Note 4 8 7 4 3" xfId="41633" xr:uid="{00000000-0005-0000-0000-00000D770000}"/>
    <cellStyle name="Note 4 8 7 5" xfId="12165" xr:uid="{00000000-0005-0000-0000-00000E770000}"/>
    <cellStyle name="Note 4 8 7 5 2" xfId="29600" xr:uid="{00000000-0005-0000-0000-00000F770000}"/>
    <cellStyle name="Note 4 8 7 5 3" xfId="44053" xr:uid="{00000000-0005-0000-0000-000010770000}"/>
    <cellStyle name="Note 4 8 7 6" xfId="19172" xr:uid="{00000000-0005-0000-0000-000011770000}"/>
    <cellStyle name="Note 4 8 8" xfId="2332" xr:uid="{00000000-0005-0000-0000-000012770000}"/>
    <cellStyle name="Note 4 8 8 2" xfId="4843" xr:uid="{00000000-0005-0000-0000-000013770000}"/>
    <cellStyle name="Note 4 8 8 2 2" xfId="22279" xr:uid="{00000000-0005-0000-0000-000014770000}"/>
    <cellStyle name="Note 4 8 8 2 3" xfId="36732" xr:uid="{00000000-0005-0000-0000-000015770000}"/>
    <cellStyle name="Note 4 8 8 3" xfId="7305" xr:uid="{00000000-0005-0000-0000-000016770000}"/>
    <cellStyle name="Note 4 8 8 3 2" xfId="24740" xr:uid="{00000000-0005-0000-0000-000017770000}"/>
    <cellStyle name="Note 4 8 8 3 3" xfId="39193" xr:uid="{00000000-0005-0000-0000-000018770000}"/>
    <cellStyle name="Note 4 8 8 4" xfId="9746" xr:uid="{00000000-0005-0000-0000-000019770000}"/>
    <cellStyle name="Note 4 8 8 4 2" xfId="27181" xr:uid="{00000000-0005-0000-0000-00001A770000}"/>
    <cellStyle name="Note 4 8 8 4 3" xfId="41634" xr:uid="{00000000-0005-0000-0000-00001B770000}"/>
    <cellStyle name="Note 4 8 8 5" xfId="12166" xr:uid="{00000000-0005-0000-0000-00001C770000}"/>
    <cellStyle name="Note 4 8 8 5 2" xfId="29601" xr:uid="{00000000-0005-0000-0000-00001D770000}"/>
    <cellStyle name="Note 4 8 8 5 3" xfId="44054" xr:uid="{00000000-0005-0000-0000-00001E770000}"/>
    <cellStyle name="Note 4 8 8 6" xfId="15353" xr:uid="{00000000-0005-0000-0000-00001F770000}"/>
    <cellStyle name="Note 4 8 8 6 2" xfId="32788" xr:uid="{00000000-0005-0000-0000-000020770000}"/>
    <cellStyle name="Note 4 8 8 6 3" xfId="47241" xr:uid="{00000000-0005-0000-0000-000021770000}"/>
    <cellStyle name="Note 4 8 8 7" xfId="19173" xr:uid="{00000000-0005-0000-0000-000022770000}"/>
    <cellStyle name="Note 4 8 8 8" xfId="20515" xr:uid="{00000000-0005-0000-0000-000023770000}"/>
    <cellStyle name="Note 4 8 9" xfId="4824" xr:uid="{00000000-0005-0000-0000-000024770000}"/>
    <cellStyle name="Note 4 8 9 2" xfId="14243" xr:uid="{00000000-0005-0000-0000-000025770000}"/>
    <cellStyle name="Note 4 8 9 2 2" xfId="31678" xr:uid="{00000000-0005-0000-0000-000026770000}"/>
    <cellStyle name="Note 4 8 9 2 3" xfId="46131" xr:uid="{00000000-0005-0000-0000-000027770000}"/>
    <cellStyle name="Note 4 8 9 3" xfId="16704" xr:uid="{00000000-0005-0000-0000-000028770000}"/>
    <cellStyle name="Note 4 8 9 3 2" xfId="34139" xr:uid="{00000000-0005-0000-0000-000029770000}"/>
    <cellStyle name="Note 4 8 9 3 3" xfId="48592" xr:uid="{00000000-0005-0000-0000-00002A770000}"/>
    <cellStyle name="Note 4 8 9 4" xfId="22260" xr:uid="{00000000-0005-0000-0000-00002B770000}"/>
    <cellStyle name="Note 4 8 9 5" xfId="36713" xr:uid="{00000000-0005-0000-0000-00002C770000}"/>
    <cellStyle name="Note 4 9" xfId="2333" xr:uid="{00000000-0005-0000-0000-00002D770000}"/>
    <cellStyle name="Note 4 9 10" xfId="7306" xr:uid="{00000000-0005-0000-0000-00002E770000}"/>
    <cellStyle name="Note 4 9 10 2" xfId="24741" xr:uid="{00000000-0005-0000-0000-00002F770000}"/>
    <cellStyle name="Note 4 9 10 3" xfId="39194" xr:uid="{00000000-0005-0000-0000-000030770000}"/>
    <cellStyle name="Note 4 9 11" xfId="9747" xr:uid="{00000000-0005-0000-0000-000031770000}"/>
    <cellStyle name="Note 4 9 11 2" xfId="27182" xr:uid="{00000000-0005-0000-0000-000032770000}"/>
    <cellStyle name="Note 4 9 11 3" xfId="41635" xr:uid="{00000000-0005-0000-0000-000033770000}"/>
    <cellStyle name="Note 4 9 12" xfId="12167" xr:uid="{00000000-0005-0000-0000-000034770000}"/>
    <cellStyle name="Note 4 9 12 2" xfId="29602" xr:uid="{00000000-0005-0000-0000-000035770000}"/>
    <cellStyle name="Note 4 9 12 3" xfId="44055" xr:uid="{00000000-0005-0000-0000-000036770000}"/>
    <cellStyle name="Note 4 9 13" xfId="19174" xr:uid="{00000000-0005-0000-0000-000037770000}"/>
    <cellStyle name="Note 4 9 2" xfId="2334" xr:uid="{00000000-0005-0000-0000-000038770000}"/>
    <cellStyle name="Note 4 9 2 2" xfId="2335" xr:uid="{00000000-0005-0000-0000-000039770000}"/>
    <cellStyle name="Note 4 9 2 2 2" xfId="4846" xr:uid="{00000000-0005-0000-0000-00003A770000}"/>
    <cellStyle name="Note 4 9 2 2 2 2" xfId="14260" xr:uid="{00000000-0005-0000-0000-00003B770000}"/>
    <cellStyle name="Note 4 9 2 2 2 2 2" xfId="31695" xr:uid="{00000000-0005-0000-0000-00003C770000}"/>
    <cellStyle name="Note 4 9 2 2 2 2 3" xfId="46148" xr:uid="{00000000-0005-0000-0000-00003D770000}"/>
    <cellStyle name="Note 4 9 2 2 2 3" xfId="16721" xr:uid="{00000000-0005-0000-0000-00003E770000}"/>
    <cellStyle name="Note 4 9 2 2 2 3 2" xfId="34156" xr:uid="{00000000-0005-0000-0000-00003F770000}"/>
    <cellStyle name="Note 4 9 2 2 2 3 3" xfId="48609" xr:uid="{00000000-0005-0000-0000-000040770000}"/>
    <cellStyle name="Note 4 9 2 2 2 4" xfId="22282" xr:uid="{00000000-0005-0000-0000-000041770000}"/>
    <cellStyle name="Note 4 9 2 2 2 5" xfId="36735" xr:uid="{00000000-0005-0000-0000-000042770000}"/>
    <cellStyle name="Note 4 9 2 2 3" xfId="7308" xr:uid="{00000000-0005-0000-0000-000043770000}"/>
    <cellStyle name="Note 4 9 2 2 3 2" xfId="24743" xr:uid="{00000000-0005-0000-0000-000044770000}"/>
    <cellStyle name="Note 4 9 2 2 3 3" xfId="39196" xr:uid="{00000000-0005-0000-0000-000045770000}"/>
    <cellStyle name="Note 4 9 2 2 4" xfId="9749" xr:uid="{00000000-0005-0000-0000-000046770000}"/>
    <cellStyle name="Note 4 9 2 2 4 2" xfId="27184" xr:uid="{00000000-0005-0000-0000-000047770000}"/>
    <cellStyle name="Note 4 9 2 2 4 3" xfId="41637" xr:uid="{00000000-0005-0000-0000-000048770000}"/>
    <cellStyle name="Note 4 9 2 2 5" xfId="12169" xr:uid="{00000000-0005-0000-0000-000049770000}"/>
    <cellStyle name="Note 4 9 2 2 5 2" xfId="29604" xr:uid="{00000000-0005-0000-0000-00004A770000}"/>
    <cellStyle name="Note 4 9 2 2 5 3" xfId="44057" xr:uid="{00000000-0005-0000-0000-00004B770000}"/>
    <cellStyle name="Note 4 9 2 2 6" xfId="19176" xr:uid="{00000000-0005-0000-0000-00004C770000}"/>
    <cellStyle name="Note 4 9 2 3" xfId="2336" xr:uid="{00000000-0005-0000-0000-00004D770000}"/>
    <cellStyle name="Note 4 9 2 3 2" xfId="4847" xr:uid="{00000000-0005-0000-0000-00004E770000}"/>
    <cellStyle name="Note 4 9 2 3 2 2" xfId="14261" xr:uid="{00000000-0005-0000-0000-00004F770000}"/>
    <cellStyle name="Note 4 9 2 3 2 2 2" xfId="31696" xr:uid="{00000000-0005-0000-0000-000050770000}"/>
    <cellStyle name="Note 4 9 2 3 2 2 3" xfId="46149" xr:uid="{00000000-0005-0000-0000-000051770000}"/>
    <cellStyle name="Note 4 9 2 3 2 3" xfId="16722" xr:uid="{00000000-0005-0000-0000-000052770000}"/>
    <cellStyle name="Note 4 9 2 3 2 3 2" xfId="34157" xr:uid="{00000000-0005-0000-0000-000053770000}"/>
    <cellStyle name="Note 4 9 2 3 2 3 3" xfId="48610" xr:uid="{00000000-0005-0000-0000-000054770000}"/>
    <cellStyle name="Note 4 9 2 3 2 4" xfId="22283" xr:uid="{00000000-0005-0000-0000-000055770000}"/>
    <cellStyle name="Note 4 9 2 3 2 5" xfId="36736" xr:uid="{00000000-0005-0000-0000-000056770000}"/>
    <cellStyle name="Note 4 9 2 3 3" xfId="7309" xr:uid="{00000000-0005-0000-0000-000057770000}"/>
    <cellStyle name="Note 4 9 2 3 3 2" xfId="24744" xr:uid="{00000000-0005-0000-0000-000058770000}"/>
    <cellStyle name="Note 4 9 2 3 3 3" xfId="39197" xr:uid="{00000000-0005-0000-0000-000059770000}"/>
    <cellStyle name="Note 4 9 2 3 4" xfId="9750" xr:uid="{00000000-0005-0000-0000-00005A770000}"/>
    <cellStyle name="Note 4 9 2 3 4 2" xfId="27185" xr:uid="{00000000-0005-0000-0000-00005B770000}"/>
    <cellStyle name="Note 4 9 2 3 4 3" xfId="41638" xr:uid="{00000000-0005-0000-0000-00005C770000}"/>
    <cellStyle name="Note 4 9 2 3 5" xfId="12170" xr:uid="{00000000-0005-0000-0000-00005D770000}"/>
    <cellStyle name="Note 4 9 2 3 5 2" xfId="29605" xr:uid="{00000000-0005-0000-0000-00005E770000}"/>
    <cellStyle name="Note 4 9 2 3 5 3" xfId="44058" xr:uid="{00000000-0005-0000-0000-00005F770000}"/>
    <cellStyle name="Note 4 9 2 3 6" xfId="19177" xr:uid="{00000000-0005-0000-0000-000060770000}"/>
    <cellStyle name="Note 4 9 2 4" xfId="2337" xr:uid="{00000000-0005-0000-0000-000061770000}"/>
    <cellStyle name="Note 4 9 2 4 2" xfId="4848" xr:uid="{00000000-0005-0000-0000-000062770000}"/>
    <cellStyle name="Note 4 9 2 4 2 2" xfId="22284" xr:uid="{00000000-0005-0000-0000-000063770000}"/>
    <cellStyle name="Note 4 9 2 4 2 3" xfId="36737" xr:uid="{00000000-0005-0000-0000-000064770000}"/>
    <cellStyle name="Note 4 9 2 4 3" xfId="7310" xr:uid="{00000000-0005-0000-0000-000065770000}"/>
    <cellStyle name="Note 4 9 2 4 3 2" xfId="24745" xr:uid="{00000000-0005-0000-0000-000066770000}"/>
    <cellStyle name="Note 4 9 2 4 3 3" xfId="39198" xr:uid="{00000000-0005-0000-0000-000067770000}"/>
    <cellStyle name="Note 4 9 2 4 4" xfId="9751" xr:uid="{00000000-0005-0000-0000-000068770000}"/>
    <cellStyle name="Note 4 9 2 4 4 2" xfId="27186" xr:uid="{00000000-0005-0000-0000-000069770000}"/>
    <cellStyle name="Note 4 9 2 4 4 3" xfId="41639" xr:uid="{00000000-0005-0000-0000-00006A770000}"/>
    <cellStyle name="Note 4 9 2 4 5" xfId="12171" xr:uid="{00000000-0005-0000-0000-00006B770000}"/>
    <cellStyle name="Note 4 9 2 4 5 2" xfId="29606" xr:uid="{00000000-0005-0000-0000-00006C770000}"/>
    <cellStyle name="Note 4 9 2 4 5 3" xfId="44059" xr:uid="{00000000-0005-0000-0000-00006D770000}"/>
    <cellStyle name="Note 4 9 2 4 6" xfId="15354" xr:uid="{00000000-0005-0000-0000-00006E770000}"/>
    <cellStyle name="Note 4 9 2 4 6 2" xfId="32789" xr:uid="{00000000-0005-0000-0000-00006F770000}"/>
    <cellStyle name="Note 4 9 2 4 6 3" xfId="47242" xr:uid="{00000000-0005-0000-0000-000070770000}"/>
    <cellStyle name="Note 4 9 2 4 7" xfId="19178" xr:uid="{00000000-0005-0000-0000-000071770000}"/>
    <cellStyle name="Note 4 9 2 4 8" xfId="20516" xr:uid="{00000000-0005-0000-0000-000072770000}"/>
    <cellStyle name="Note 4 9 2 5" xfId="4845" xr:uid="{00000000-0005-0000-0000-000073770000}"/>
    <cellStyle name="Note 4 9 2 5 2" xfId="14259" xr:uid="{00000000-0005-0000-0000-000074770000}"/>
    <cellStyle name="Note 4 9 2 5 2 2" xfId="31694" xr:uid="{00000000-0005-0000-0000-000075770000}"/>
    <cellStyle name="Note 4 9 2 5 2 3" xfId="46147" xr:uid="{00000000-0005-0000-0000-000076770000}"/>
    <cellStyle name="Note 4 9 2 5 3" xfId="16720" xr:uid="{00000000-0005-0000-0000-000077770000}"/>
    <cellStyle name="Note 4 9 2 5 3 2" xfId="34155" xr:uid="{00000000-0005-0000-0000-000078770000}"/>
    <cellStyle name="Note 4 9 2 5 3 3" xfId="48608" xr:uid="{00000000-0005-0000-0000-000079770000}"/>
    <cellStyle name="Note 4 9 2 5 4" xfId="22281" xr:uid="{00000000-0005-0000-0000-00007A770000}"/>
    <cellStyle name="Note 4 9 2 5 5" xfId="36734" xr:uid="{00000000-0005-0000-0000-00007B770000}"/>
    <cellStyle name="Note 4 9 2 6" xfId="7307" xr:uid="{00000000-0005-0000-0000-00007C770000}"/>
    <cellStyle name="Note 4 9 2 6 2" xfId="24742" xr:uid="{00000000-0005-0000-0000-00007D770000}"/>
    <cellStyle name="Note 4 9 2 6 3" xfId="39195" xr:uid="{00000000-0005-0000-0000-00007E770000}"/>
    <cellStyle name="Note 4 9 2 7" xfId="9748" xr:uid="{00000000-0005-0000-0000-00007F770000}"/>
    <cellStyle name="Note 4 9 2 7 2" xfId="27183" xr:uid="{00000000-0005-0000-0000-000080770000}"/>
    <cellStyle name="Note 4 9 2 7 3" xfId="41636" xr:uid="{00000000-0005-0000-0000-000081770000}"/>
    <cellStyle name="Note 4 9 2 8" xfId="12168" xr:uid="{00000000-0005-0000-0000-000082770000}"/>
    <cellStyle name="Note 4 9 2 8 2" xfId="29603" xr:uid="{00000000-0005-0000-0000-000083770000}"/>
    <cellStyle name="Note 4 9 2 8 3" xfId="44056" xr:uid="{00000000-0005-0000-0000-000084770000}"/>
    <cellStyle name="Note 4 9 2 9" xfId="19175" xr:uid="{00000000-0005-0000-0000-000085770000}"/>
    <cellStyle name="Note 4 9 3" xfId="2338" xr:uid="{00000000-0005-0000-0000-000086770000}"/>
    <cellStyle name="Note 4 9 3 2" xfId="2339" xr:uid="{00000000-0005-0000-0000-000087770000}"/>
    <cellStyle name="Note 4 9 3 2 2" xfId="4850" xr:uid="{00000000-0005-0000-0000-000088770000}"/>
    <cellStyle name="Note 4 9 3 2 2 2" xfId="14263" xr:uid="{00000000-0005-0000-0000-000089770000}"/>
    <cellStyle name="Note 4 9 3 2 2 2 2" xfId="31698" xr:uid="{00000000-0005-0000-0000-00008A770000}"/>
    <cellStyle name="Note 4 9 3 2 2 2 3" xfId="46151" xr:uid="{00000000-0005-0000-0000-00008B770000}"/>
    <cellStyle name="Note 4 9 3 2 2 3" xfId="16724" xr:uid="{00000000-0005-0000-0000-00008C770000}"/>
    <cellStyle name="Note 4 9 3 2 2 3 2" xfId="34159" xr:uid="{00000000-0005-0000-0000-00008D770000}"/>
    <cellStyle name="Note 4 9 3 2 2 3 3" xfId="48612" xr:uid="{00000000-0005-0000-0000-00008E770000}"/>
    <cellStyle name="Note 4 9 3 2 2 4" xfId="22286" xr:uid="{00000000-0005-0000-0000-00008F770000}"/>
    <cellStyle name="Note 4 9 3 2 2 5" xfId="36739" xr:uid="{00000000-0005-0000-0000-000090770000}"/>
    <cellStyle name="Note 4 9 3 2 3" xfId="7312" xr:uid="{00000000-0005-0000-0000-000091770000}"/>
    <cellStyle name="Note 4 9 3 2 3 2" xfId="24747" xr:uid="{00000000-0005-0000-0000-000092770000}"/>
    <cellStyle name="Note 4 9 3 2 3 3" xfId="39200" xr:uid="{00000000-0005-0000-0000-000093770000}"/>
    <cellStyle name="Note 4 9 3 2 4" xfId="9753" xr:uid="{00000000-0005-0000-0000-000094770000}"/>
    <cellStyle name="Note 4 9 3 2 4 2" xfId="27188" xr:uid="{00000000-0005-0000-0000-000095770000}"/>
    <cellStyle name="Note 4 9 3 2 4 3" xfId="41641" xr:uid="{00000000-0005-0000-0000-000096770000}"/>
    <cellStyle name="Note 4 9 3 2 5" xfId="12173" xr:uid="{00000000-0005-0000-0000-000097770000}"/>
    <cellStyle name="Note 4 9 3 2 5 2" xfId="29608" xr:uid="{00000000-0005-0000-0000-000098770000}"/>
    <cellStyle name="Note 4 9 3 2 5 3" xfId="44061" xr:uid="{00000000-0005-0000-0000-000099770000}"/>
    <cellStyle name="Note 4 9 3 2 6" xfId="19180" xr:uid="{00000000-0005-0000-0000-00009A770000}"/>
    <cellStyle name="Note 4 9 3 3" xfId="2340" xr:uid="{00000000-0005-0000-0000-00009B770000}"/>
    <cellStyle name="Note 4 9 3 3 2" xfId="4851" xr:uid="{00000000-0005-0000-0000-00009C770000}"/>
    <cellStyle name="Note 4 9 3 3 2 2" xfId="14264" xr:uid="{00000000-0005-0000-0000-00009D770000}"/>
    <cellStyle name="Note 4 9 3 3 2 2 2" xfId="31699" xr:uid="{00000000-0005-0000-0000-00009E770000}"/>
    <cellStyle name="Note 4 9 3 3 2 2 3" xfId="46152" xr:uid="{00000000-0005-0000-0000-00009F770000}"/>
    <cellStyle name="Note 4 9 3 3 2 3" xfId="16725" xr:uid="{00000000-0005-0000-0000-0000A0770000}"/>
    <cellStyle name="Note 4 9 3 3 2 3 2" xfId="34160" xr:uid="{00000000-0005-0000-0000-0000A1770000}"/>
    <cellStyle name="Note 4 9 3 3 2 3 3" xfId="48613" xr:uid="{00000000-0005-0000-0000-0000A2770000}"/>
    <cellStyle name="Note 4 9 3 3 2 4" xfId="22287" xr:uid="{00000000-0005-0000-0000-0000A3770000}"/>
    <cellStyle name="Note 4 9 3 3 2 5" xfId="36740" xr:uid="{00000000-0005-0000-0000-0000A4770000}"/>
    <cellStyle name="Note 4 9 3 3 3" xfId="7313" xr:uid="{00000000-0005-0000-0000-0000A5770000}"/>
    <cellStyle name="Note 4 9 3 3 3 2" xfId="24748" xr:uid="{00000000-0005-0000-0000-0000A6770000}"/>
    <cellStyle name="Note 4 9 3 3 3 3" xfId="39201" xr:uid="{00000000-0005-0000-0000-0000A7770000}"/>
    <cellStyle name="Note 4 9 3 3 4" xfId="9754" xr:uid="{00000000-0005-0000-0000-0000A8770000}"/>
    <cellStyle name="Note 4 9 3 3 4 2" xfId="27189" xr:uid="{00000000-0005-0000-0000-0000A9770000}"/>
    <cellStyle name="Note 4 9 3 3 4 3" xfId="41642" xr:uid="{00000000-0005-0000-0000-0000AA770000}"/>
    <cellStyle name="Note 4 9 3 3 5" xfId="12174" xr:uid="{00000000-0005-0000-0000-0000AB770000}"/>
    <cellStyle name="Note 4 9 3 3 5 2" xfId="29609" xr:uid="{00000000-0005-0000-0000-0000AC770000}"/>
    <cellStyle name="Note 4 9 3 3 5 3" xfId="44062" xr:uid="{00000000-0005-0000-0000-0000AD770000}"/>
    <cellStyle name="Note 4 9 3 3 6" xfId="19181" xr:uid="{00000000-0005-0000-0000-0000AE770000}"/>
    <cellStyle name="Note 4 9 3 4" xfId="2341" xr:uid="{00000000-0005-0000-0000-0000AF770000}"/>
    <cellStyle name="Note 4 9 3 4 2" xfId="4852" xr:uid="{00000000-0005-0000-0000-0000B0770000}"/>
    <cellStyle name="Note 4 9 3 4 2 2" xfId="22288" xr:uid="{00000000-0005-0000-0000-0000B1770000}"/>
    <cellStyle name="Note 4 9 3 4 2 3" xfId="36741" xr:uid="{00000000-0005-0000-0000-0000B2770000}"/>
    <cellStyle name="Note 4 9 3 4 3" xfId="7314" xr:uid="{00000000-0005-0000-0000-0000B3770000}"/>
    <cellStyle name="Note 4 9 3 4 3 2" xfId="24749" xr:uid="{00000000-0005-0000-0000-0000B4770000}"/>
    <cellStyle name="Note 4 9 3 4 3 3" xfId="39202" xr:uid="{00000000-0005-0000-0000-0000B5770000}"/>
    <cellStyle name="Note 4 9 3 4 4" xfId="9755" xr:uid="{00000000-0005-0000-0000-0000B6770000}"/>
    <cellStyle name="Note 4 9 3 4 4 2" xfId="27190" xr:uid="{00000000-0005-0000-0000-0000B7770000}"/>
    <cellStyle name="Note 4 9 3 4 4 3" xfId="41643" xr:uid="{00000000-0005-0000-0000-0000B8770000}"/>
    <cellStyle name="Note 4 9 3 4 5" xfId="12175" xr:uid="{00000000-0005-0000-0000-0000B9770000}"/>
    <cellStyle name="Note 4 9 3 4 5 2" xfId="29610" xr:uid="{00000000-0005-0000-0000-0000BA770000}"/>
    <cellStyle name="Note 4 9 3 4 5 3" xfId="44063" xr:uid="{00000000-0005-0000-0000-0000BB770000}"/>
    <cellStyle name="Note 4 9 3 4 6" xfId="15355" xr:uid="{00000000-0005-0000-0000-0000BC770000}"/>
    <cellStyle name="Note 4 9 3 4 6 2" xfId="32790" xr:uid="{00000000-0005-0000-0000-0000BD770000}"/>
    <cellStyle name="Note 4 9 3 4 6 3" xfId="47243" xr:uid="{00000000-0005-0000-0000-0000BE770000}"/>
    <cellStyle name="Note 4 9 3 4 7" xfId="19182" xr:uid="{00000000-0005-0000-0000-0000BF770000}"/>
    <cellStyle name="Note 4 9 3 4 8" xfId="20517" xr:uid="{00000000-0005-0000-0000-0000C0770000}"/>
    <cellStyle name="Note 4 9 3 5" xfId="4849" xr:uid="{00000000-0005-0000-0000-0000C1770000}"/>
    <cellStyle name="Note 4 9 3 5 2" xfId="14262" xr:uid="{00000000-0005-0000-0000-0000C2770000}"/>
    <cellStyle name="Note 4 9 3 5 2 2" xfId="31697" xr:uid="{00000000-0005-0000-0000-0000C3770000}"/>
    <cellStyle name="Note 4 9 3 5 2 3" xfId="46150" xr:uid="{00000000-0005-0000-0000-0000C4770000}"/>
    <cellStyle name="Note 4 9 3 5 3" xfId="16723" xr:uid="{00000000-0005-0000-0000-0000C5770000}"/>
    <cellStyle name="Note 4 9 3 5 3 2" xfId="34158" xr:uid="{00000000-0005-0000-0000-0000C6770000}"/>
    <cellStyle name="Note 4 9 3 5 3 3" xfId="48611" xr:uid="{00000000-0005-0000-0000-0000C7770000}"/>
    <cellStyle name="Note 4 9 3 5 4" xfId="22285" xr:uid="{00000000-0005-0000-0000-0000C8770000}"/>
    <cellStyle name="Note 4 9 3 5 5" xfId="36738" xr:uid="{00000000-0005-0000-0000-0000C9770000}"/>
    <cellStyle name="Note 4 9 3 6" xfId="7311" xr:uid="{00000000-0005-0000-0000-0000CA770000}"/>
    <cellStyle name="Note 4 9 3 6 2" xfId="24746" xr:uid="{00000000-0005-0000-0000-0000CB770000}"/>
    <cellStyle name="Note 4 9 3 6 3" xfId="39199" xr:uid="{00000000-0005-0000-0000-0000CC770000}"/>
    <cellStyle name="Note 4 9 3 7" xfId="9752" xr:uid="{00000000-0005-0000-0000-0000CD770000}"/>
    <cellStyle name="Note 4 9 3 7 2" xfId="27187" xr:uid="{00000000-0005-0000-0000-0000CE770000}"/>
    <cellStyle name="Note 4 9 3 7 3" xfId="41640" xr:uid="{00000000-0005-0000-0000-0000CF770000}"/>
    <cellStyle name="Note 4 9 3 8" xfId="12172" xr:uid="{00000000-0005-0000-0000-0000D0770000}"/>
    <cellStyle name="Note 4 9 3 8 2" xfId="29607" xr:uid="{00000000-0005-0000-0000-0000D1770000}"/>
    <cellStyle name="Note 4 9 3 8 3" xfId="44060" xr:uid="{00000000-0005-0000-0000-0000D2770000}"/>
    <cellStyle name="Note 4 9 3 9" xfId="19179" xr:uid="{00000000-0005-0000-0000-0000D3770000}"/>
    <cellStyle name="Note 4 9 4" xfId="2342" xr:uid="{00000000-0005-0000-0000-0000D4770000}"/>
    <cellStyle name="Note 4 9 4 2" xfId="2343" xr:uid="{00000000-0005-0000-0000-0000D5770000}"/>
    <cellStyle name="Note 4 9 4 2 2" xfId="4854" xr:uid="{00000000-0005-0000-0000-0000D6770000}"/>
    <cellStyle name="Note 4 9 4 2 2 2" xfId="14266" xr:uid="{00000000-0005-0000-0000-0000D7770000}"/>
    <cellStyle name="Note 4 9 4 2 2 2 2" xfId="31701" xr:uid="{00000000-0005-0000-0000-0000D8770000}"/>
    <cellStyle name="Note 4 9 4 2 2 2 3" xfId="46154" xr:uid="{00000000-0005-0000-0000-0000D9770000}"/>
    <cellStyle name="Note 4 9 4 2 2 3" xfId="16727" xr:uid="{00000000-0005-0000-0000-0000DA770000}"/>
    <cellStyle name="Note 4 9 4 2 2 3 2" xfId="34162" xr:uid="{00000000-0005-0000-0000-0000DB770000}"/>
    <cellStyle name="Note 4 9 4 2 2 3 3" xfId="48615" xr:uid="{00000000-0005-0000-0000-0000DC770000}"/>
    <cellStyle name="Note 4 9 4 2 2 4" xfId="22290" xr:uid="{00000000-0005-0000-0000-0000DD770000}"/>
    <cellStyle name="Note 4 9 4 2 2 5" xfId="36743" xr:uid="{00000000-0005-0000-0000-0000DE770000}"/>
    <cellStyle name="Note 4 9 4 2 3" xfId="7316" xr:uid="{00000000-0005-0000-0000-0000DF770000}"/>
    <cellStyle name="Note 4 9 4 2 3 2" xfId="24751" xr:uid="{00000000-0005-0000-0000-0000E0770000}"/>
    <cellStyle name="Note 4 9 4 2 3 3" xfId="39204" xr:uid="{00000000-0005-0000-0000-0000E1770000}"/>
    <cellStyle name="Note 4 9 4 2 4" xfId="9757" xr:uid="{00000000-0005-0000-0000-0000E2770000}"/>
    <cellStyle name="Note 4 9 4 2 4 2" xfId="27192" xr:uid="{00000000-0005-0000-0000-0000E3770000}"/>
    <cellStyle name="Note 4 9 4 2 4 3" xfId="41645" xr:uid="{00000000-0005-0000-0000-0000E4770000}"/>
    <cellStyle name="Note 4 9 4 2 5" xfId="12177" xr:uid="{00000000-0005-0000-0000-0000E5770000}"/>
    <cellStyle name="Note 4 9 4 2 5 2" xfId="29612" xr:uid="{00000000-0005-0000-0000-0000E6770000}"/>
    <cellStyle name="Note 4 9 4 2 5 3" xfId="44065" xr:uid="{00000000-0005-0000-0000-0000E7770000}"/>
    <cellStyle name="Note 4 9 4 2 6" xfId="19184" xr:uid="{00000000-0005-0000-0000-0000E8770000}"/>
    <cellStyle name="Note 4 9 4 3" xfId="2344" xr:uid="{00000000-0005-0000-0000-0000E9770000}"/>
    <cellStyle name="Note 4 9 4 3 2" xfId="4855" xr:uid="{00000000-0005-0000-0000-0000EA770000}"/>
    <cellStyle name="Note 4 9 4 3 2 2" xfId="14267" xr:uid="{00000000-0005-0000-0000-0000EB770000}"/>
    <cellStyle name="Note 4 9 4 3 2 2 2" xfId="31702" xr:uid="{00000000-0005-0000-0000-0000EC770000}"/>
    <cellStyle name="Note 4 9 4 3 2 2 3" xfId="46155" xr:uid="{00000000-0005-0000-0000-0000ED770000}"/>
    <cellStyle name="Note 4 9 4 3 2 3" xfId="16728" xr:uid="{00000000-0005-0000-0000-0000EE770000}"/>
    <cellStyle name="Note 4 9 4 3 2 3 2" xfId="34163" xr:uid="{00000000-0005-0000-0000-0000EF770000}"/>
    <cellStyle name="Note 4 9 4 3 2 3 3" xfId="48616" xr:uid="{00000000-0005-0000-0000-0000F0770000}"/>
    <cellStyle name="Note 4 9 4 3 2 4" xfId="22291" xr:uid="{00000000-0005-0000-0000-0000F1770000}"/>
    <cellStyle name="Note 4 9 4 3 2 5" xfId="36744" xr:uid="{00000000-0005-0000-0000-0000F2770000}"/>
    <cellStyle name="Note 4 9 4 3 3" xfId="7317" xr:uid="{00000000-0005-0000-0000-0000F3770000}"/>
    <cellStyle name="Note 4 9 4 3 3 2" xfId="24752" xr:uid="{00000000-0005-0000-0000-0000F4770000}"/>
    <cellStyle name="Note 4 9 4 3 3 3" xfId="39205" xr:uid="{00000000-0005-0000-0000-0000F5770000}"/>
    <cellStyle name="Note 4 9 4 3 4" xfId="9758" xr:uid="{00000000-0005-0000-0000-0000F6770000}"/>
    <cellStyle name="Note 4 9 4 3 4 2" xfId="27193" xr:uid="{00000000-0005-0000-0000-0000F7770000}"/>
    <cellStyle name="Note 4 9 4 3 4 3" xfId="41646" xr:uid="{00000000-0005-0000-0000-0000F8770000}"/>
    <cellStyle name="Note 4 9 4 3 5" xfId="12178" xr:uid="{00000000-0005-0000-0000-0000F9770000}"/>
    <cellStyle name="Note 4 9 4 3 5 2" xfId="29613" xr:uid="{00000000-0005-0000-0000-0000FA770000}"/>
    <cellStyle name="Note 4 9 4 3 5 3" xfId="44066" xr:uid="{00000000-0005-0000-0000-0000FB770000}"/>
    <cellStyle name="Note 4 9 4 3 6" xfId="19185" xr:uid="{00000000-0005-0000-0000-0000FC770000}"/>
    <cellStyle name="Note 4 9 4 4" xfId="2345" xr:uid="{00000000-0005-0000-0000-0000FD770000}"/>
    <cellStyle name="Note 4 9 4 4 2" xfId="4856" xr:uid="{00000000-0005-0000-0000-0000FE770000}"/>
    <cellStyle name="Note 4 9 4 4 2 2" xfId="22292" xr:uid="{00000000-0005-0000-0000-0000FF770000}"/>
    <cellStyle name="Note 4 9 4 4 2 3" xfId="36745" xr:uid="{00000000-0005-0000-0000-000000780000}"/>
    <cellStyle name="Note 4 9 4 4 3" xfId="7318" xr:uid="{00000000-0005-0000-0000-000001780000}"/>
    <cellStyle name="Note 4 9 4 4 3 2" xfId="24753" xr:uid="{00000000-0005-0000-0000-000002780000}"/>
    <cellStyle name="Note 4 9 4 4 3 3" xfId="39206" xr:uid="{00000000-0005-0000-0000-000003780000}"/>
    <cellStyle name="Note 4 9 4 4 4" xfId="9759" xr:uid="{00000000-0005-0000-0000-000004780000}"/>
    <cellStyle name="Note 4 9 4 4 4 2" xfId="27194" xr:uid="{00000000-0005-0000-0000-000005780000}"/>
    <cellStyle name="Note 4 9 4 4 4 3" xfId="41647" xr:uid="{00000000-0005-0000-0000-000006780000}"/>
    <cellStyle name="Note 4 9 4 4 5" xfId="12179" xr:uid="{00000000-0005-0000-0000-000007780000}"/>
    <cellStyle name="Note 4 9 4 4 5 2" xfId="29614" xr:uid="{00000000-0005-0000-0000-000008780000}"/>
    <cellStyle name="Note 4 9 4 4 5 3" xfId="44067" xr:uid="{00000000-0005-0000-0000-000009780000}"/>
    <cellStyle name="Note 4 9 4 4 6" xfId="15356" xr:uid="{00000000-0005-0000-0000-00000A780000}"/>
    <cellStyle name="Note 4 9 4 4 6 2" xfId="32791" xr:uid="{00000000-0005-0000-0000-00000B780000}"/>
    <cellStyle name="Note 4 9 4 4 6 3" xfId="47244" xr:uid="{00000000-0005-0000-0000-00000C780000}"/>
    <cellStyle name="Note 4 9 4 4 7" xfId="19186" xr:uid="{00000000-0005-0000-0000-00000D780000}"/>
    <cellStyle name="Note 4 9 4 4 8" xfId="20518" xr:uid="{00000000-0005-0000-0000-00000E780000}"/>
    <cellStyle name="Note 4 9 4 5" xfId="4853" xr:uid="{00000000-0005-0000-0000-00000F780000}"/>
    <cellStyle name="Note 4 9 4 5 2" xfId="14265" xr:uid="{00000000-0005-0000-0000-000010780000}"/>
    <cellStyle name="Note 4 9 4 5 2 2" xfId="31700" xr:uid="{00000000-0005-0000-0000-000011780000}"/>
    <cellStyle name="Note 4 9 4 5 2 3" xfId="46153" xr:uid="{00000000-0005-0000-0000-000012780000}"/>
    <cellStyle name="Note 4 9 4 5 3" xfId="16726" xr:uid="{00000000-0005-0000-0000-000013780000}"/>
    <cellStyle name="Note 4 9 4 5 3 2" xfId="34161" xr:uid="{00000000-0005-0000-0000-000014780000}"/>
    <cellStyle name="Note 4 9 4 5 3 3" xfId="48614" xr:uid="{00000000-0005-0000-0000-000015780000}"/>
    <cellStyle name="Note 4 9 4 5 4" xfId="22289" xr:uid="{00000000-0005-0000-0000-000016780000}"/>
    <cellStyle name="Note 4 9 4 5 5" xfId="36742" xr:uid="{00000000-0005-0000-0000-000017780000}"/>
    <cellStyle name="Note 4 9 4 6" xfId="7315" xr:uid="{00000000-0005-0000-0000-000018780000}"/>
    <cellStyle name="Note 4 9 4 6 2" xfId="24750" xr:uid="{00000000-0005-0000-0000-000019780000}"/>
    <cellStyle name="Note 4 9 4 6 3" xfId="39203" xr:uid="{00000000-0005-0000-0000-00001A780000}"/>
    <cellStyle name="Note 4 9 4 7" xfId="9756" xr:uid="{00000000-0005-0000-0000-00001B780000}"/>
    <cellStyle name="Note 4 9 4 7 2" xfId="27191" xr:uid="{00000000-0005-0000-0000-00001C780000}"/>
    <cellStyle name="Note 4 9 4 7 3" xfId="41644" xr:uid="{00000000-0005-0000-0000-00001D780000}"/>
    <cellStyle name="Note 4 9 4 8" xfId="12176" xr:uid="{00000000-0005-0000-0000-00001E780000}"/>
    <cellStyle name="Note 4 9 4 8 2" xfId="29611" xr:uid="{00000000-0005-0000-0000-00001F780000}"/>
    <cellStyle name="Note 4 9 4 8 3" xfId="44064" xr:uid="{00000000-0005-0000-0000-000020780000}"/>
    <cellStyle name="Note 4 9 4 9" xfId="19183" xr:uid="{00000000-0005-0000-0000-000021780000}"/>
    <cellStyle name="Note 4 9 5" xfId="2346" xr:uid="{00000000-0005-0000-0000-000022780000}"/>
    <cellStyle name="Note 4 9 5 2" xfId="2347" xr:uid="{00000000-0005-0000-0000-000023780000}"/>
    <cellStyle name="Note 4 9 5 2 2" xfId="4858" xr:uid="{00000000-0005-0000-0000-000024780000}"/>
    <cellStyle name="Note 4 9 5 2 2 2" xfId="14269" xr:uid="{00000000-0005-0000-0000-000025780000}"/>
    <cellStyle name="Note 4 9 5 2 2 2 2" xfId="31704" xr:uid="{00000000-0005-0000-0000-000026780000}"/>
    <cellStyle name="Note 4 9 5 2 2 2 3" xfId="46157" xr:uid="{00000000-0005-0000-0000-000027780000}"/>
    <cellStyle name="Note 4 9 5 2 2 3" xfId="16730" xr:uid="{00000000-0005-0000-0000-000028780000}"/>
    <cellStyle name="Note 4 9 5 2 2 3 2" xfId="34165" xr:uid="{00000000-0005-0000-0000-000029780000}"/>
    <cellStyle name="Note 4 9 5 2 2 3 3" xfId="48618" xr:uid="{00000000-0005-0000-0000-00002A780000}"/>
    <cellStyle name="Note 4 9 5 2 2 4" xfId="22294" xr:uid="{00000000-0005-0000-0000-00002B780000}"/>
    <cellStyle name="Note 4 9 5 2 2 5" xfId="36747" xr:uid="{00000000-0005-0000-0000-00002C780000}"/>
    <cellStyle name="Note 4 9 5 2 3" xfId="7320" xr:uid="{00000000-0005-0000-0000-00002D780000}"/>
    <cellStyle name="Note 4 9 5 2 3 2" xfId="24755" xr:uid="{00000000-0005-0000-0000-00002E780000}"/>
    <cellStyle name="Note 4 9 5 2 3 3" xfId="39208" xr:uid="{00000000-0005-0000-0000-00002F780000}"/>
    <cellStyle name="Note 4 9 5 2 4" xfId="9761" xr:uid="{00000000-0005-0000-0000-000030780000}"/>
    <cellStyle name="Note 4 9 5 2 4 2" xfId="27196" xr:uid="{00000000-0005-0000-0000-000031780000}"/>
    <cellStyle name="Note 4 9 5 2 4 3" xfId="41649" xr:uid="{00000000-0005-0000-0000-000032780000}"/>
    <cellStyle name="Note 4 9 5 2 5" xfId="12181" xr:uid="{00000000-0005-0000-0000-000033780000}"/>
    <cellStyle name="Note 4 9 5 2 5 2" xfId="29616" xr:uid="{00000000-0005-0000-0000-000034780000}"/>
    <cellStyle name="Note 4 9 5 2 5 3" xfId="44069" xr:uid="{00000000-0005-0000-0000-000035780000}"/>
    <cellStyle name="Note 4 9 5 2 6" xfId="19188" xr:uid="{00000000-0005-0000-0000-000036780000}"/>
    <cellStyle name="Note 4 9 5 3" xfId="2348" xr:uid="{00000000-0005-0000-0000-000037780000}"/>
    <cellStyle name="Note 4 9 5 3 2" xfId="4859" xr:uid="{00000000-0005-0000-0000-000038780000}"/>
    <cellStyle name="Note 4 9 5 3 2 2" xfId="14270" xr:uid="{00000000-0005-0000-0000-000039780000}"/>
    <cellStyle name="Note 4 9 5 3 2 2 2" xfId="31705" xr:uid="{00000000-0005-0000-0000-00003A780000}"/>
    <cellStyle name="Note 4 9 5 3 2 2 3" xfId="46158" xr:uid="{00000000-0005-0000-0000-00003B780000}"/>
    <cellStyle name="Note 4 9 5 3 2 3" xfId="16731" xr:uid="{00000000-0005-0000-0000-00003C780000}"/>
    <cellStyle name="Note 4 9 5 3 2 3 2" xfId="34166" xr:uid="{00000000-0005-0000-0000-00003D780000}"/>
    <cellStyle name="Note 4 9 5 3 2 3 3" xfId="48619" xr:uid="{00000000-0005-0000-0000-00003E780000}"/>
    <cellStyle name="Note 4 9 5 3 2 4" xfId="22295" xr:uid="{00000000-0005-0000-0000-00003F780000}"/>
    <cellStyle name="Note 4 9 5 3 2 5" xfId="36748" xr:uid="{00000000-0005-0000-0000-000040780000}"/>
    <cellStyle name="Note 4 9 5 3 3" xfId="7321" xr:uid="{00000000-0005-0000-0000-000041780000}"/>
    <cellStyle name="Note 4 9 5 3 3 2" xfId="24756" xr:uid="{00000000-0005-0000-0000-000042780000}"/>
    <cellStyle name="Note 4 9 5 3 3 3" xfId="39209" xr:uid="{00000000-0005-0000-0000-000043780000}"/>
    <cellStyle name="Note 4 9 5 3 4" xfId="9762" xr:uid="{00000000-0005-0000-0000-000044780000}"/>
    <cellStyle name="Note 4 9 5 3 4 2" xfId="27197" xr:uid="{00000000-0005-0000-0000-000045780000}"/>
    <cellStyle name="Note 4 9 5 3 4 3" xfId="41650" xr:uid="{00000000-0005-0000-0000-000046780000}"/>
    <cellStyle name="Note 4 9 5 3 5" xfId="12182" xr:uid="{00000000-0005-0000-0000-000047780000}"/>
    <cellStyle name="Note 4 9 5 3 5 2" xfId="29617" xr:uid="{00000000-0005-0000-0000-000048780000}"/>
    <cellStyle name="Note 4 9 5 3 5 3" xfId="44070" xr:uid="{00000000-0005-0000-0000-000049780000}"/>
    <cellStyle name="Note 4 9 5 3 6" xfId="19189" xr:uid="{00000000-0005-0000-0000-00004A780000}"/>
    <cellStyle name="Note 4 9 5 4" xfId="2349" xr:uid="{00000000-0005-0000-0000-00004B780000}"/>
    <cellStyle name="Note 4 9 5 4 2" xfId="4860" xr:uid="{00000000-0005-0000-0000-00004C780000}"/>
    <cellStyle name="Note 4 9 5 4 2 2" xfId="22296" xr:uid="{00000000-0005-0000-0000-00004D780000}"/>
    <cellStyle name="Note 4 9 5 4 2 3" xfId="36749" xr:uid="{00000000-0005-0000-0000-00004E780000}"/>
    <cellStyle name="Note 4 9 5 4 3" xfId="7322" xr:uid="{00000000-0005-0000-0000-00004F780000}"/>
    <cellStyle name="Note 4 9 5 4 3 2" xfId="24757" xr:uid="{00000000-0005-0000-0000-000050780000}"/>
    <cellStyle name="Note 4 9 5 4 3 3" xfId="39210" xr:uid="{00000000-0005-0000-0000-000051780000}"/>
    <cellStyle name="Note 4 9 5 4 4" xfId="9763" xr:uid="{00000000-0005-0000-0000-000052780000}"/>
    <cellStyle name="Note 4 9 5 4 4 2" xfId="27198" xr:uid="{00000000-0005-0000-0000-000053780000}"/>
    <cellStyle name="Note 4 9 5 4 4 3" xfId="41651" xr:uid="{00000000-0005-0000-0000-000054780000}"/>
    <cellStyle name="Note 4 9 5 4 5" xfId="12183" xr:uid="{00000000-0005-0000-0000-000055780000}"/>
    <cellStyle name="Note 4 9 5 4 5 2" xfId="29618" xr:uid="{00000000-0005-0000-0000-000056780000}"/>
    <cellStyle name="Note 4 9 5 4 5 3" xfId="44071" xr:uid="{00000000-0005-0000-0000-000057780000}"/>
    <cellStyle name="Note 4 9 5 4 6" xfId="15357" xr:uid="{00000000-0005-0000-0000-000058780000}"/>
    <cellStyle name="Note 4 9 5 4 6 2" xfId="32792" xr:uid="{00000000-0005-0000-0000-000059780000}"/>
    <cellStyle name="Note 4 9 5 4 6 3" xfId="47245" xr:uid="{00000000-0005-0000-0000-00005A780000}"/>
    <cellStyle name="Note 4 9 5 4 7" xfId="19190" xr:uid="{00000000-0005-0000-0000-00005B780000}"/>
    <cellStyle name="Note 4 9 5 4 8" xfId="20519" xr:uid="{00000000-0005-0000-0000-00005C780000}"/>
    <cellStyle name="Note 4 9 5 5" xfId="4857" xr:uid="{00000000-0005-0000-0000-00005D780000}"/>
    <cellStyle name="Note 4 9 5 5 2" xfId="14268" xr:uid="{00000000-0005-0000-0000-00005E780000}"/>
    <cellStyle name="Note 4 9 5 5 2 2" xfId="31703" xr:uid="{00000000-0005-0000-0000-00005F780000}"/>
    <cellStyle name="Note 4 9 5 5 2 3" xfId="46156" xr:uid="{00000000-0005-0000-0000-000060780000}"/>
    <cellStyle name="Note 4 9 5 5 3" xfId="16729" xr:uid="{00000000-0005-0000-0000-000061780000}"/>
    <cellStyle name="Note 4 9 5 5 3 2" xfId="34164" xr:uid="{00000000-0005-0000-0000-000062780000}"/>
    <cellStyle name="Note 4 9 5 5 3 3" xfId="48617" xr:uid="{00000000-0005-0000-0000-000063780000}"/>
    <cellStyle name="Note 4 9 5 5 4" xfId="22293" xr:uid="{00000000-0005-0000-0000-000064780000}"/>
    <cellStyle name="Note 4 9 5 5 5" xfId="36746" xr:uid="{00000000-0005-0000-0000-000065780000}"/>
    <cellStyle name="Note 4 9 5 6" xfId="7319" xr:uid="{00000000-0005-0000-0000-000066780000}"/>
    <cellStyle name="Note 4 9 5 6 2" xfId="24754" xr:uid="{00000000-0005-0000-0000-000067780000}"/>
    <cellStyle name="Note 4 9 5 6 3" xfId="39207" xr:uid="{00000000-0005-0000-0000-000068780000}"/>
    <cellStyle name="Note 4 9 5 7" xfId="9760" xr:uid="{00000000-0005-0000-0000-000069780000}"/>
    <cellStyle name="Note 4 9 5 7 2" xfId="27195" xr:uid="{00000000-0005-0000-0000-00006A780000}"/>
    <cellStyle name="Note 4 9 5 7 3" xfId="41648" xr:uid="{00000000-0005-0000-0000-00006B780000}"/>
    <cellStyle name="Note 4 9 5 8" xfId="12180" xr:uid="{00000000-0005-0000-0000-00006C780000}"/>
    <cellStyle name="Note 4 9 5 8 2" xfId="29615" xr:uid="{00000000-0005-0000-0000-00006D780000}"/>
    <cellStyle name="Note 4 9 5 8 3" xfId="44068" xr:uid="{00000000-0005-0000-0000-00006E780000}"/>
    <cellStyle name="Note 4 9 5 9" xfId="19187" xr:uid="{00000000-0005-0000-0000-00006F780000}"/>
    <cellStyle name="Note 4 9 6" xfId="2350" xr:uid="{00000000-0005-0000-0000-000070780000}"/>
    <cellStyle name="Note 4 9 6 2" xfId="4861" xr:uid="{00000000-0005-0000-0000-000071780000}"/>
    <cellStyle name="Note 4 9 6 2 2" xfId="14271" xr:uid="{00000000-0005-0000-0000-000072780000}"/>
    <cellStyle name="Note 4 9 6 2 2 2" xfId="31706" xr:uid="{00000000-0005-0000-0000-000073780000}"/>
    <cellStyle name="Note 4 9 6 2 2 3" xfId="46159" xr:uid="{00000000-0005-0000-0000-000074780000}"/>
    <cellStyle name="Note 4 9 6 2 3" xfId="16732" xr:uid="{00000000-0005-0000-0000-000075780000}"/>
    <cellStyle name="Note 4 9 6 2 3 2" xfId="34167" xr:uid="{00000000-0005-0000-0000-000076780000}"/>
    <cellStyle name="Note 4 9 6 2 3 3" xfId="48620" xr:uid="{00000000-0005-0000-0000-000077780000}"/>
    <cellStyle name="Note 4 9 6 2 4" xfId="22297" xr:uid="{00000000-0005-0000-0000-000078780000}"/>
    <cellStyle name="Note 4 9 6 2 5" xfId="36750" xr:uid="{00000000-0005-0000-0000-000079780000}"/>
    <cellStyle name="Note 4 9 6 3" xfId="7323" xr:uid="{00000000-0005-0000-0000-00007A780000}"/>
    <cellStyle name="Note 4 9 6 3 2" xfId="24758" xr:uid="{00000000-0005-0000-0000-00007B780000}"/>
    <cellStyle name="Note 4 9 6 3 3" xfId="39211" xr:uid="{00000000-0005-0000-0000-00007C780000}"/>
    <cellStyle name="Note 4 9 6 4" xfId="9764" xr:uid="{00000000-0005-0000-0000-00007D780000}"/>
    <cellStyle name="Note 4 9 6 4 2" xfId="27199" xr:uid="{00000000-0005-0000-0000-00007E780000}"/>
    <cellStyle name="Note 4 9 6 4 3" xfId="41652" xr:uid="{00000000-0005-0000-0000-00007F780000}"/>
    <cellStyle name="Note 4 9 6 5" xfId="12184" xr:uid="{00000000-0005-0000-0000-000080780000}"/>
    <cellStyle name="Note 4 9 6 5 2" xfId="29619" xr:uid="{00000000-0005-0000-0000-000081780000}"/>
    <cellStyle name="Note 4 9 6 5 3" xfId="44072" xr:uid="{00000000-0005-0000-0000-000082780000}"/>
    <cellStyle name="Note 4 9 6 6" xfId="19191" xr:uid="{00000000-0005-0000-0000-000083780000}"/>
    <cellStyle name="Note 4 9 7" xfId="2351" xr:uid="{00000000-0005-0000-0000-000084780000}"/>
    <cellStyle name="Note 4 9 7 2" xfId="4862" xr:uid="{00000000-0005-0000-0000-000085780000}"/>
    <cellStyle name="Note 4 9 7 2 2" xfId="14272" xr:uid="{00000000-0005-0000-0000-000086780000}"/>
    <cellStyle name="Note 4 9 7 2 2 2" xfId="31707" xr:uid="{00000000-0005-0000-0000-000087780000}"/>
    <cellStyle name="Note 4 9 7 2 2 3" xfId="46160" xr:uid="{00000000-0005-0000-0000-000088780000}"/>
    <cellStyle name="Note 4 9 7 2 3" xfId="16733" xr:uid="{00000000-0005-0000-0000-000089780000}"/>
    <cellStyle name="Note 4 9 7 2 3 2" xfId="34168" xr:uid="{00000000-0005-0000-0000-00008A780000}"/>
    <cellStyle name="Note 4 9 7 2 3 3" xfId="48621" xr:uid="{00000000-0005-0000-0000-00008B780000}"/>
    <cellStyle name="Note 4 9 7 2 4" xfId="22298" xr:uid="{00000000-0005-0000-0000-00008C780000}"/>
    <cellStyle name="Note 4 9 7 2 5" xfId="36751" xr:uid="{00000000-0005-0000-0000-00008D780000}"/>
    <cellStyle name="Note 4 9 7 3" xfId="7324" xr:uid="{00000000-0005-0000-0000-00008E780000}"/>
    <cellStyle name="Note 4 9 7 3 2" xfId="24759" xr:uid="{00000000-0005-0000-0000-00008F780000}"/>
    <cellStyle name="Note 4 9 7 3 3" xfId="39212" xr:uid="{00000000-0005-0000-0000-000090780000}"/>
    <cellStyle name="Note 4 9 7 4" xfId="9765" xr:uid="{00000000-0005-0000-0000-000091780000}"/>
    <cellStyle name="Note 4 9 7 4 2" xfId="27200" xr:uid="{00000000-0005-0000-0000-000092780000}"/>
    <cellStyle name="Note 4 9 7 4 3" xfId="41653" xr:uid="{00000000-0005-0000-0000-000093780000}"/>
    <cellStyle name="Note 4 9 7 5" xfId="12185" xr:uid="{00000000-0005-0000-0000-000094780000}"/>
    <cellStyle name="Note 4 9 7 5 2" xfId="29620" xr:uid="{00000000-0005-0000-0000-000095780000}"/>
    <cellStyle name="Note 4 9 7 5 3" xfId="44073" xr:uid="{00000000-0005-0000-0000-000096780000}"/>
    <cellStyle name="Note 4 9 7 6" xfId="19192" xr:uid="{00000000-0005-0000-0000-000097780000}"/>
    <cellStyle name="Note 4 9 8" xfId="2352" xr:uid="{00000000-0005-0000-0000-000098780000}"/>
    <cellStyle name="Note 4 9 8 2" xfId="4863" xr:uid="{00000000-0005-0000-0000-000099780000}"/>
    <cellStyle name="Note 4 9 8 2 2" xfId="22299" xr:uid="{00000000-0005-0000-0000-00009A780000}"/>
    <cellStyle name="Note 4 9 8 2 3" xfId="36752" xr:uid="{00000000-0005-0000-0000-00009B780000}"/>
    <cellStyle name="Note 4 9 8 3" xfId="7325" xr:uid="{00000000-0005-0000-0000-00009C780000}"/>
    <cellStyle name="Note 4 9 8 3 2" xfId="24760" xr:uid="{00000000-0005-0000-0000-00009D780000}"/>
    <cellStyle name="Note 4 9 8 3 3" xfId="39213" xr:uid="{00000000-0005-0000-0000-00009E780000}"/>
    <cellStyle name="Note 4 9 8 4" xfId="9766" xr:uid="{00000000-0005-0000-0000-00009F780000}"/>
    <cellStyle name="Note 4 9 8 4 2" xfId="27201" xr:uid="{00000000-0005-0000-0000-0000A0780000}"/>
    <cellStyle name="Note 4 9 8 4 3" xfId="41654" xr:uid="{00000000-0005-0000-0000-0000A1780000}"/>
    <cellStyle name="Note 4 9 8 5" xfId="12186" xr:uid="{00000000-0005-0000-0000-0000A2780000}"/>
    <cellStyle name="Note 4 9 8 5 2" xfId="29621" xr:uid="{00000000-0005-0000-0000-0000A3780000}"/>
    <cellStyle name="Note 4 9 8 5 3" xfId="44074" xr:uid="{00000000-0005-0000-0000-0000A4780000}"/>
    <cellStyle name="Note 4 9 8 6" xfId="15358" xr:uid="{00000000-0005-0000-0000-0000A5780000}"/>
    <cellStyle name="Note 4 9 8 6 2" xfId="32793" xr:uid="{00000000-0005-0000-0000-0000A6780000}"/>
    <cellStyle name="Note 4 9 8 6 3" xfId="47246" xr:uid="{00000000-0005-0000-0000-0000A7780000}"/>
    <cellStyle name="Note 4 9 8 7" xfId="19193" xr:uid="{00000000-0005-0000-0000-0000A8780000}"/>
    <cellStyle name="Note 4 9 8 8" xfId="20520" xr:uid="{00000000-0005-0000-0000-0000A9780000}"/>
    <cellStyle name="Note 4 9 9" xfId="4844" xr:uid="{00000000-0005-0000-0000-0000AA780000}"/>
    <cellStyle name="Note 4 9 9 2" xfId="14258" xr:uid="{00000000-0005-0000-0000-0000AB780000}"/>
    <cellStyle name="Note 4 9 9 2 2" xfId="31693" xr:uid="{00000000-0005-0000-0000-0000AC780000}"/>
    <cellStyle name="Note 4 9 9 2 3" xfId="46146" xr:uid="{00000000-0005-0000-0000-0000AD780000}"/>
    <cellStyle name="Note 4 9 9 3" xfId="16719" xr:uid="{00000000-0005-0000-0000-0000AE780000}"/>
    <cellStyle name="Note 4 9 9 3 2" xfId="34154" xr:uid="{00000000-0005-0000-0000-0000AF780000}"/>
    <cellStyle name="Note 4 9 9 3 3" xfId="48607" xr:uid="{00000000-0005-0000-0000-0000B0780000}"/>
    <cellStyle name="Note 4 9 9 4" xfId="22280" xr:uid="{00000000-0005-0000-0000-0000B1780000}"/>
    <cellStyle name="Note 4 9 9 5" xfId="36733" xr:uid="{00000000-0005-0000-0000-0000B2780000}"/>
    <cellStyle name="Note 40" xfId="2353" xr:uid="{00000000-0005-0000-0000-0000B3780000}"/>
    <cellStyle name="Note 40 2" xfId="2354" xr:uid="{00000000-0005-0000-0000-0000B4780000}"/>
    <cellStyle name="Note 40 2 2" xfId="4865" xr:uid="{00000000-0005-0000-0000-0000B5780000}"/>
    <cellStyle name="Note 40 2 2 2" xfId="14274" xr:uid="{00000000-0005-0000-0000-0000B6780000}"/>
    <cellStyle name="Note 40 2 2 2 2" xfId="31709" xr:uid="{00000000-0005-0000-0000-0000B7780000}"/>
    <cellStyle name="Note 40 2 2 2 3" xfId="46162" xr:uid="{00000000-0005-0000-0000-0000B8780000}"/>
    <cellStyle name="Note 40 2 2 3" xfId="16735" xr:uid="{00000000-0005-0000-0000-0000B9780000}"/>
    <cellStyle name="Note 40 2 2 3 2" xfId="34170" xr:uid="{00000000-0005-0000-0000-0000BA780000}"/>
    <cellStyle name="Note 40 2 2 3 3" xfId="48623" xr:uid="{00000000-0005-0000-0000-0000BB780000}"/>
    <cellStyle name="Note 40 2 2 4" xfId="22301" xr:uid="{00000000-0005-0000-0000-0000BC780000}"/>
    <cellStyle name="Note 40 2 2 5" xfId="36754" xr:uid="{00000000-0005-0000-0000-0000BD780000}"/>
    <cellStyle name="Note 40 2 3" xfId="7327" xr:uid="{00000000-0005-0000-0000-0000BE780000}"/>
    <cellStyle name="Note 40 2 3 2" xfId="24762" xr:uid="{00000000-0005-0000-0000-0000BF780000}"/>
    <cellStyle name="Note 40 2 3 3" xfId="39215" xr:uid="{00000000-0005-0000-0000-0000C0780000}"/>
    <cellStyle name="Note 40 2 4" xfId="9768" xr:uid="{00000000-0005-0000-0000-0000C1780000}"/>
    <cellStyle name="Note 40 2 4 2" xfId="27203" xr:uid="{00000000-0005-0000-0000-0000C2780000}"/>
    <cellStyle name="Note 40 2 4 3" xfId="41656" xr:uid="{00000000-0005-0000-0000-0000C3780000}"/>
    <cellStyle name="Note 40 2 5" xfId="12188" xr:uid="{00000000-0005-0000-0000-0000C4780000}"/>
    <cellStyle name="Note 40 2 5 2" xfId="29623" xr:uid="{00000000-0005-0000-0000-0000C5780000}"/>
    <cellStyle name="Note 40 2 5 3" xfId="44076" xr:uid="{00000000-0005-0000-0000-0000C6780000}"/>
    <cellStyle name="Note 40 2 6" xfId="19195" xr:uid="{00000000-0005-0000-0000-0000C7780000}"/>
    <cellStyle name="Note 40 3" xfId="2355" xr:uid="{00000000-0005-0000-0000-0000C8780000}"/>
    <cellStyle name="Note 40 3 2" xfId="4866" xr:uid="{00000000-0005-0000-0000-0000C9780000}"/>
    <cellStyle name="Note 40 3 2 2" xfId="14275" xr:uid="{00000000-0005-0000-0000-0000CA780000}"/>
    <cellStyle name="Note 40 3 2 2 2" xfId="31710" xr:uid="{00000000-0005-0000-0000-0000CB780000}"/>
    <cellStyle name="Note 40 3 2 2 3" xfId="46163" xr:uid="{00000000-0005-0000-0000-0000CC780000}"/>
    <cellStyle name="Note 40 3 2 3" xfId="16736" xr:uid="{00000000-0005-0000-0000-0000CD780000}"/>
    <cellStyle name="Note 40 3 2 3 2" xfId="34171" xr:uid="{00000000-0005-0000-0000-0000CE780000}"/>
    <cellStyle name="Note 40 3 2 3 3" xfId="48624" xr:uid="{00000000-0005-0000-0000-0000CF780000}"/>
    <cellStyle name="Note 40 3 2 4" xfId="22302" xr:uid="{00000000-0005-0000-0000-0000D0780000}"/>
    <cellStyle name="Note 40 3 2 5" xfId="36755" xr:uid="{00000000-0005-0000-0000-0000D1780000}"/>
    <cellStyle name="Note 40 3 3" xfId="7328" xr:uid="{00000000-0005-0000-0000-0000D2780000}"/>
    <cellStyle name="Note 40 3 3 2" xfId="24763" xr:uid="{00000000-0005-0000-0000-0000D3780000}"/>
    <cellStyle name="Note 40 3 3 3" xfId="39216" xr:uid="{00000000-0005-0000-0000-0000D4780000}"/>
    <cellStyle name="Note 40 3 4" xfId="9769" xr:uid="{00000000-0005-0000-0000-0000D5780000}"/>
    <cellStyle name="Note 40 3 4 2" xfId="27204" xr:uid="{00000000-0005-0000-0000-0000D6780000}"/>
    <cellStyle name="Note 40 3 4 3" xfId="41657" xr:uid="{00000000-0005-0000-0000-0000D7780000}"/>
    <cellStyle name="Note 40 3 5" xfId="12189" xr:uid="{00000000-0005-0000-0000-0000D8780000}"/>
    <cellStyle name="Note 40 3 5 2" xfId="29624" xr:uid="{00000000-0005-0000-0000-0000D9780000}"/>
    <cellStyle name="Note 40 3 5 3" xfId="44077" xr:uid="{00000000-0005-0000-0000-0000DA780000}"/>
    <cellStyle name="Note 40 3 6" xfId="19196" xr:uid="{00000000-0005-0000-0000-0000DB780000}"/>
    <cellStyle name="Note 40 4" xfId="2356" xr:uid="{00000000-0005-0000-0000-0000DC780000}"/>
    <cellStyle name="Note 40 4 2" xfId="4867" xr:uid="{00000000-0005-0000-0000-0000DD780000}"/>
    <cellStyle name="Note 40 4 2 2" xfId="22303" xr:uid="{00000000-0005-0000-0000-0000DE780000}"/>
    <cellStyle name="Note 40 4 2 3" xfId="36756" xr:uid="{00000000-0005-0000-0000-0000DF780000}"/>
    <cellStyle name="Note 40 4 3" xfId="7329" xr:uid="{00000000-0005-0000-0000-0000E0780000}"/>
    <cellStyle name="Note 40 4 3 2" xfId="24764" xr:uid="{00000000-0005-0000-0000-0000E1780000}"/>
    <cellStyle name="Note 40 4 3 3" xfId="39217" xr:uid="{00000000-0005-0000-0000-0000E2780000}"/>
    <cellStyle name="Note 40 4 4" xfId="9770" xr:uid="{00000000-0005-0000-0000-0000E3780000}"/>
    <cellStyle name="Note 40 4 4 2" xfId="27205" xr:uid="{00000000-0005-0000-0000-0000E4780000}"/>
    <cellStyle name="Note 40 4 4 3" xfId="41658" xr:uid="{00000000-0005-0000-0000-0000E5780000}"/>
    <cellStyle name="Note 40 4 5" xfId="12190" xr:uid="{00000000-0005-0000-0000-0000E6780000}"/>
    <cellStyle name="Note 40 4 5 2" xfId="29625" xr:uid="{00000000-0005-0000-0000-0000E7780000}"/>
    <cellStyle name="Note 40 4 5 3" xfId="44078" xr:uid="{00000000-0005-0000-0000-0000E8780000}"/>
    <cellStyle name="Note 40 4 6" xfId="15359" xr:uid="{00000000-0005-0000-0000-0000E9780000}"/>
    <cellStyle name="Note 40 4 6 2" xfId="32794" xr:uid="{00000000-0005-0000-0000-0000EA780000}"/>
    <cellStyle name="Note 40 4 6 3" xfId="47247" xr:uid="{00000000-0005-0000-0000-0000EB780000}"/>
    <cellStyle name="Note 40 4 7" xfId="19197" xr:uid="{00000000-0005-0000-0000-0000EC780000}"/>
    <cellStyle name="Note 40 4 8" xfId="20521" xr:uid="{00000000-0005-0000-0000-0000ED780000}"/>
    <cellStyle name="Note 40 5" xfId="4864" xr:uid="{00000000-0005-0000-0000-0000EE780000}"/>
    <cellStyle name="Note 40 5 2" xfId="14273" xr:uid="{00000000-0005-0000-0000-0000EF780000}"/>
    <cellStyle name="Note 40 5 2 2" xfId="31708" xr:uid="{00000000-0005-0000-0000-0000F0780000}"/>
    <cellStyle name="Note 40 5 2 3" xfId="46161" xr:uid="{00000000-0005-0000-0000-0000F1780000}"/>
    <cellStyle name="Note 40 5 3" xfId="16734" xr:uid="{00000000-0005-0000-0000-0000F2780000}"/>
    <cellStyle name="Note 40 5 3 2" xfId="34169" xr:uid="{00000000-0005-0000-0000-0000F3780000}"/>
    <cellStyle name="Note 40 5 3 3" xfId="48622" xr:uid="{00000000-0005-0000-0000-0000F4780000}"/>
    <cellStyle name="Note 40 5 4" xfId="22300" xr:uid="{00000000-0005-0000-0000-0000F5780000}"/>
    <cellStyle name="Note 40 5 5" xfId="36753" xr:uid="{00000000-0005-0000-0000-0000F6780000}"/>
    <cellStyle name="Note 40 6" xfId="7326" xr:uid="{00000000-0005-0000-0000-0000F7780000}"/>
    <cellStyle name="Note 40 6 2" xfId="24761" xr:uid="{00000000-0005-0000-0000-0000F8780000}"/>
    <cellStyle name="Note 40 6 3" xfId="39214" xr:uid="{00000000-0005-0000-0000-0000F9780000}"/>
    <cellStyle name="Note 40 7" xfId="9767" xr:uid="{00000000-0005-0000-0000-0000FA780000}"/>
    <cellStyle name="Note 40 7 2" xfId="27202" xr:uid="{00000000-0005-0000-0000-0000FB780000}"/>
    <cellStyle name="Note 40 7 3" xfId="41655" xr:uid="{00000000-0005-0000-0000-0000FC780000}"/>
    <cellStyle name="Note 40 8" xfId="12187" xr:uid="{00000000-0005-0000-0000-0000FD780000}"/>
    <cellStyle name="Note 40 8 2" xfId="29622" xr:uid="{00000000-0005-0000-0000-0000FE780000}"/>
    <cellStyle name="Note 40 8 3" xfId="44075" xr:uid="{00000000-0005-0000-0000-0000FF780000}"/>
    <cellStyle name="Note 40 9" xfId="19194" xr:uid="{00000000-0005-0000-0000-000000790000}"/>
    <cellStyle name="Note 41" xfId="35193" xr:uid="{00000000-0005-0000-0000-000001790000}"/>
    <cellStyle name="Note 41 2" xfId="35194" xr:uid="{00000000-0005-0000-0000-000002790000}"/>
    <cellStyle name="Note 41 2 2" xfId="35195" xr:uid="{00000000-0005-0000-0000-000003790000}"/>
    <cellStyle name="Note 41 3" xfId="35196" xr:uid="{00000000-0005-0000-0000-000004790000}"/>
    <cellStyle name="Note 5" xfId="2357" xr:uid="{00000000-0005-0000-0000-000005790000}"/>
    <cellStyle name="Note 5 10" xfId="2358" xr:uid="{00000000-0005-0000-0000-000006790000}"/>
    <cellStyle name="Note 5 10 10" xfId="7331" xr:uid="{00000000-0005-0000-0000-000007790000}"/>
    <cellStyle name="Note 5 10 10 2" xfId="24766" xr:uid="{00000000-0005-0000-0000-000008790000}"/>
    <cellStyle name="Note 5 10 10 3" xfId="39219" xr:uid="{00000000-0005-0000-0000-000009790000}"/>
    <cellStyle name="Note 5 10 11" xfId="9772" xr:uid="{00000000-0005-0000-0000-00000A790000}"/>
    <cellStyle name="Note 5 10 11 2" xfId="27207" xr:uid="{00000000-0005-0000-0000-00000B790000}"/>
    <cellStyle name="Note 5 10 11 3" xfId="41660" xr:uid="{00000000-0005-0000-0000-00000C790000}"/>
    <cellStyle name="Note 5 10 12" xfId="12192" xr:uid="{00000000-0005-0000-0000-00000D790000}"/>
    <cellStyle name="Note 5 10 12 2" xfId="29627" xr:uid="{00000000-0005-0000-0000-00000E790000}"/>
    <cellStyle name="Note 5 10 12 3" xfId="44080" xr:uid="{00000000-0005-0000-0000-00000F790000}"/>
    <cellStyle name="Note 5 10 13" xfId="19199" xr:uid="{00000000-0005-0000-0000-000010790000}"/>
    <cellStyle name="Note 5 10 2" xfId="2359" xr:uid="{00000000-0005-0000-0000-000011790000}"/>
    <cellStyle name="Note 5 10 2 2" xfId="2360" xr:uid="{00000000-0005-0000-0000-000012790000}"/>
    <cellStyle name="Note 5 10 2 2 2" xfId="4871" xr:uid="{00000000-0005-0000-0000-000013790000}"/>
    <cellStyle name="Note 5 10 2 2 2 2" xfId="14279" xr:uid="{00000000-0005-0000-0000-000014790000}"/>
    <cellStyle name="Note 5 10 2 2 2 2 2" xfId="31714" xr:uid="{00000000-0005-0000-0000-000015790000}"/>
    <cellStyle name="Note 5 10 2 2 2 2 3" xfId="46167" xr:uid="{00000000-0005-0000-0000-000016790000}"/>
    <cellStyle name="Note 5 10 2 2 2 3" xfId="16740" xr:uid="{00000000-0005-0000-0000-000017790000}"/>
    <cellStyle name="Note 5 10 2 2 2 3 2" xfId="34175" xr:uid="{00000000-0005-0000-0000-000018790000}"/>
    <cellStyle name="Note 5 10 2 2 2 3 3" xfId="48628" xr:uid="{00000000-0005-0000-0000-000019790000}"/>
    <cellStyle name="Note 5 10 2 2 2 4" xfId="22307" xr:uid="{00000000-0005-0000-0000-00001A790000}"/>
    <cellStyle name="Note 5 10 2 2 2 5" xfId="36760" xr:uid="{00000000-0005-0000-0000-00001B790000}"/>
    <cellStyle name="Note 5 10 2 2 3" xfId="7333" xr:uid="{00000000-0005-0000-0000-00001C790000}"/>
    <cellStyle name="Note 5 10 2 2 3 2" xfId="24768" xr:uid="{00000000-0005-0000-0000-00001D790000}"/>
    <cellStyle name="Note 5 10 2 2 3 3" xfId="39221" xr:uid="{00000000-0005-0000-0000-00001E790000}"/>
    <cellStyle name="Note 5 10 2 2 4" xfId="9774" xr:uid="{00000000-0005-0000-0000-00001F790000}"/>
    <cellStyle name="Note 5 10 2 2 4 2" xfId="27209" xr:uid="{00000000-0005-0000-0000-000020790000}"/>
    <cellStyle name="Note 5 10 2 2 4 3" xfId="41662" xr:uid="{00000000-0005-0000-0000-000021790000}"/>
    <cellStyle name="Note 5 10 2 2 5" xfId="12194" xr:uid="{00000000-0005-0000-0000-000022790000}"/>
    <cellStyle name="Note 5 10 2 2 5 2" xfId="29629" xr:uid="{00000000-0005-0000-0000-000023790000}"/>
    <cellStyle name="Note 5 10 2 2 5 3" xfId="44082" xr:uid="{00000000-0005-0000-0000-000024790000}"/>
    <cellStyle name="Note 5 10 2 2 6" xfId="19201" xr:uid="{00000000-0005-0000-0000-000025790000}"/>
    <cellStyle name="Note 5 10 2 3" xfId="2361" xr:uid="{00000000-0005-0000-0000-000026790000}"/>
    <cellStyle name="Note 5 10 2 3 2" xfId="4872" xr:uid="{00000000-0005-0000-0000-000027790000}"/>
    <cellStyle name="Note 5 10 2 3 2 2" xfId="14280" xr:uid="{00000000-0005-0000-0000-000028790000}"/>
    <cellStyle name="Note 5 10 2 3 2 2 2" xfId="31715" xr:uid="{00000000-0005-0000-0000-000029790000}"/>
    <cellStyle name="Note 5 10 2 3 2 2 3" xfId="46168" xr:uid="{00000000-0005-0000-0000-00002A790000}"/>
    <cellStyle name="Note 5 10 2 3 2 3" xfId="16741" xr:uid="{00000000-0005-0000-0000-00002B790000}"/>
    <cellStyle name="Note 5 10 2 3 2 3 2" xfId="34176" xr:uid="{00000000-0005-0000-0000-00002C790000}"/>
    <cellStyle name="Note 5 10 2 3 2 3 3" xfId="48629" xr:uid="{00000000-0005-0000-0000-00002D790000}"/>
    <cellStyle name="Note 5 10 2 3 2 4" xfId="22308" xr:uid="{00000000-0005-0000-0000-00002E790000}"/>
    <cellStyle name="Note 5 10 2 3 2 5" xfId="36761" xr:uid="{00000000-0005-0000-0000-00002F790000}"/>
    <cellStyle name="Note 5 10 2 3 3" xfId="7334" xr:uid="{00000000-0005-0000-0000-000030790000}"/>
    <cellStyle name="Note 5 10 2 3 3 2" xfId="24769" xr:uid="{00000000-0005-0000-0000-000031790000}"/>
    <cellStyle name="Note 5 10 2 3 3 3" xfId="39222" xr:uid="{00000000-0005-0000-0000-000032790000}"/>
    <cellStyle name="Note 5 10 2 3 4" xfId="9775" xr:uid="{00000000-0005-0000-0000-000033790000}"/>
    <cellStyle name="Note 5 10 2 3 4 2" xfId="27210" xr:uid="{00000000-0005-0000-0000-000034790000}"/>
    <cellStyle name="Note 5 10 2 3 4 3" xfId="41663" xr:uid="{00000000-0005-0000-0000-000035790000}"/>
    <cellStyle name="Note 5 10 2 3 5" xfId="12195" xr:uid="{00000000-0005-0000-0000-000036790000}"/>
    <cellStyle name="Note 5 10 2 3 5 2" xfId="29630" xr:uid="{00000000-0005-0000-0000-000037790000}"/>
    <cellStyle name="Note 5 10 2 3 5 3" xfId="44083" xr:uid="{00000000-0005-0000-0000-000038790000}"/>
    <cellStyle name="Note 5 10 2 3 6" xfId="19202" xr:uid="{00000000-0005-0000-0000-000039790000}"/>
    <cellStyle name="Note 5 10 2 4" xfId="2362" xr:uid="{00000000-0005-0000-0000-00003A790000}"/>
    <cellStyle name="Note 5 10 2 4 2" xfId="4873" xr:uid="{00000000-0005-0000-0000-00003B790000}"/>
    <cellStyle name="Note 5 10 2 4 2 2" xfId="22309" xr:uid="{00000000-0005-0000-0000-00003C790000}"/>
    <cellStyle name="Note 5 10 2 4 2 3" xfId="36762" xr:uid="{00000000-0005-0000-0000-00003D790000}"/>
    <cellStyle name="Note 5 10 2 4 3" xfId="7335" xr:uid="{00000000-0005-0000-0000-00003E790000}"/>
    <cellStyle name="Note 5 10 2 4 3 2" xfId="24770" xr:uid="{00000000-0005-0000-0000-00003F790000}"/>
    <cellStyle name="Note 5 10 2 4 3 3" xfId="39223" xr:uid="{00000000-0005-0000-0000-000040790000}"/>
    <cellStyle name="Note 5 10 2 4 4" xfId="9776" xr:uid="{00000000-0005-0000-0000-000041790000}"/>
    <cellStyle name="Note 5 10 2 4 4 2" xfId="27211" xr:uid="{00000000-0005-0000-0000-000042790000}"/>
    <cellStyle name="Note 5 10 2 4 4 3" xfId="41664" xr:uid="{00000000-0005-0000-0000-000043790000}"/>
    <cellStyle name="Note 5 10 2 4 5" xfId="12196" xr:uid="{00000000-0005-0000-0000-000044790000}"/>
    <cellStyle name="Note 5 10 2 4 5 2" xfId="29631" xr:uid="{00000000-0005-0000-0000-000045790000}"/>
    <cellStyle name="Note 5 10 2 4 5 3" xfId="44084" xr:uid="{00000000-0005-0000-0000-000046790000}"/>
    <cellStyle name="Note 5 10 2 4 6" xfId="15360" xr:uid="{00000000-0005-0000-0000-000047790000}"/>
    <cellStyle name="Note 5 10 2 4 6 2" xfId="32795" xr:uid="{00000000-0005-0000-0000-000048790000}"/>
    <cellStyle name="Note 5 10 2 4 6 3" xfId="47248" xr:uid="{00000000-0005-0000-0000-000049790000}"/>
    <cellStyle name="Note 5 10 2 4 7" xfId="19203" xr:uid="{00000000-0005-0000-0000-00004A790000}"/>
    <cellStyle name="Note 5 10 2 4 8" xfId="20522" xr:uid="{00000000-0005-0000-0000-00004B790000}"/>
    <cellStyle name="Note 5 10 2 5" xfId="4870" xr:uid="{00000000-0005-0000-0000-00004C790000}"/>
    <cellStyle name="Note 5 10 2 5 2" xfId="14278" xr:uid="{00000000-0005-0000-0000-00004D790000}"/>
    <cellStyle name="Note 5 10 2 5 2 2" xfId="31713" xr:uid="{00000000-0005-0000-0000-00004E790000}"/>
    <cellStyle name="Note 5 10 2 5 2 3" xfId="46166" xr:uid="{00000000-0005-0000-0000-00004F790000}"/>
    <cellStyle name="Note 5 10 2 5 3" xfId="16739" xr:uid="{00000000-0005-0000-0000-000050790000}"/>
    <cellStyle name="Note 5 10 2 5 3 2" xfId="34174" xr:uid="{00000000-0005-0000-0000-000051790000}"/>
    <cellStyle name="Note 5 10 2 5 3 3" xfId="48627" xr:uid="{00000000-0005-0000-0000-000052790000}"/>
    <cellStyle name="Note 5 10 2 5 4" xfId="22306" xr:uid="{00000000-0005-0000-0000-000053790000}"/>
    <cellStyle name="Note 5 10 2 5 5" xfId="36759" xr:uid="{00000000-0005-0000-0000-000054790000}"/>
    <cellStyle name="Note 5 10 2 6" xfId="7332" xr:uid="{00000000-0005-0000-0000-000055790000}"/>
    <cellStyle name="Note 5 10 2 6 2" xfId="24767" xr:uid="{00000000-0005-0000-0000-000056790000}"/>
    <cellStyle name="Note 5 10 2 6 3" xfId="39220" xr:uid="{00000000-0005-0000-0000-000057790000}"/>
    <cellStyle name="Note 5 10 2 7" xfId="9773" xr:uid="{00000000-0005-0000-0000-000058790000}"/>
    <cellStyle name="Note 5 10 2 7 2" xfId="27208" xr:uid="{00000000-0005-0000-0000-000059790000}"/>
    <cellStyle name="Note 5 10 2 7 3" xfId="41661" xr:uid="{00000000-0005-0000-0000-00005A790000}"/>
    <cellStyle name="Note 5 10 2 8" xfId="12193" xr:uid="{00000000-0005-0000-0000-00005B790000}"/>
    <cellStyle name="Note 5 10 2 8 2" xfId="29628" xr:uid="{00000000-0005-0000-0000-00005C790000}"/>
    <cellStyle name="Note 5 10 2 8 3" xfId="44081" xr:uid="{00000000-0005-0000-0000-00005D790000}"/>
    <cellStyle name="Note 5 10 2 9" xfId="19200" xr:uid="{00000000-0005-0000-0000-00005E790000}"/>
    <cellStyle name="Note 5 10 3" xfId="2363" xr:uid="{00000000-0005-0000-0000-00005F790000}"/>
    <cellStyle name="Note 5 10 3 2" xfId="2364" xr:uid="{00000000-0005-0000-0000-000060790000}"/>
    <cellStyle name="Note 5 10 3 2 2" xfId="4875" xr:uid="{00000000-0005-0000-0000-000061790000}"/>
    <cellStyle name="Note 5 10 3 2 2 2" xfId="14282" xr:uid="{00000000-0005-0000-0000-000062790000}"/>
    <cellStyle name="Note 5 10 3 2 2 2 2" xfId="31717" xr:uid="{00000000-0005-0000-0000-000063790000}"/>
    <cellStyle name="Note 5 10 3 2 2 2 3" xfId="46170" xr:uid="{00000000-0005-0000-0000-000064790000}"/>
    <cellStyle name="Note 5 10 3 2 2 3" xfId="16743" xr:uid="{00000000-0005-0000-0000-000065790000}"/>
    <cellStyle name="Note 5 10 3 2 2 3 2" xfId="34178" xr:uid="{00000000-0005-0000-0000-000066790000}"/>
    <cellStyle name="Note 5 10 3 2 2 3 3" xfId="48631" xr:uid="{00000000-0005-0000-0000-000067790000}"/>
    <cellStyle name="Note 5 10 3 2 2 4" xfId="22311" xr:uid="{00000000-0005-0000-0000-000068790000}"/>
    <cellStyle name="Note 5 10 3 2 2 5" xfId="36764" xr:uid="{00000000-0005-0000-0000-000069790000}"/>
    <cellStyle name="Note 5 10 3 2 3" xfId="7337" xr:uid="{00000000-0005-0000-0000-00006A790000}"/>
    <cellStyle name="Note 5 10 3 2 3 2" xfId="24772" xr:uid="{00000000-0005-0000-0000-00006B790000}"/>
    <cellStyle name="Note 5 10 3 2 3 3" xfId="39225" xr:uid="{00000000-0005-0000-0000-00006C790000}"/>
    <cellStyle name="Note 5 10 3 2 4" xfId="9778" xr:uid="{00000000-0005-0000-0000-00006D790000}"/>
    <cellStyle name="Note 5 10 3 2 4 2" xfId="27213" xr:uid="{00000000-0005-0000-0000-00006E790000}"/>
    <cellStyle name="Note 5 10 3 2 4 3" xfId="41666" xr:uid="{00000000-0005-0000-0000-00006F790000}"/>
    <cellStyle name="Note 5 10 3 2 5" xfId="12198" xr:uid="{00000000-0005-0000-0000-000070790000}"/>
    <cellStyle name="Note 5 10 3 2 5 2" xfId="29633" xr:uid="{00000000-0005-0000-0000-000071790000}"/>
    <cellStyle name="Note 5 10 3 2 5 3" xfId="44086" xr:uid="{00000000-0005-0000-0000-000072790000}"/>
    <cellStyle name="Note 5 10 3 2 6" xfId="19205" xr:uid="{00000000-0005-0000-0000-000073790000}"/>
    <cellStyle name="Note 5 10 3 3" xfId="2365" xr:uid="{00000000-0005-0000-0000-000074790000}"/>
    <cellStyle name="Note 5 10 3 3 2" xfId="4876" xr:uid="{00000000-0005-0000-0000-000075790000}"/>
    <cellStyle name="Note 5 10 3 3 2 2" xfId="14283" xr:uid="{00000000-0005-0000-0000-000076790000}"/>
    <cellStyle name="Note 5 10 3 3 2 2 2" xfId="31718" xr:uid="{00000000-0005-0000-0000-000077790000}"/>
    <cellStyle name="Note 5 10 3 3 2 2 3" xfId="46171" xr:uid="{00000000-0005-0000-0000-000078790000}"/>
    <cellStyle name="Note 5 10 3 3 2 3" xfId="16744" xr:uid="{00000000-0005-0000-0000-000079790000}"/>
    <cellStyle name="Note 5 10 3 3 2 3 2" xfId="34179" xr:uid="{00000000-0005-0000-0000-00007A790000}"/>
    <cellStyle name="Note 5 10 3 3 2 3 3" xfId="48632" xr:uid="{00000000-0005-0000-0000-00007B790000}"/>
    <cellStyle name="Note 5 10 3 3 2 4" xfId="22312" xr:uid="{00000000-0005-0000-0000-00007C790000}"/>
    <cellStyle name="Note 5 10 3 3 2 5" xfId="36765" xr:uid="{00000000-0005-0000-0000-00007D790000}"/>
    <cellStyle name="Note 5 10 3 3 3" xfId="7338" xr:uid="{00000000-0005-0000-0000-00007E790000}"/>
    <cellStyle name="Note 5 10 3 3 3 2" xfId="24773" xr:uid="{00000000-0005-0000-0000-00007F790000}"/>
    <cellStyle name="Note 5 10 3 3 3 3" xfId="39226" xr:uid="{00000000-0005-0000-0000-000080790000}"/>
    <cellStyle name="Note 5 10 3 3 4" xfId="9779" xr:uid="{00000000-0005-0000-0000-000081790000}"/>
    <cellStyle name="Note 5 10 3 3 4 2" xfId="27214" xr:uid="{00000000-0005-0000-0000-000082790000}"/>
    <cellStyle name="Note 5 10 3 3 4 3" xfId="41667" xr:uid="{00000000-0005-0000-0000-000083790000}"/>
    <cellStyle name="Note 5 10 3 3 5" xfId="12199" xr:uid="{00000000-0005-0000-0000-000084790000}"/>
    <cellStyle name="Note 5 10 3 3 5 2" xfId="29634" xr:uid="{00000000-0005-0000-0000-000085790000}"/>
    <cellStyle name="Note 5 10 3 3 5 3" xfId="44087" xr:uid="{00000000-0005-0000-0000-000086790000}"/>
    <cellStyle name="Note 5 10 3 3 6" xfId="19206" xr:uid="{00000000-0005-0000-0000-000087790000}"/>
    <cellStyle name="Note 5 10 3 4" xfId="2366" xr:uid="{00000000-0005-0000-0000-000088790000}"/>
    <cellStyle name="Note 5 10 3 4 2" xfId="4877" xr:uid="{00000000-0005-0000-0000-000089790000}"/>
    <cellStyle name="Note 5 10 3 4 2 2" xfId="22313" xr:uid="{00000000-0005-0000-0000-00008A790000}"/>
    <cellStyle name="Note 5 10 3 4 2 3" xfId="36766" xr:uid="{00000000-0005-0000-0000-00008B790000}"/>
    <cellStyle name="Note 5 10 3 4 3" xfId="7339" xr:uid="{00000000-0005-0000-0000-00008C790000}"/>
    <cellStyle name="Note 5 10 3 4 3 2" xfId="24774" xr:uid="{00000000-0005-0000-0000-00008D790000}"/>
    <cellStyle name="Note 5 10 3 4 3 3" xfId="39227" xr:uid="{00000000-0005-0000-0000-00008E790000}"/>
    <cellStyle name="Note 5 10 3 4 4" xfId="9780" xr:uid="{00000000-0005-0000-0000-00008F790000}"/>
    <cellStyle name="Note 5 10 3 4 4 2" xfId="27215" xr:uid="{00000000-0005-0000-0000-000090790000}"/>
    <cellStyle name="Note 5 10 3 4 4 3" xfId="41668" xr:uid="{00000000-0005-0000-0000-000091790000}"/>
    <cellStyle name="Note 5 10 3 4 5" xfId="12200" xr:uid="{00000000-0005-0000-0000-000092790000}"/>
    <cellStyle name="Note 5 10 3 4 5 2" xfId="29635" xr:uid="{00000000-0005-0000-0000-000093790000}"/>
    <cellStyle name="Note 5 10 3 4 5 3" xfId="44088" xr:uid="{00000000-0005-0000-0000-000094790000}"/>
    <cellStyle name="Note 5 10 3 4 6" xfId="15361" xr:uid="{00000000-0005-0000-0000-000095790000}"/>
    <cellStyle name="Note 5 10 3 4 6 2" xfId="32796" xr:uid="{00000000-0005-0000-0000-000096790000}"/>
    <cellStyle name="Note 5 10 3 4 6 3" xfId="47249" xr:uid="{00000000-0005-0000-0000-000097790000}"/>
    <cellStyle name="Note 5 10 3 4 7" xfId="19207" xr:uid="{00000000-0005-0000-0000-000098790000}"/>
    <cellStyle name="Note 5 10 3 4 8" xfId="20523" xr:uid="{00000000-0005-0000-0000-000099790000}"/>
    <cellStyle name="Note 5 10 3 5" xfId="4874" xr:uid="{00000000-0005-0000-0000-00009A790000}"/>
    <cellStyle name="Note 5 10 3 5 2" xfId="14281" xr:uid="{00000000-0005-0000-0000-00009B790000}"/>
    <cellStyle name="Note 5 10 3 5 2 2" xfId="31716" xr:uid="{00000000-0005-0000-0000-00009C790000}"/>
    <cellStyle name="Note 5 10 3 5 2 3" xfId="46169" xr:uid="{00000000-0005-0000-0000-00009D790000}"/>
    <cellStyle name="Note 5 10 3 5 3" xfId="16742" xr:uid="{00000000-0005-0000-0000-00009E790000}"/>
    <cellStyle name="Note 5 10 3 5 3 2" xfId="34177" xr:uid="{00000000-0005-0000-0000-00009F790000}"/>
    <cellStyle name="Note 5 10 3 5 3 3" xfId="48630" xr:uid="{00000000-0005-0000-0000-0000A0790000}"/>
    <cellStyle name="Note 5 10 3 5 4" xfId="22310" xr:uid="{00000000-0005-0000-0000-0000A1790000}"/>
    <cellStyle name="Note 5 10 3 5 5" xfId="36763" xr:uid="{00000000-0005-0000-0000-0000A2790000}"/>
    <cellStyle name="Note 5 10 3 6" xfId="7336" xr:uid="{00000000-0005-0000-0000-0000A3790000}"/>
    <cellStyle name="Note 5 10 3 6 2" xfId="24771" xr:uid="{00000000-0005-0000-0000-0000A4790000}"/>
    <cellStyle name="Note 5 10 3 6 3" xfId="39224" xr:uid="{00000000-0005-0000-0000-0000A5790000}"/>
    <cellStyle name="Note 5 10 3 7" xfId="9777" xr:uid="{00000000-0005-0000-0000-0000A6790000}"/>
    <cellStyle name="Note 5 10 3 7 2" xfId="27212" xr:uid="{00000000-0005-0000-0000-0000A7790000}"/>
    <cellStyle name="Note 5 10 3 7 3" xfId="41665" xr:uid="{00000000-0005-0000-0000-0000A8790000}"/>
    <cellStyle name="Note 5 10 3 8" xfId="12197" xr:uid="{00000000-0005-0000-0000-0000A9790000}"/>
    <cellStyle name="Note 5 10 3 8 2" xfId="29632" xr:uid="{00000000-0005-0000-0000-0000AA790000}"/>
    <cellStyle name="Note 5 10 3 8 3" xfId="44085" xr:uid="{00000000-0005-0000-0000-0000AB790000}"/>
    <cellStyle name="Note 5 10 3 9" xfId="19204" xr:uid="{00000000-0005-0000-0000-0000AC790000}"/>
    <cellStyle name="Note 5 10 4" xfId="2367" xr:uid="{00000000-0005-0000-0000-0000AD790000}"/>
    <cellStyle name="Note 5 10 4 2" xfId="2368" xr:uid="{00000000-0005-0000-0000-0000AE790000}"/>
    <cellStyle name="Note 5 10 4 2 2" xfId="4879" xr:uid="{00000000-0005-0000-0000-0000AF790000}"/>
    <cellStyle name="Note 5 10 4 2 2 2" xfId="14285" xr:uid="{00000000-0005-0000-0000-0000B0790000}"/>
    <cellStyle name="Note 5 10 4 2 2 2 2" xfId="31720" xr:uid="{00000000-0005-0000-0000-0000B1790000}"/>
    <cellStyle name="Note 5 10 4 2 2 2 3" xfId="46173" xr:uid="{00000000-0005-0000-0000-0000B2790000}"/>
    <cellStyle name="Note 5 10 4 2 2 3" xfId="16746" xr:uid="{00000000-0005-0000-0000-0000B3790000}"/>
    <cellStyle name="Note 5 10 4 2 2 3 2" xfId="34181" xr:uid="{00000000-0005-0000-0000-0000B4790000}"/>
    <cellStyle name="Note 5 10 4 2 2 3 3" xfId="48634" xr:uid="{00000000-0005-0000-0000-0000B5790000}"/>
    <cellStyle name="Note 5 10 4 2 2 4" xfId="22315" xr:uid="{00000000-0005-0000-0000-0000B6790000}"/>
    <cellStyle name="Note 5 10 4 2 2 5" xfId="36768" xr:uid="{00000000-0005-0000-0000-0000B7790000}"/>
    <cellStyle name="Note 5 10 4 2 3" xfId="7341" xr:uid="{00000000-0005-0000-0000-0000B8790000}"/>
    <cellStyle name="Note 5 10 4 2 3 2" xfId="24776" xr:uid="{00000000-0005-0000-0000-0000B9790000}"/>
    <cellStyle name="Note 5 10 4 2 3 3" xfId="39229" xr:uid="{00000000-0005-0000-0000-0000BA790000}"/>
    <cellStyle name="Note 5 10 4 2 4" xfId="9782" xr:uid="{00000000-0005-0000-0000-0000BB790000}"/>
    <cellStyle name="Note 5 10 4 2 4 2" xfId="27217" xr:uid="{00000000-0005-0000-0000-0000BC790000}"/>
    <cellStyle name="Note 5 10 4 2 4 3" xfId="41670" xr:uid="{00000000-0005-0000-0000-0000BD790000}"/>
    <cellStyle name="Note 5 10 4 2 5" xfId="12202" xr:uid="{00000000-0005-0000-0000-0000BE790000}"/>
    <cellStyle name="Note 5 10 4 2 5 2" xfId="29637" xr:uid="{00000000-0005-0000-0000-0000BF790000}"/>
    <cellStyle name="Note 5 10 4 2 5 3" xfId="44090" xr:uid="{00000000-0005-0000-0000-0000C0790000}"/>
    <cellStyle name="Note 5 10 4 2 6" xfId="19209" xr:uid="{00000000-0005-0000-0000-0000C1790000}"/>
    <cellStyle name="Note 5 10 4 3" xfId="2369" xr:uid="{00000000-0005-0000-0000-0000C2790000}"/>
    <cellStyle name="Note 5 10 4 3 2" xfId="4880" xr:uid="{00000000-0005-0000-0000-0000C3790000}"/>
    <cellStyle name="Note 5 10 4 3 2 2" xfId="14286" xr:uid="{00000000-0005-0000-0000-0000C4790000}"/>
    <cellStyle name="Note 5 10 4 3 2 2 2" xfId="31721" xr:uid="{00000000-0005-0000-0000-0000C5790000}"/>
    <cellStyle name="Note 5 10 4 3 2 2 3" xfId="46174" xr:uid="{00000000-0005-0000-0000-0000C6790000}"/>
    <cellStyle name="Note 5 10 4 3 2 3" xfId="16747" xr:uid="{00000000-0005-0000-0000-0000C7790000}"/>
    <cellStyle name="Note 5 10 4 3 2 3 2" xfId="34182" xr:uid="{00000000-0005-0000-0000-0000C8790000}"/>
    <cellStyle name="Note 5 10 4 3 2 3 3" xfId="48635" xr:uid="{00000000-0005-0000-0000-0000C9790000}"/>
    <cellStyle name="Note 5 10 4 3 2 4" xfId="22316" xr:uid="{00000000-0005-0000-0000-0000CA790000}"/>
    <cellStyle name="Note 5 10 4 3 2 5" xfId="36769" xr:uid="{00000000-0005-0000-0000-0000CB790000}"/>
    <cellStyle name="Note 5 10 4 3 3" xfId="7342" xr:uid="{00000000-0005-0000-0000-0000CC790000}"/>
    <cellStyle name="Note 5 10 4 3 3 2" xfId="24777" xr:uid="{00000000-0005-0000-0000-0000CD790000}"/>
    <cellStyle name="Note 5 10 4 3 3 3" xfId="39230" xr:uid="{00000000-0005-0000-0000-0000CE790000}"/>
    <cellStyle name="Note 5 10 4 3 4" xfId="9783" xr:uid="{00000000-0005-0000-0000-0000CF790000}"/>
    <cellStyle name="Note 5 10 4 3 4 2" xfId="27218" xr:uid="{00000000-0005-0000-0000-0000D0790000}"/>
    <cellStyle name="Note 5 10 4 3 4 3" xfId="41671" xr:uid="{00000000-0005-0000-0000-0000D1790000}"/>
    <cellStyle name="Note 5 10 4 3 5" xfId="12203" xr:uid="{00000000-0005-0000-0000-0000D2790000}"/>
    <cellStyle name="Note 5 10 4 3 5 2" xfId="29638" xr:uid="{00000000-0005-0000-0000-0000D3790000}"/>
    <cellStyle name="Note 5 10 4 3 5 3" xfId="44091" xr:uid="{00000000-0005-0000-0000-0000D4790000}"/>
    <cellStyle name="Note 5 10 4 3 6" xfId="19210" xr:uid="{00000000-0005-0000-0000-0000D5790000}"/>
    <cellStyle name="Note 5 10 4 4" xfId="2370" xr:uid="{00000000-0005-0000-0000-0000D6790000}"/>
    <cellStyle name="Note 5 10 4 4 2" xfId="4881" xr:uid="{00000000-0005-0000-0000-0000D7790000}"/>
    <cellStyle name="Note 5 10 4 4 2 2" xfId="22317" xr:uid="{00000000-0005-0000-0000-0000D8790000}"/>
    <cellStyle name="Note 5 10 4 4 2 3" xfId="36770" xr:uid="{00000000-0005-0000-0000-0000D9790000}"/>
    <cellStyle name="Note 5 10 4 4 3" xfId="7343" xr:uid="{00000000-0005-0000-0000-0000DA790000}"/>
    <cellStyle name="Note 5 10 4 4 3 2" xfId="24778" xr:uid="{00000000-0005-0000-0000-0000DB790000}"/>
    <cellStyle name="Note 5 10 4 4 3 3" xfId="39231" xr:uid="{00000000-0005-0000-0000-0000DC790000}"/>
    <cellStyle name="Note 5 10 4 4 4" xfId="9784" xr:uid="{00000000-0005-0000-0000-0000DD790000}"/>
    <cellStyle name="Note 5 10 4 4 4 2" xfId="27219" xr:uid="{00000000-0005-0000-0000-0000DE790000}"/>
    <cellStyle name="Note 5 10 4 4 4 3" xfId="41672" xr:uid="{00000000-0005-0000-0000-0000DF790000}"/>
    <cellStyle name="Note 5 10 4 4 5" xfId="12204" xr:uid="{00000000-0005-0000-0000-0000E0790000}"/>
    <cellStyle name="Note 5 10 4 4 5 2" xfId="29639" xr:uid="{00000000-0005-0000-0000-0000E1790000}"/>
    <cellStyle name="Note 5 10 4 4 5 3" xfId="44092" xr:uid="{00000000-0005-0000-0000-0000E2790000}"/>
    <cellStyle name="Note 5 10 4 4 6" xfId="15362" xr:uid="{00000000-0005-0000-0000-0000E3790000}"/>
    <cellStyle name="Note 5 10 4 4 6 2" xfId="32797" xr:uid="{00000000-0005-0000-0000-0000E4790000}"/>
    <cellStyle name="Note 5 10 4 4 6 3" xfId="47250" xr:uid="{00000000-0005-0000-0000-0000E5790000}"/>
    <cellStyle name="Note 5 10 4 4 7" xfId="19211" xr:uid="{00000000-0005-0000-0000-0000E6790000}"/>
    <cellStyle name="Note 5 10 4 4 8" xfId="20524" xr:uid="{00000000-0005-0000-0000-0000E7790000}"/>
    <cellStyle name="Note 5 10 4 5" xfId="4878" xr:uid="{00000000-0005-0000-0000-0000E8790000}"/>
    <cellStyle name="Note 5 10 4 5 2" xfId="14284" xr:uid="{00000000-0005-0000-0000-0000E9790000}"/>
    <cellStyle name="Note 5 10 4 5 2 2" xfId="31719" xr:uid="{00000000-0005-0000-0000-0000EA790000}"/>
    <cellStyle name="Note 5 10 4 5 2 3" xfId="46172" xr:uid="{00000000-0005-0000-0000-0000EB790000}"/>
    <cellStyle name="Note 5 10 4 5 3" xfId="16745" xr:uid="{00000000-0005-0000-0000-0000EC790000}"/>
    <cellStyle name="Note 5 10 4 5 3 2" xfId="34180" xr:uid="{00000000-0005-0000-0000-0000ED790000}"/>
    <cellStyle name="Note 5 10 4 5 3 3" xfId="48633" xr:uid="{00000000-0005-0000-0000-0000EE790000}"/>
    <cellStyle name="Note 5 10 4 5 4" xfId="22314" xr:uid="{00000000-0005-0000-0000-0000EF790000}"/>
    <cellStyle name="Note 5 10 4 5 5" xfId="36767" xr:uid="{00000000-0005-0000-0000-0000F0790000}"/>
    <cellStyle name="Note 5 10 4 6" xfId="7340" xr:uid="{00000000-0005-0000-0000-0000F1790000}"/>
    <cellStyle name="Note 5 10 4 6 2" xfId="24775" xr:uid="{00000000-0005-0000-0000-0000F2790000}"/>
    <cellStyle name="Note 5 10 4 6 3" xfId="39228" xr:uid="{00000000-0005-0000-0000-0000F3790000}"/>
    <cellStyle name="Note 5 10 4 7" xfId="9781" xr:uid="{00000000-0005-0000-0000-0000F4790000}"/>
    <cellStyle name="Note 5 10 4 7 2" xfId="27216" xr:uid="{00000000-0005-0000-0000-0000F5790000}"/>
    <cellStyle name="Note 5 10 4 7 3" xfId="41669" xr:uid="{00000000-0005-0000-0000-0000F6790000}"/>
    <cellStyle name="Note 5 10 4 8" xfId="12201" xr:uid="{00000000-0005-0000-0000-0000F7790000}"/>
    <cellStyle name="Note 5 10 4 8 2" xfId="29636" xr:uid="{00000000-0005-0000-0000-0000F8790000}"/>
    <cellStyle name="Note 5 10 4 8 3" xfId="44089" xr:uid="{00000000-0005-0000-0000-0000F9790000}"/>
    <cellStyle name="Note 5 10 4 9" xfId="19208" xr:uid="{00000000-0005-0000-0000-0000FA790000}"/>
    <cellStyle name="Note 5 10 5" xfId="2371" xr:uid="{00000000-0005-0000-0000-0000FB790000}"/>
    <cellStyle name="Note 5 10 5 2" xfId="2372" xr:uid="{00000000-0005-0000-0000-0000FC790000}"/>
    <cellStyle name="Note 5 10 5 2 2" xfId="4883" xr:uid="{00000000-0005-0000-0000-0000FD790000}"/>
    <cellStyle name="Note 5 10 5 2 2 2" xfId="14288" xr:uid="{00000000-0005-0000-0000-0000FE790000}"/>
    <cellStyle name="Note 5 10 5 2 2 2 2" xfId="31723" xr:uid="{00000000-0005-0000-0000-0000FF790000}"/>
    <cellStyle name="Note 5 10 5 2 2 2 3" xfId="46176" xr:uid="{00000000-0005-0000-0000-0000007A0000}"/>
    <cellStyle name="Note 5 10 5 2 2 3" xfId="16749" xr:uid="{00000000-0005-0000-0000-0000017A0000}"/>
    <cellStyle name="Note 5 10 5 2 2 3 2" xfId="34184" xr:uid="{00000000-0005-0000-0000-0000027A0000}"/>
    <cellStyle name="Note 5 10 5 2 2 3 3" xfId="48637" xr:uid="{00000000-0005-0000-0000-0000037A0000}"/>
    <cellStyle name="Note 5 10 5 2 2 4" xfId="22319" xr:uid="{00000000-0005-0000-0000-0000047A0000}"/>
    <cellStyle name="Note 5 10 5 2 2 5" xfId="36772" xr:uid="{00000000-0005-0000-0000-0000057A0000}"/>
    <cellStyle name="Note 5 10 5 2 3" xfId="7345" xr:uid="{00000000-0005-0000-0000-0000067A0000}"/>
    <cellStyle name="Note 5 10 5 2 3 2" xfId="24780" xr:uid="{00000000-0005-0000-0000-0000077A0000}"/>
    <cellStyle name="Note 5 10 5 2 3 3" xfId="39233" xr:uid="{00000000-0005-0000-0000-0000087A0000}"/>
    <cellStyle name="Note 5 10 5 2 4" xfId="9786" xr:uid="{00000000-0005-0000-0000-0000097A0000}"/>
    <cellStyle name="Note 5 10 5 2 4 2" xfId="27221" xr:uid="{00000000-0005-0000-0000-00000A7A0000}"/>
    <cellStyle name="Note 5 10 5 2 4 3" xfId="41674" xr:uid="{00000000-0005-0000-0000-00000B7A0000}"/>
    <cellStyle name="Note 5 10 5 2 5" xfId="12206" xr:uid="{00000000-0005-0000-0000-00000C7A0000}"/>
    <cellStyle name="Note 5 10 5 2 5 2" xfId="29641" xr:uid="{00000000-0005-0000-0000-00000D7A0000}"/>
    <cellStyle name="Note 5 10 5 2 5 3" xfId="44094" xr:uid="{00000000-0005-0000-0000-00000E7A0000}"/>
    <cellStyle name="Note 5 10 5 2 6" xfId="19213" xr:uid="{00000000-0005-0000-0000-00000F7A0000}"/>
    <cellStyle name="Note 5 10 5 3" xfId="2373" xr:uid="{00000000-0005-0000-0000-0000107A0000}"/>
    <cellStyle name="Note 5 10 5 3 2" xfId="4884" xr:uid="{00000000-0005-0000-0000-0000117A0000}"/>
    <cellStyle name="Note 5 10 5 3 2 2" xfId="14289" xr:uid="{00000000-0005-0000-0000-0000127A0000}"/>
    <cellStyle name="Note 5 10 5 3 2 2 2" xfId="31724" xr:uid="{00000000-0005-0000-0000-0000137A0000}"/>
    <cellStyle name="Note 5 10 5 3 2 2 3" xfId="46177" xr:uid="{00000000-0005-0000-0000-0000147A0000}"/>
    <cellStyle name="Note 5 10 5 3 2 3" xfId="16750" xr:uid="{00000000-0005-0000-0000-0000157A0000}"/>
    <cellStyle name="Note 5 10 5 3 2 3 2" xfId="34185" xr:uid="{00000000-0005-0000-0000-0000167A0000}"/>
    <cellStyle name="Note 5 10 5 3 2 3 3" xfId="48638" xr:uid="{00000000-0005-0000-0000-0000177A0000}"/>
    <cellStyle name="Note 5 10 5 3 2 4" xfId="22320" xr:uid="{00000000-0005-0000-0000-0000187A0000}"/>
    <cellStyle name="Note 5 10 5 3 2 5" xfId="36773" xr:uid="{00000000-0005-0000-0000-0000197A0000}"/>
    <cellStyle name="Note 5 10 5 3 3" xfId="7346" xr:uid="{00000000-0005-0000-0000-00001A7A0000}"/>
    <cellStyle name="Note 5 10 5 3 3 2" xfId="24781" xr:uid="{00000000-0005-0000-0000-00001B7A0000}"/>
    <cellStyle name="Note 5 10 5 3 3 3" xfId="39234" xr:uid="{00000000-0005-0000-0000-00001C7A0000}"/>
    <cellStyle name="Note 5 10 5 3 4" xfId="9787" xr:uid="{00000000-0005-0000-0000-00001D7A0000}"/>
    <cellStyle name="Note 5 10 5 3 4 2" xfId="27222" xr:uid="{00000000-0005-0000-0000-00001E7A0000}"/>
    <cellStyle name="Note 5 10 5 3 4 3" xfId="41675" xr:uid="{00000000-0005-0000-0000-00001F7A0000}"/>
    <cellStyle name="Note 5 10 5 3 5" xfId="12207" xr:uid="{00000000-0005-0000-0000-0000207A0000}"/>
    <cellStyle name="Note 5 10 5 3 5 2" xfId="29642" xr:uid="{00000000-0005-0000-0000-0000217A0000}"/>
    <cellStyle name="Note 5 10 5 3 5 3" xfId="44095" xr:uid="{00000000-0005-0000-0000-0000227A0000}"/>
    <cellStyle name="Note 5 10 5 3 6" xfId="19214" xr:uid="{00000000-0005-0000-0000-0000237A0000}"/>
    <cellStyle name="Note 5 10 5 4" xfId="2374" xr:uid="{00000000-0005-0000-0000-0000247A0000}"/>
    <cellStyle name="Note 5 10 5 4 2" xfId="4885" xr:uid="{00000000-0005-0000-0000-0000257A0000}"/>
    <cellStyle name="Note 5 10 5 4 2 2" xfId="22321" xr:uid="{00000000-0005-0000-0000-0000267A0000}"/>
    <cellStyle name="Note 5 10 5 4 2 3" xfId="36774" xr:uid="{00000000-0005-0000-0000-0000277A0000}"/>
    <cellStyle name="Note 5 10 5 4 3" xfId="7347" xr:uid="{00000000-0005-0000-0000-0000287A0000}"/>
    <cellStyle name="Note 5 10 5 4 3 2" xfId="24782" xr:uid="{00000000-0005-0000-0000-0000297A0000}"/>
    <cellStyle name="Note 5 10 5 4 3 3" xfId="39235" xr:uid="{00000000-0005-0000-0000-00002A7A0000}"/>
    <cellStyle name="Note 5 10 5 4 4" xfId="9788" xr:uid="{00000000-0005-0000-0000-00002B7A0000}"/>
    <cellStyle name="Note 5 10 5 4 4 2" xfId="27223" xr:uid="{00000000-0005-0000-0000-00002C7A0000}"/>
    <cellStyle name="Note 5 10 5 4 4 3" xfId="41676" xr:uid="{00000000-0005-0000-0000-00002D7A0000}"/>
    <cellStyle name="Note 5 10 5 4 5" xfId="12208" xr:uid="{00000000-0005-0000-0000-00002E7A0000}"/>
    <cellStyle name="Note 5 10 5 4 5 2" xfId="29643" xr:uid="{00000000-0005-0000-0000-00002F7A0000}"/>
    <cellStyle name="Note 5 10 5 4 5 3" xfId="44096" xr:uid="{00000000-0005-0000-0000-0000307A0000}"/>
    <cellStyle name="Note 5 10 5 4 6" xfId="15363" xr:uid="{00000000-0005-0000-0000-0000317A0000}"/>
    <cellStyle name="Note 5 10 5 4 6 2" xfId="32798" xr:uid="{00000000-0005-0000-0000-0000327A0000}"/>
    <cellStyle name="Note 5 10 5 4 6 3" xfId="47251" xr:uid="{00000000-0005-0000-0000-0000337A0000}"/>
    <cellStyle name="Note 5 10 5 4 7" xfId="19215" xr:uid="{00000000-0005-0000-0000-0000347A0000}"/>
    <cellStyle name="Note 5 10 5 4 8" xfId="20525" xr:uid="{00000000-0005-0000-0000-0000357A0000}"/>
    <cellStyle name="Note 5 10 5 5" xfId="4882" xr:uid="{00000000-0005-0000-0000-0000367A0000}"/>
    <cellStyle name="Note 5 10 5 5 2" xfId="14287" xr:uid="{00000000-0005-0000-0000-0000377A0000}"/>
    <cellStyle name="Note 5 10 5 5 2 2" xfId="31722" xr:uid="{00000000-0005-0000-0000-0000387A0000}"/>
    <cellStyle name="Note 5 10 5 5 2 3" xfId="46175" xr:uid="{00000000-0005-0000-0000-0000397A0000}"/>
    <cellStyle name="Note 5 10 5 5 3" xfId="16748" xr:uid="{00000000-0005-0000-0000-00003A7A0000}"/>
    <cellStyle name="Note 5 10 5 5 3 2" xfId="34183" xr:uid="{00000000-0005-0000-0000-00003B7A0000}"/>
    <cellStyle name="Note 5 10 5 5 3 3" xfId="48636" xr:uid="{00000000-0005-0000-0000-00003C7A0000}"/>
    <cellStyle name="Note 5 10 5 5 4" xfId="22318" xr:uid="{00000000-0005-0000-0000-00003D7A0000}"/>
    <cellStyle name="Note 5 10 5 5 5" xfId="36771" xr:uid="{00000000-0005-0000-0000-00003E7A0000}"/>
    <cellStyle name="Note 5 10 5 6" xfId="7344" xr:uid="{00000000-0005-0000-0000-00003F7A0000}"/>
    <cellStyle name="Note 5 10 5 6 2" xfId="24779" xr:uid="{00000000-0005-0000-0000-0000407A0000}"/>
    <cellStyle name="Note 5 10 5 6 3" xfId="39232" xr:uid="{00000000-0005-0000-0000-0000417A0000}"/>
    <cellStyle name="Note 5 10 5 7" xfId="9785" xr:uid="{00000000-0005-0000-0000-0000427A0000}"/>
    <cellStyle name="Note 5 10 5 7 2" xfId="27220" xr:uid="{00000000-0005-0000-0000-0000437A0000}"/>
    <cellStyle name="Note 5 10 5 7 3" xfId="41673" xr:uid="{00000000-0005-0000-0000-0000447A0000}"/>
    <cellStyle name="Note 5 10 5 8" xfId="12205" xr:uid="{00000000-0005-0000-0000-0000457A0000}"/>
    <cellStyle name="Note 5 10 5 8 2" xfId="29640" xr:uid="{00000000-0005-0000-0000-0000467A0000}"/>
    <cellStyle name="Note 5 10 5 8 3" xfId="44093" xr:uid="{00000000-0005-0000-0000-0000477A0000}"/>
    <cellStyle name="Note 5 10 5 9" xfId="19212" xr:uid="{00000000-0005-0000-0000-0000487A0000}"/>
    <cellStyle name="Note 5 10 6" xfId="2375" xr:uid="{00000000-0005-0000-0000-0000497A0000}"/>
    <cellStyle name="Note 5 10 6 2" xfId="4886" xr:uid="{00000000-0005-0000-0000-00004A7A0000}"/>
    <cellStyle name="Note 5 10 6 2 2" xfId="14290" xr:uid="{00000000-0005-0000-0000-00004B7A0000}"/>
    <cellStyle name="Note 5 10 6 2 2 2" xfId="31725" xr:uid="{00000000-0005-0000-0000-00004C7A0000}"/>
    <cellStyle name="Note 5 10 6 2 2 3" xfId="46178" xr:uid="{00000000-0005-0000-0000-00004D7A0000}"/>
    <cellStyle name="Note 5 10 6 2 3" xfId="16751" xr:uid="{00000000-0005-0000-0000-00004E7A0000}"/>
    <cellStyle name="Note 5 10 6 2 3 2" xfId="34186" xr:uid="{00000000-0005-0000-0000-00004F7A0000}"/>
    <cellStyle name="Note 5 10 6 2 3 3" xfId="48639" xr:uid="{00000000-0005-0000-0000-0000507A0000}"/>
    <cellStyle name="Note 5 10 6 2 4" xfId="22322" xr:uid="{00000000-0005-0000-0000-0000517A0000}"/>
    <cellStyle name="Note 5 10 6 2 5" xfId="36775" xr:uid="{00000000-0005-0000-0000-0000527A0000}"/>
    <cellStyle name="Note 5 10 6 3" xfId="7348" xr:uid="{00000000-0005-0000-0000-0000537A0000}"/>
    <cellStyle name="Note 5 10 6 3 2" xfId="24783" xr:uid="{00000000-0005-0000-0000-0000547A0000}"/>
    <cellStyle name="Note 5 10 6 3 3" xfId="39236" xr:uid="{00000000-0005-0000-0000-0000557A0000}"/>
    <cellStyle name="Note 5 10 6 4" xfId="9789" xr:uid="{00000000-0005-0000-0000-0000567A0000}"/>
    <cellStyle name="Note 5 10 6 4 2" xfId="27224" xr:uid="{00000000-0005-0000-0000-0000577A0000}"/>
    <cellStyle name="Note 5 10 6 4 3" xfId="41677" xr:uid="{00000000-0005-0000-0000-0000587A0000}"/>
    <cellStyle name="Note 5 10 6 5" xfId="12209" xr:uid="{00000000-0005-0000-0000-0000597A0000}"/>
    <cellStyle name="Note 5 10 6 5 2" xfId="29644" xr:uid="{00000000-0005-0000-0000-00005A7A0000}"/>
    <cellStyle name="Note 5 10 6 5 3" xfId="44097" xr:uid="{00000000-0005-0000-0000-00005B7A0000}"/>
    <cellStyle name="Note 5 10 6 6" xfId="19216" xr:uid="{00000000-0005-0000-0000-00005C7A0000}"/>
    <cellStyle name="Note 5 10 7" xfId="2376" xr:uid="{00000000-0005-0000-0000-00005D7A0000}"/>
    <cellStyle name="Note 5 10 7 2" xfId="4887" xr:uid="{00000000-0005-0000-0000-00005E7A0000}"/>
    <cellStyle name="Note 5 10 7 2 2" xfId="14291" xr:uid="{00000000-0005-0000-0000-00005F7A0000}"/>
    <cellStyle name="Note 5 10 7 2 2 2" xfId="31726" xr:uid="{00000000-0005-0000-0000-0000607A0000}"/>
    <cellStyle name="Note 5 10 7 2 2 3" xfId="46179" xr:uid="{00000000-0005-0000-0000-0000617A0000}"/>
    <cellStyle name="Note 5 10 7 2 3" xfId="16752" xr:uid="{00000000-0005-0000-0000-0000627A0000}"/>
    <cellStyle name="Note 5 10 7 2 3 2" xfId="34187" xr:uid="{00000000-0005-0000-0000-0000637A0000}"/>
    <cellStyle name="Note 5 10 7 2 3 3" xfId="48640" xr:uid="{00000000-0005-0000-0000-0000647A0000}"/>
    <cellStyle name="Note 5 10 7 2 4" xfId="22323" xr:uid="{00000000-0005-0000-0000-0000657A0000}"/>
    <cellStyle name="Note 5 10 7 2 5" xfId="36776" xr:uid="{00000000-0005-0000-0000-0000667A0000}"/>
    <cellStyle name="Note 5 10 7 3" xfId="7349" xr:uid="{00000000-0005-0000-0000-0000677A0000}"/>
    <cellStyle name="Note 5 10 7 3 2" xfId="24784" xr:uid="{00000000-0005-0000-0000-0000687A0000}"/>
    <cellStyle name="Note 5 10 7 3 3" xfId="39237" xr:uid="{00000000-0005-0000-0000-0000697A0000}"/>
    <cellStyle name="Note 5 10 7 4" xfId="9790" xr:uid="{00000000-0005-0000-0000-00006A7A0000}"/>
    <cellStyle name="Note 5 10 7 4 2" xfId="27225" xr:uid="{00000000-0005-0000-0000-00006B7A0000}"/>
    <cellStyle name="Note 5 10 7 4 3" xfId="41678" xr:uid="{00000000-0005-0000-0000-00006C7A0000}"/>
    <cellStyle name="Note 5 10 7 5" xfId="12210" xr:uid="{00000000-0005-0000-0000-00006D7A0000}"/>
    <cellStyle name="Note 5 10 7 5 2" xfId="29645" xr:uid="{00000000-0005-0000-0000-00006E7A0000}"/>
    <cellStyle name="Note 5 10 7 5 3" xfId="44098" xr:uid="{00000000-0005-0000-0000-00006F7A0000}"/>
    <cellStyle name="Note 5 10 7 6" xfId="19217" xr:uid="{00000000-0005-0000-0000-0000707A0000}"/>
    <cellStyle name="Note 5 10 8" xfId="2377" xr:uid="{00000000-0005-0000-0000-0000717A0000}"/>
    <cellStyle name="Note 5 10 8 2" xfId="4888" xr:uid="{00000000-0005-0000-0000-0000727A0000}"/>
    <cellStyle name="Note 5 10 8 2 2" xfId="22324" xr:uid="{00000000-0005-0000-0000-0000737A0000}"/>
    <cellStyle name="Note 5 10 8 2 3" xfId="36777" xr:uid="{00000000-0005-0000-0000-0000747A0000}"/>
    <cellStyle name="Note 5 10 8 3" xfId="7350" xr:uid="{00000000-0005-0000-0000-0000757A0000}"/>
    <cellStyle name="Note 5 10 8 3 2" xfId="24785" xr:uid="{00000000-0005-0000-0000-0000767A0000}"/>
    <cellStyle name="Note 5 10 8 3 3" xfId="39238" xr:uid="{00000000-0005-0000-0000-0000777A0000}"/>
    <cellStyle name="Note 5 10 8 4" xfId="9791" xr:uid="{00000000-0005-0000-0000-0000787A0000}"/>
    <cellStyle name="Note 5 10 8 4 2" xfId="27226" xr:uid="{00000000-0005-0000-0000-0000797A0000}"/>
    <cellStyle name="Note 5 10 8 4 3" xfId="41679" xr:uid="{00000000-0005-0000-0000-00007A7A0000}"/>
    <cellStyle name="Note 5 10 8 5" xfId="12211" xr:uid="{00000000-0005-0000-0000-00007B7A0000}"/>
    <cellStyle name="Note 5 10 8 5 2" xfId="29646" xr:uid="{00000000-0005-0000-0000-00007C7A0000}"/>
    <cellStyle name="Note 5 10 8 5 3" xfId="44099" xr:uid="{00000000-0005-0000-0000-00007D7A0000}"/>
    <cellStyle name="Note 5 10 8 6" xfId="15364" xr:uid="{00000000-0005-0000-0000-00007E7A0000}"/>
    <cellStyle name="Note 5 10 8 6 2" xfId="32799" xr:uid="{00000000-0005-0000-0000-00007F7A0000}"/>
    <cellStyle name="Note 5 10 8 6 3" xfId="47252" xr:uid="{00000000-0005-0000-0000-0000807A0000}"/>
    <cellStyle name="Note 5 10 8 7" xfId="19218" xr:uid="{00000000-0005-0000-0000-0000817A0000}"/>
    <cellStyle name="Note 5 10 8 8" xfId="20526" xr:uid="{00000000-0005-0000-0000-0000827A0000}"/>
    <cellStyle name="Note 5 10 9" xfId="4869" xr:uid="{00000000-0005-0000-0000-0000837A0000}"/>
    <cellStyle name="Note 5 10 9 2" xfId="14277" xr:uid="{00000000-0005-0000-0000-0000847A0000}"/>
    <cellStyle name="Note 5 10 9 2 2" xfId="31712" xr:uid="{00000000-0005-0000-0000-0000857A0000}"/>
    <cellStyle name="Note 5 10 9 2 3" xfId="46165" xr:uid="{00000000-0005-0000-0000-0000867A0000}"/>
    <cellStyle name="Note 5 10 9 3" xfId="16738" xr:uid="{00000000-0005-0000-0000-0000877A0000}"/>
    <cellStyle name="Note 5 10 9 3 2" xfId="34173" xr:uid="{00000000-0005-0000-0000-0000887A0000}"/>
    <cellStyle name="Note 5 10 9 3 3" xfId="48626" xr:uid="{00000000-0005-0000-0000-0000897A0000}"/>
    <cellStyle name="Note 5 10 9 4" xfId="22305" xr:uid="{00000000-0005-0000-0000-00008A7A0000}"/>
    <cellStyle name="Note 5 10 9 5" xfId="36758" xr:uid="{00000000-0005-0000-0000-00008B7A0000}"/>
    <cellStyle name="Note 5 11" xfId="2378" xr:uid="{00000000-0005-0000-0000-00008C7A0000}"/>
    <cellStyle name="Note 5 11 10" xfId="7351" xr:uid="{00000000-0005-0000-0000-00008D7A0000}"/>
    <cellStyle name="Note 5 11 10 2" xfId="24786" xr:uid="{00000000-0005-0000-0000-00008E7A0000}"/>
    <cellStyle name="Note 5 11 10 3" xfId="39239" xr:uid="{00000000-0005-0000-0000-00008F7A0000}"/>
    <cellStyle name="Note 5 11 11" xfId="9792" xr:uid="{00000000-0005-0000-0000-0000907A0000}"/>
    <cellStyle name="Note 5 11 11 2" xfId="27227" xr:uid="{00000000-0005-0000-0000-0000917A0000}"/>
    <cellStyle name="Note 5 11 11 3" xfId="41680" xr:uid="{00000000-0005-0000-0000-0000927A0000}"/>
    <cellStyle name="Note 5 11 12" xfId="12212" xr:uid="{00000000-0005-0000-0000-0000937A0000}"/>
    <cellStyle name="Note 5 11 12 2" xfId="29647" xr:uid="{00000000-0005-0000-0000-0000947A0000}"/>
    <cellStyle name="Note 5 11 12 3" xfId="44100" xr:uid="{00000000-0005-0000-0000-0000957A0000}"/>
    <cellStyle name="Note 5 11 13" xfId="19219" xr:uid="{00000000-0005-0000-0000-0000967A0000}"/>
    <cellStyle name="Note 5 11 2" xfId="2379" xr:uid="{00000000-0005-0000-0000-0000977A0000}"/>
    <cellStyle name="Note 5 11 2 2" xfId="2380" xr:uid="{00000000-0005-0000-0000-0000987A0000}"/>
    <cellStyle name="Note 5 11 2 2 2" xfId="4891" xr:uid="{00000000-0005-0000-0000-0000997A0000}"/>
    <cellStyle name="Note 5 11 2 2 2 2" xfId="14294" xr:uid="{00000000-0005-0000-0000-00009A7A0000}"/>
    <cellStyle name="Note 5 11 2 2 2 2 2" xfId="31729" xr:uid="{00000000-0005-0000-0000-00009B7A0000}"/>
    <cellStyle name="Note 5 11 2 2 2 2 3" xfId="46182" xr:uid="{00000000-0005-0000-0000-00009C7A0000}"/>
    <cellStyle name="Note 5 11 2 2 2 3" xfId="16755" xr:uid="{00000000-0005-0000-0000-00009D7A0000}"/>
    <cellStyle name="Note 5 11 2 2 2 3 2" xfId="34190" xr:uid="{00000000-0005-0000-0000-00009E7A0000}"/>
    <cellStyle name="Note 5 11 2 2 2 3 3" xfId="48643" xr:uid="{00000000-0005-0000-0000-00009F7A0000}"/>
    <cellStyle name="Note 5 11 2 2 2 4" xfId="22327" xr:uid="{00000000-0005-0000-0000-0000A07A0000}"/>
    <cellStyle name="Note 5 11 2 2 2 5" xfId="36780" xr:uid="{00000000-0005-0000-0000-0000A17A0000}"/>
    <cellStyle name="Note 5 11 2 2 3" xfId="7353" xr:uid="{00000000-0005-0000-0000-0000A27A0000}"/>
    <cellStyle name="Note 5 11 2 2 3 2" xfId="24788" xr:uid="{00000000-0005-0000-0000-0000A37A0000}"/>
    <cellStyle name="Note 5 11 2 2 3 3" xfId="39241" xr:uid="{00000000-0005-0000-0000-0000A47A0000}"/>
    <cellStyle name="Note 5 11 2 2 4" xfId="9794" xr:uid="{00000000-0005-0000-0000-0000A57A0000}"/>
    <cellStyle name="Note 5 11 2 2 4 2" xfId="27229" xr:uid="{00000000-0005-0000-0000-0000A67A0000}"/>
    <cellStyle name="Note 5 11 2 2 4 3" xfId="41682" xr:uid="{00000000-0005-0000-0000-0000A77A0000}"/>
    <cellStyle name="Note 5 11 2 2 5" xfId="12214" xr:uid="{00000000-0005-0000-0000-0000A87A0000}"/>
    <cellStyle name="Note 5 11 2 2 5 2" xfId="29649" xr:uid="{00000000-0005-0000-0000-0000A97A0000}"/>
    <cellStyle name="Note 5 11 2 2 5 3" xfId="44102" xr:uid="{00000000-0005-0000-0000-0000AA7A0000}"/>
    <cellStyle name="Note 5 11 2 2 6" xfId="19221" xr:uid="{00000000-0005-0000-0000-0000AB7A0000}"/>
    <cellStyle name="Note 5 11 2 3" xfId="2381" xr:uid="{00000000-0005-0000-0000-0000AC7A0000}"/>
    <cellStyle name="Note 5 11 2 3 2" xfId="4892" xr:uid="{00000000-0005-0000-0000-0000AD7A0000}"/>
    <cellStyle name="Note 5 11 2 3 2 2" xfId="14295" xr:uid="{00000000-0005-0000-0000-0000AE7A0000}"/>
    <cellStyle name="Note 5 11 2 3 2 2 2" xfId="31730" xr:uid="{00000000-0005-0000-0000-0000AF7A0000}"/>
    <cellStyle name="Note 5 11 2 3 2 2 3" xfId="46183" xr:uid="{00000000-0005-0000-0000-0000B07A0000}"/>
    <cellStyle name="Note 5 11 2 3 2 3" xfId="16756" xr:uid="{00000000-0005-0000-0000-0000B17A0000}"/>
    <cellStyle name="Note 5 11 2 3 2 3 2" xfId="34191" xr:uid="{00000000-0005-0000-0000-0000B27A0000}"/>
    <cellStyle name="Note 5 11 2 3 2 3 3" xfId="48644" xr:uid="{00000000-0005-0000-0000-0000B37A0000}"/>
    <cellStyle name="Note 5 11 2 3 2 4" xfId="22328" xr:uid="{00000000-0005-0000-0000-0000B47A0000}"/>
    <cellStyle name="Note 5 11 2 3 2 5" xfId="36781" xr:uid="{00000000-0005-0000-0000-0000B57A0000}"/>
    <cellStyle name="Note 5 11 2 3 3" xfId="7354" xr:uid="{00000000-0005-0000-0000-0000B67A0000}"/>
    <cellStyle name="Note 5 11 2 3 3 2" xfId="24789" xr:uid="{00000000-0005-0000-0000-0000B77A0000}"/>
    <cellStyle name="Note 5 11 2 3 3 3" xfId="39242" xr:uid="{00000000-0005-0000-0000-0000B87A0000}"/>
    <cellStyle name="Note 5 11 2 3 4" xfId="9795" xr:uid="{00000000-0005-0000-0000-0000B97A0000}"/>
    <cellStyle name="Note 5 11 2 3 4 2" xfId="27230" xr:uid="{00000000-0005-0000-0000-0000BA7A0000}"/>
    <cellStyle name="Note 5 11 2 3 4 3" xfId="41683" xr:uid="{00000000-0005-0000-0000-0000BB7A0000}"/>
    <cellStyle name="Note 5 11 2 3 5" xfId="12215" xr:uid="{00000000-0005-0000-0000-0000BC7A0000}"/>
    <cellStyle name="Note 5 11 2 3 5 2" xfId="29650" xr:uid="{00000000-0005-0000-0000-0000BD7A0000}"/>
    <cellStyle name="Note 5 11 2 3 5 3" xfId="44103" xr:uid="{00000000-0005-0000-0000-0000BE7A0000}"/>
    <cellStyle name="Note 5 11 2 3 6" xfId="19222" xr:uid="{00000000-0005-0000-0000-0000BF7A0000}"/>
    <cellStyle name="Note 5 11 2 4" xfId="2382" xr:uid="{00000000-0005-0000-0000-0000C07A0000}"/>
    <cellStyle name="Note 5 11 2 4 2" xfId="4893" xr:uid="{00000000-0005-0000-0000-0000C17A0000}"/>
    <cellStyle name="Note 5 11 2 4 2 2" xfId="22329" xr:uid="{00000000-0005-0000-0000-0000C27A0000}"/>
    <cellStyle name="Note 5 11 2 4 2 3" xfId="36782" xr:uid="{00000000-0005-0000-0000-0000C37A0000}"/>
    <cellStyle name="Note 5 11 2 4 3" xfId="7355" xr:uid="{00000000-0005-0000-0000-0000C47A0000}"/>
    <cellStyle name="Note 5 11 2 4 3 2" xfId="24790" xr:uid="{00000000-0005-0000-0000-0000C57A0000}"/>
    <cellStyle name="Note 5 11 2 4 3 3" xfId="39243" xr:uid="{00000000-0005-0000-0000-0000C67A0000}"/>
    <cellStyle name="Note 5 11 2 4 4" xfId="9796" xr:uid="{00000000-0005-0000-0000-0000C77A0000}"/>
    <cellStyle name="Note 5 11 2 4 4 2" xfId="27231" xr:uid="{00000000-0005-0000-0000-0000C87A0000}"/>
    <cellStyle name="Note 5 11 2 4 4 3" xfId="41684" xr:uid="{00000000-0005-0000-0000-0000C97A0000}"/>
    <cellStyle name="Note 5 11 2 4 5" xfId="12216" xr:uid="{00000000-0005-0000-0000-0000CA7A0000}"/>
    <cellStyle name="Note 5 11 2 4 5 2" xfId="29651" xr:uid="{00000000-0005-0000-0000-0000CB7A0000}"/>
    <cellStyle name="Note 5 11 2 4 5 3" xfId="44104" xr:uid="{00000000-0005-0000-0000-0000CC7A0000}"/>
    <cellStyle name="Note 5 11 2 4 6" xfId="15365" xr:uid="{00000000-0005-0000-0000-0000CD7A0000}"/>
    <cellStyle name="Note 5 11 2 4 6 2" xfId="32800" xr:uid="{00000000-0005-0000-0000-0000CE7A0000}"/>
    <cellStyle name="Note 5 11 2 4 6 3" xfId="47253" xr:uid="{00000000-0005-0000-0000-0000CF7A0000}"/>
    <cellStyle name="Note 5 11 2 4 7" xfId="19223" xr:uid="{00000000-0005-0000-0000-0000D07A0000}"/>
    <cellStyle name="Note 5 11 2 4 8" xfId="20527" xr:uid="{00000000-0005-0000-0000-0000D17A0000}"/>
    <cellStyle name="Note 5 11 2 5" xfId="4890" xr:uid="{00000000-0005-0000-0000-0000D27A0000}"/>
    <cellStyle name="Note 5 11 2 5 2" xfId="14293" xr:uid="{00000000-0005-0000-0000-0000D37A0000}"/>
    <cellStyle name="Note 5 11 2 5 2 2" xfId="31728" xr:uid="{00000000-0005-0000-0000-0000D47A0000}"/>
    <cellStyle name="Note 5 11 2 5 2 3" xfId="46181" xr:uid="{00000000-0005-0000-0000-0000D57A0000}"/>
    <cellStyle name="Note 5 11 2 5 3" xfId="16754" xr:uid="{00000000-0005-0000-0000-0000D67A0000}"/>
    <cellStyle name="Note 5 11 2 5 3 2" xfId="34189" xr:uid="{00000000-0005-0000-0000-0000D77A0000}"/>
    <cellStyle name="Note 5 11 2 5 3 3" xfId="48642" xr:uid="{00000000-0005-0000-0000-0000D87A0000}"/>
    <cellStyle name="Note 5 11 2 5 4" xfId="22326" xr:uid="{00000000-0005-0000-0000-0000D97A0000}"/>
    <cellStyle name="Note 5 11 2 5 5" xfId="36779" xr:uid="{00000000-0005-0000-0000-0000DA7A0000}"/>
    <cellStyle name="Note 5 11 2 6" xfId="7352" xr:uid="{00000000-0005-0000-0000-0000DB7A0000}"/>
    <cellStyle name="Note 5 11 2 6 2" xfId="24787" xr:uid="{00000000-0005-0000-0000-0000DC7A0000}"/>
    <cellStyle name="Note 5 11 2 6 3" xfId="39240" xr:uid="{00000000-0005-0000-0000-0000DD7A0000}"/>
    <cellStyle name="Note 5 11 2 7" xfId="9793" xr:uid="{00000000-0005-0000-0000-0000DE7A0000}"/>
    <cellStyle name="Note 5 11 2 7 2" xfId="27228" xr:uid="{00000000-0005-0000-0000-0000DF7A0000}"/>
    <cellStyle name="Note 5 11 2 7 3" xfId="41681" xr:uid="{00000000-0005-0000-0000-0000E07A0000}"/>
    <cellStyle name="Note 5 11 2 8" xfId="12213" xr:uid="{00000000-0005-0000-0000-0000E17A0000}"/>
    <cellStyle name="Note 5 11 2 8 2" xfId="29648" xr:uid="{00000000-0005-0000-0000-0000E27A0000}"/>
    <cellStyle name="Note 5 11 2 8 3" xfId="44101" xr:uid="{00000000-0005-0000-0000-0000E37A0000}"/>
    <cellStyle name="Note 5 11 2 9" xfId="19220" xr:uid="{00000000-0005-0000-0000-0000E47A0000}"/>
    <cellStyle name="Note 5 11 3" xfId="2383" xr:uid="{00000000-0005-0000-0000-0000E57A0000}"/>
    <cellStyle name="Note 5 11 3 2" xfId="2384" xr:uid="{00000000-0005-0000-0000-0000E67A0000}"/>
    <cellStyle name="Note 5 11 3 2 2" xfId="4895" xr:uid="{00000000-0005-0000-0000-0000E77A0000}"/>
    <cellStyle name="Note 5 11 3 2 2 2" xfId="14297" xr:uid="{00000000-0005-0000-0000-0000E87A0000}"/>
    <cellStyle name="Note 5 11 3 2 2 2 2" xfId="31732" xr:uid="{00000000-0005-0000-0000-0000E97A0000}"/>
    <cellStyle name="Note 5 11 3 2 2 2 3" xfId="46185" xr:uid="{00000000-0005-0000-0000-0000EA7A0000}"/>
    <cellStyle name="Note 5 11 3 2 2 3" xfId="16758" xr:uid="{00000000-0005-0000-0000-0000EB7A0000}"/>
    <cellStyle name="Note 5 11 3 2 2 3 2" xfId="34193" xr:uid="{00000000-0005-0000-0000-0000EC7A0000}"/>
    <cellStyle name="Note 5 11 3 2 2 3 3" xfId="48646" xr:uid="{00000000-0005-0000-0000-0000ED7A0000}"/>
    <cellStyle name="Note 5 11 3 2 2 4" xfId="22331" xr:uid="{00000000-0005-0000-0000-0000EE7A0000}"/>
    <cellStyle name="Note 5 11 3 2 2 5" xfId="36784" xr:uid="{00000000-0005-0000-0000-0000EF7A0000}"/>
    <cellStyle name="Note 5 11 3 2 3" xfId="7357" xr:uid="{00000000-0005-0000-0000-0000F07A0000}"/>
    <cellStyle name="Note 5 11 3 2 3 2" xfId="24792" xr:uid="{00000000-0005-0000-0000-0000F17A0000}"/>
    <cellStyle name="Note 5 11 3 2 3 3" xfId="39245" xr:uid="{00000000-0005-0000-0000-0000F27A0000}"/>
    <cellStyle name="Note 5 11 3 2 4" xfId="9798" xr:uid="{00000000-0005-0000-0000-0000F37A0000}"/>
    <cellStyle name="Note 5 11 3 2 4 2" xfId="27233" xr:uid="{00000000-0005-0000-0000-0000F47A0000}"/>
    <cellStyle name="Note 5 11 3 2 4 3" xfId="41686" xr:uid="{00000000-0005-0000-0000-0000F57A0000}"/>
    <cellStyle name="Note 5 11 3 2 5" xfId="12218" xr:uid="{00000000-0005-0000-0000-0000F67A0000}"/>
    <cellStyle name="Note 5 11 3 2 5 2" xfId="29653" xr:uid="{00000000-0005-0000-0000-0000F77A0000}"/>
    <cellStyle name="Note 5 11 3 2 5 3" xfId="44106" xr:uid="{00000000-0005-0000-0000-0000F87A0000}"/>
    <cellStyle name="Note 5 11 3 2 6" xfId="19225" xr:uid="{00000000-0005-0000-0000-0000F97A0000}"/>
    <cellStyle name="Note 5 11 3 3" xfId="2385" xr:uid="{00000000-0005-0000-0000-0000FA7A0000}"/>
    <cellStyle name="Note 5 11 3 3 2" xfId="4896" xr:uid="{00000000-0005-0000-0000-0000FB7A0000}"/>
    <cellStyle name="Note 5 11 3 3 2 2" xfId="14298" xr:uid="{00000000-0005-0000-0000-0000FC7A0000}"/>
    <cellStyle name="Note 5 11 3 3 2 2 2" xfId="31733" xr:uid="{00000000-0005-0000-0000-0000FD7A0000}"/>
    <cellStyle name="Note 5 11 3 3 2 2 3" xfId="46186" xr:uid="{00000000-0005-0000-0000-0000FE7A0000}"/>
    <cellStyle name="Note 5 11 3 3 2 3" xfId="16759" xr:uid="{00000000-0005-0000-0000-0000FF7A0000}"/>
    <cellStyle name="Note 5 11 3 3 2 3 2" xfId="34194" xr:uid="{00000000-0005-0000-0000-0000007B0000}"/>
    <cellStyle name="Note 5 11 3 3 2 3 3" xfId="48647" xr:uid="{00000000-0005-0000-0000-0000017B0000}"/>
    <cellStyle name="Note 5 11 3 3 2 4" xfId="22332" xr:uid="{00000000-0005-0000-0000-0000027B0000}"/>
    <cellStyle name="Note 5 11 3 3 2 5" xfId="36785" xr:uid="{00000000-0005-0000-0000-0000037B0000}"/>
    <cellStyle name="Note 5 11 3 3 3" xfId="7358" xr:uid="{00000000-0005-0000-0000-0000047B0000}"/>
    <cellStyle name="Note 5 11 3 3 3 2" xfId="24793" xr:uid="{00000000-0005-0000-0000-0000057B0000}"/>
    <cellStyle name="Note 5 11 3 3 3 3" xfId="39246" xr:uid="{00000000-0005-0000-0000-0000067B0000}"/>
    <cellStyle name="Note 5 11 3 3 4" xfId="9799" xr:uid="{00000000-0005-0000-0000-0000077B0000}"/>
    <cellStyle name="Note 5 11 3 3 4 2" xfId="27234" xr:uid="{00000000-0005-0000-0000-0000087B0000}"/>
    <cellStyle name="Note 5 11 3 3 4 3" xfId="41687" xr:uid="{00000000-0005-0000-0000-0000097B0000}"/>
    <cellStyle name="Note 5 11 3 3 5" xfId="12219" xr:uid="{00000000-0005-0000-0000-00000A7B0000}"/>
    <cellStyle name="Note 5 11 3 3 5 2" xfId="29654" xr:uid="{00000000-0005-0000-0000-00000B7B0000}"/>
    <cellStyle name="Note 5 11 3 3 5 3" xfId="44107" xr:uid="{00000000-0005-0000-0000-00000C7B0000}"/>
    <cellStyle name="Note 5 11 3 3 6" xfId="19226" xr:uid="{00000000-0005-0000-0000-00000D7B0000}"/>
    <cellStyle name="Note 5 11 3 4" xfId="2386" xr:uid="{00000000-0005-0000-0000-00000E7B0000}"/>
    <cellStyle name="Note 5 11 3 4 2" xfId="4897" xr:uid="{00000000-0005-0000-0000-00000F7B0000}"/>
    <cellStyle name="Note 5 11 3 4 2 2" xfId="22333" xr:uid="{00000000-0005-0000-0000-0000107B0000}"/>
    <cellStyle name="Note 5 11 3 4 2 3" xfId="36786" xr:uid="{00000000-0005-0000-0000-0000117B0000}"/>
    <cellStyle name="Note 5 11 3 4 3" xfId="7359" xr:uid="{00000000-0005-0000-0000-0000127B0000}"/>
    <cellStyle name="Note 5 11 3 4 3 2" xfId="24794" xr:uid="{00000000-0005-0000-0000-0000137B0000}"/>
    <cellStyle name="Note 5 11 3 4 3 3" xfId="39247" xr:uid="{00000000-0005-0000-0000-0000147B0000}"/>
    <cellStyle name="Note 5 11 3 4 4" xfId="9800" xr:uid="{00000000-0005-0000-0000-0000157B0000}"/>
    <cellStyle name="Note 5 11 3 4 4 2" xfId="27235" xr:uid="{00000000-0005-0000-0000-0000167B0000}"/>
    <cellStyle name="Note 5 11 3 4 4 3" xfId="41688" xr:uid="{00000000-0005-0000-0000-0000177B0000}"/>
    <cellStyle name="Note 5 11 3 4 5" xfId="12220" xr:uid="{00000000-0005-0000-0000-0000187B0000}"/>
    <cellStyle name="Note 5 11 3 4 5 2" xfId="29655" xr:uid="{00000000-0005-0000-0000-0000197B0000}"/>
    <cellStyle name="Note 5 11 3 4 5 3" xfId="44108" xr:uid="{00000000-0005-0000-0000-00001A7B0000}"/>
    <cellStyle name="Note 5 11 3 4 6" xfId="15366" xr:uid="{00000000-0005-0000-0000-00001B7B0000}"/>
    <cellStyle name="Note 5 11 3 4 6 2" xfId="32801" xr:uid="{00000000-0005-0000-0000-00001C7B0000}"/>
    <cellStyle name="Note 5 11 3 4 6 3" xfId="47254" xr:uid="{00000000-0005-0000-0000-00001D7B0000}"/>
    <cellStyle name="Note 5 11 3 4 7" xfId="19227" xr:uid="{00000000-0005-0000-0000-00001E7B0000}"/>
    <cellStyle name="Note 5 11 3 4 8" xfId="20528" xr:uid="{00000000-0005-0000-0000-00001F7B0000}"/>
    <cellStyle name="Note 5 11 3 5" xfId="4894" xr:uid="{00000000-0005-0000-0000-0000207B0000}"/>
    <cellStyle name="Note 5 11 3 5 2" xfId="14296" xr:uid="{00000000-0005-0000-0000-0000217B0000}"/>
    <cellStyle name="Note 5 11 3 5 2 2" xfId="31731" xr:uid="{00000000-0005-0000-0000-0000227B0000}"/>
    <cellStyle name="Note 5 11 3 5 2 3" xfId="46184" xr:uid="{00000000-0005-0000-0000-0000237B0000}"/>
    <cellStyle name="Note 5 11 3 5 3" xfId="16757" xr:uid="{00000000-0005-0000-0000-0000247B0000}"/>
    <cellStyle name="Note 5 11 3 5 3 2" xfId="34192" xr:uid="{00000000-0005-0000-0000-0000257B0000}"/>
    <cellStyle name="Note 5 11 3 5 3 3" xfId="48645" xr:uid="{00000000-0005-0000-0000-0000267B0000}"/>
    <cellStyle name="Note 5 11 3 5 4" xfId="22330" xr:uid="{00000000-0005-0000-0000-0000277B0000}"/>
    <cellStyle name="Note 5 11 3 5 5" xfId="36783" xr:uid="{00000000-0005-0000-0000-0000287B0000}"/>
    <cellStyle name="Note 5 11 3 6" xfId="7356" xr:uid="{00000000-0005-0000-0000-0000297B0000}"/>
    <cellStyle name="Note 5 11 3 6 2" xfId="24791" xr:uid="{00000000-0005-0000-0000-00002A7B0000}"/>
    <cellStyle name="Note 5 11 3 6 3" xfId="39244" xr:uid="{00000000-0005-0000-0000-00002B7B0000}"/>
    <cellStyle name="Note 5 11 3 7" xfId="9797" xr:uid="{00000000-0005-0000-0000-00002C7B0000}"/>
    <cellStyle name="Note 5 11 3 7 2" xfId="27232" xr:uid="{00000000-0005-0000-0000-00002D7B0000}"/>
    <cellStyle name="Note 5 11 3 7 3" xfId="41685" xr:uid="{00000000-0005-0000-0000-00002E7B0000}"/>
    <cellStyle name="Note 5 11 3 8" xfId="12217" xr:uid="{00000000-0005-0000-0000-00002F7B0000}"/>
    <cellStyle name="Note 5 11 3 8 2" xfId="29652" xr:uid="{00000000-0005-0000-0000-0000307B0000}"/>
    <cellStyle name="Note 5 11 3 8 3" xfId="44105" xr:uid="{00000000-0005-0000-0000-0000317B0000}"/>
    <cellStyle name="Note 5 11 3 9" xfId="19224" xr:uid="{00000000-0005-0000-0000-0000327B0000}"/>
    <cellStyle name="Note 5 11 4" xfId="2387" xr:uid="{00000000-0005-0000-0000-0000337B0000}"/>
    <cellStyle name="Note 5 11 4 2" xfId="2388" xr:uid="{00000000-0005-0000-0000-0000347B0000}"/>
    <cellStyle name="Note 5 11 4 2 2" xfId="4899" xr:uid="{00000000-0005-0000-0000-0000357B0000}"/>
    <cellStyle name="Note 5 11 4 2 2 2" xfId="14300" xr:uid="{00000000-0005-0000-0000-0000367B0000}"/>
    <cellStyle name="Note 5 11 4 2 2 2 2" xfId="31735" xr:uid="{00000000-0005-0000-0000-0000377B0000}"/>
    <cellStyle name="Note 5 11 4 2 2 2 3" xfId="46188" xr:uid="{00000000-0005-0000-0000-0000387B0000}"/>
    <cellStyle name="Note 5 11 4 2 2 3" xfId="16761" xr:uid="{00000000-0005-0000-0000-0000397B0000}"/>
    <cellStyle name="Note 5 11 4 2 2 3 2" xfId="34196" xr:uid="{00000000-0005-0000-0000-00003A7B0000}"/>
    <cellStyle name="Note 5 11 4 2 2 3 3" xfId="48649" xr:uid="{00000000-0005-0000-0000-00003B7B0000}"/>
    <cellStyle name="Note 5 11 4 2 2 4" xfId="22335" xr:uid="{00000000-0005-0000-0000-00003C7B0000}"/>
    <cellStyle name="Note 5 11 4 2 2 5" xfId="36788" xr:uid="{00000000-0005-0000-0000-00003D7B0000}"/>
    <cellStyle name="Note 5 11 4 2 3" xfId="7361" xr:uid="{00000000-0005-0000-0000-00003E7B0000}"/>
    <cellStyle name="Note 5 11 4 2 3 2" xfId="24796" xr:uid="{00000000-0005-0000-0000-00003F7B0000}"/>
    <cellStyle name="Note 5 11 4 2 3 3" xfId="39249" xr:uid="{00000000-0005-0000-0000-0000407B0000}"/>
    <cellStyle name="Note 5 11 4 2 4" xfId="9802" xr:uid="{00000000-0005-0000-0000-0000417B0000}"/>
    <cellStyle name="Note 5 11 4 2 4 2" xfId="27237" xr:uid="{00000000-0005-0000-0000-0000427B0000}"/>
    <cellStyle name="Note 5 11 4 2 4 3" xfId="41690" xr:uid="{00000000-0005-0000-0000-0000437B0000}"/>
    <cellStyle name="Note 5 11 4 2 5" xfId="12222" xr:uid="{00000000-0005-0000-0000-0000447B0000}"/>
    <cellStyle name="Note 5 11 4 2 5 2" xfId="29657" xr:uid="{00000000-0005-0000-0000-0000457B0000}"/>
    <cellStyle name="Note 5 11 4 2 5 3" xfId="44110" xr:uid="{00000000-0005-0000-0000-0000467B0000}"/>
    <cellStyle name="Note 5 11 4 2 6" xfId="19229" xr:uid="{00000000-0005-0000-0000-0000477B0000}"/>
    <cellStyle name="Note 5 11 4 3" xfId="2389" xr:uid="{00000000-0005-0000-0000-0000487B0000}"/>
    <cellStyle name="Note 5 11 4 3 2" xfId="4900" xr:uid="{00000000-0005-0000-0000-0000497B0000}"/>
    <cellStyle name="Note 5 11 4 3 2 2" xfId="14301" xr:uid="{00000000-0005-0000-0000-00004A7B0000}"/>
    <cellStyle name="Note 5 11 4 3 2 2 2" xfId="31736" xr:uid="{00000000-0005-0000-0000-00004B7B0000}"/>
    <cellStyle name="Note 5 11 4 3 2 2 3" xfId="46189" xr:uid="{00000000-0005-0000-0000-00004C7B0000}"/>
    <cellStyle name="Note 5 11 4 3 2 3" xfId="16762" xr:uid="{00000000-0005-0000-0000-00004D7B0000}"/>
    <cellStyle name="Note 5 11 4 3 2 3 2" xfId="34197" xr:uid="{00000000-0005-0000-0000-00004E7B0000}"/>
    <cellStyle name="Note 5 11 4 3 2 3 3" xfId="48650" xr:uid="{00000000-0005-0000-0000-00004F7B0000}"/>
    <cellStyle name="Note 5 11 4 3 2 4" xfId="22336" xr:uid="{00000000-0005-0000-0000-0000507B0000}"/>
    <cellStyle name="Note 5 11 4 3 2 5" xfId="36789" xr:uid="{00000000-0005-0000-0000-0000517B0000}"/>
    <cellStyle name="Note 5 11 4 3 3" xfId="7362" xr:uid="{00000000-0005-0000-0000-0000527B0000}"/>
    <cellStyle name="Note 5 11 4 3 3 2" xfId="24797" xr:uid="{00000000-0005-0000-0000-0000537B0000}"/>
    <cellStyle name="Note 5 11 4 3 3 3" xfId="39250" xr:uid="{00000000-0005-0000-0000-0000547B0000}"/>
    <cellStyle name="Note 5 11 4 3 4" xfId="9803" xr:uid="{00000000-0005-0000-0000-0000557B0000}"/>
    <cellStyle name="Note 5 11 4 3 4 2" xfId="27238" xr:uid="{00000000-0005-0000-0000-0000567B0000}"/>
    <cellStyle name="Note 5 11 4 3 4 3" xfId="41691" xr:uid="{00000000-0005-0000-0000-0000577B0000}"/>
    <cellStyle name="Note 5 11 4 3 5" xfId="12223" xr:uid="{00000000-0005-0000-0000-0000587B0000}"/>
    <cellStyle name="Note 5 11 4 3 5 2" xfId="29658" xr:uid="{00000000-0005-0000-0000-0000597B0000}"/>
    <cellStyle name="Note 5 11 4 3 5 3" xfId="44111" xr:uid="{00000000-0005-0000-0000-00005A7B0000}"/>
    <cellStyle name="Note 5 11 4 3 6" xfId="19230" xr:uid="{00000000-0005-0000-0000-00005B7B0000}"/>
    <cellStyle name="Note 5 11 4 4" xfId="2390" xr:uid="{00000000-0005-0000-0000-00005C7B0000}"/>
    <cellStyle name="Note 5 11 4 4 2" xfId="4901" xr:uid="{00000000-0005-0000-0000-00005D7B0000}"/>
    <cellStyle name="Note 5 11 4 4 2 2" xfId="22337" xr:uid="{00000000-0005-0000-0000-00005E7B0000}"/>
    <cellStyle name="Note 5 11 4 4 2 3" xfId="36790" xr:uid="{00000000-0005-0000-0000-00005F7B0000}"/>
    <cellStyle name="Note 5 11 4 4 3" xfId="7363" xr:uid="{00000000-0005-0000-0000-0000607B0000}"/>
    <cellStyle name="Note 5 11 4 4 3 2" xfId="24798" xr:uid="{00000000-0005-0000-0000-0000617B0000}"/>
    <cellStyle name="Note 5 11 4 4 3 3" xfId="39251" xr:uid="{00000000-0005-0000-0000-0000627B0000}"/>
    <cellStyle name="Note 5 11 4 4 4" xfId="9804" xr:uid="{00000000-0005-0000-0000-0000637B0000}"/>
    <cellStyle name="Note 5 11 4 4 4 2" xfId="27239" xr:uid="{00000000-0005-0000-0000-0000647B0000}"/>
    <cellStyle name="Note 5 11 4 4 4 3" xfId="41692" xr:uid="{00000000-0005-0000-0000-0000657B0000}"/>
    <cellStyle name="Note 5 11 4 4 5" xfId="12224" xr:uid="{00000000-0005-0000-0000-0000667B0000}"/>
    <cellStyle name="Note 5 11 4 4 5 2" xfId="29659" xr:uid="{00000000-0005-0000-0000-0000677B0000}"/>
    <cellStyle name="Note 5 11 4 4 5 3" xfId="44112" xr:uid="{00000000-0005-0000-0000-0000687B0000}"/>
    <cellStyle name="Note 5 11 4 4 6" xfId="15367" xr:uid="{00000000-0005-0000-0000-0000697B0000}"/>
    <cellStyle name="Note 5 11 4 4 6 2" xfId="32802" xr:uid="{00000000-0005-0000-0000-00006A7B0000}"/>
    <cellStyle name="Note 5 11 4 4 6 3" xfId="47255" xr:uid="{00000000-0005-0000-0000-00006B7B0000}"/>
    <cellStyle name="Note 5 11 4 4 7" xfId="19231" xr:uid="{00000000-0005-0000-0000-00006C7B0000}"/>
    <cellStyle name="Note 5 11 4 4 8" xfId="20529" xr:uid="{00000000-0005-0000-0000-00006D7B0000}"/>
    <cellStyle name="Note 5 11 4 5" xfId="4898" xr:uid="{00000000-0005-0000-0000-00006E7B0000}"/>
    <cellStyle name="Note 5 11 4 5 2" xfId="14299" xr:uid="{00000000-0005-0000-0000-00006F7B0000}"/>
    <cellStyle name="Note 5 11 4 5 2 2" xfId="31734" xr:uid="{00000000-0005-0000-0000-0000707B0000}"/>
    <cellStyle name="Note 5 11 4 5 2 3" xfId="46187" xr:uid="{00000000-0005-0000-0000-0000717B0000}"/>
    <cellStyle name="Note 5 11 4 5 3" xfId="16760" xr:uid="{00000000-0005-0000-0000-0000727B0000}"/>
    <cellStyle name="Note 5 11 4 5 3 2" xfId="34195" xr:uid="{00000000-0005-0000-0000-0000737B0000}"/>
    <cellStyle name="Note 5 11 4 5 3 3" xfId="48648" xr:uid="{00000000-0005-0000-0000-0000747B0000}"/>
    <cellStyle name="Note 5 11 4 5 4" xfId="22334" xr:uid="{00000000-0005-0000-0000-0000757B0000}"/>
    <cellStyle name="Note 5 11 4 5 5" xfId="36787" xr:uid="{00000000-0005-0000-0000-0000767B0000}"/>
    <cellStyle name="Note 5 11 4 6" xfId="7360" xr:uid="{00000000-0005-0000-0000-0000777B0000}"/>
    <cellStyle name="Note 5 11 4 6 2" xfId="24795" xr:uid="{00000000-0005-0000-0000-0000787B0000}"/>
    <cellStyle name="Note 5 11 4 6 3" xfId="39248" xr:uid="{00000000-0005-0000-0000-0000797B0000}"/>
    <cellStyle name="Note 5 11 4 7" xfId="9801" xr:uid="{00000000-0005-0000-0000-00007A7B0000}"/>
    <cellStyle name="Note 5 11 4 7 2" xfId="27236" xr:uid="{00000000-0005-0000-0000-00007B7B0000}"/>
    <cellStyle name="Note 5 11 4 7 3" xfId="41689" xr:uid="{00000000-0005-0000-0000-00007C7B0000}"/>
    <cellStyle name="Note 5 11 4 8" xfId="12221" xr:uid="{00000000-0005-0000-0000-00007D7B0000}"/>
    <cellStyle name="Note 5 11 4 8 2" xfId="29656" xr:uid="{00000000-0005-0000-0000-00007E7B0000}"/>
    <cellStyle name="Note 5 11 4 8 3" xfId="44109" xr:uid="{00000000-0005-0000-0000-00007F7B0000}"/>
    <cellStyle name="Note 5 11 4 9" xfId="19228" xr:uid="{00000000-0005-0000-0000-0000807B0000}"/>
    <cellStyle name="Note 5 11 5" xfId="2391" xr:uid="{00000000-0005-0000-0000-0000817B0000}"/>
    <cellStyle name="Note 5 11 5 2" xfId="2392" xr:uid="{00000000-0005-0000-0000-0000827B0000}"/>
    <cellStyle name="Note 5 11 5 2 2" xfId="4903" xr:uid="{00000000-0005-0000-0000-0000837B0000}"/>
    <cellStyle name="Note 5 11 5 2 2 2" xfId="14303" xr:uid="{00000000-0005-0000-0000-0000847B0000}"/>
    <cellStyle name="Note 5 11 5 2 2 2 2" xfId="31738" xr:uid="{00000000-0005-0000-0000-0000857B0000}"/>
    <cellStyle name="Note 5 11 5 2 2 2 3" xfId="46191" xr:uid="{00000000-0005-0000-0000-0000867B0000}"/>
    <cellStyle name="Note 5 11 5 2 2 3" xfId="16764" xr:uid="{00000000-0005-0000-0000-0000877B0000}"/>
    <cellStyle name="Note 5 11 5 2 2 3 2" xfId="34199" xr:uid="{00000000-0005-0000-0000-0000887B0000}"/>
    <cellStyle name="Note 5 11 5 2 2 3 3" xfId="48652" xr:uid="{00000000-0005-0000-0000-0000897B0000}"/>
    <cellStyle name="Note 5 11 5 2 2 4" xfId="22339" xr:uid="{00000000-0005-0000-0000-00008A7B0000}"/>
    <cellStyle name="Note 5 11 5 2 2 5" xfId="36792" xr:uid="{00000000-0005-0000-0000-00008B7B0000}"/>
    <cellStyle name="Note 5 11 5 2 3" xfId="7365" xr:uid="{00000000-0005-0000-0000-00008C7B0000}"/>
    <cellStyle name="Note 5 11 5 2 3 2" xfId="24800" xr:uid="{00000000-0005-0000-0000-00008D7B0000}"/>
    <cellStyle name="Note 5 11 5 2 3 3" xfId="39253" xr:uid="{00000000-0005-0000-0000-00008E7B0000}"/>
    <cellStyle name="Note 5 11 5 2 4" xfId="9806" xr:uid="{00000000-0005-0000-0000-00008F7B0000}"/>
    <cellStyle name="Note 5 11 5 2 4 2" xfId="27241" xr:uid="{00000000-0005-0000-0000-0000907B0000}"/>
    <cellStyle name="Note 5 11 5 2 4 3" xfId="41694" xr:uid="{00000000-0005-0000-0000-0000917B0000}"/>
    <cellStyle name="Note 5 11 5 2 5" xfId="12226" xr:uid="{00000000-0005-0000-0000-0000927B0000}"/>
    <cellStyle name="Note 5 11 5 2 5 2" xfId="29661" xr:uid="{00000000-0005-0000-0000-0000937B0000}"/>
    <cellStyle name="Note 5 11 5 2 5 3" xfId="44114" xr:uid="{00000000-0005-0000-0000-0000947B0000}"/>
    <cellStyle name="Note 5 11 5 2 6" xfId="19233" xr:uid="{00000000-0005-0000-0000-0000957B0000}"/>
    <cellStyle name="Note 5 11 5 3" xfId="2393" xr:uid="{00000000-0005-0000-0000-0000967B0000}"/>
    <cellStyle name="Note 5 11 5 3 2" xfId="4904" xr:uid="{00000000-0005-0000-0000-0000977B0000}"/>
    <cellStyle name="Note 5 11 5 3 2 2" xfId="14304" xr:uid="{00000000-0005-0000-0000-0000987B0000}"/>
    <cellStyle name="Note 5 11 5 3 2 2 2" xfId="31739" xr:uid="{00000000-0005-0000-0000-0000997B0000}"/>
    <cellStyle name="Note 5 11 5 3 2 2 3" xfId="46192" xr:uid="{00000000-0005-0000-0000-00009A7B0000}"/>
    <cellStyle name="Note 5 11 5 3 2 3" xfId="16765" xr:uid="{00000000-0005-0000-0000-00009B7B0000}"/>
    <cellStyle name="Note 5 11 5 3 2 3 2" xfId="34200" xr:uid="{00000000-0005-0000-0000-00009C7B0000}"/>
    <cellStyle name="Note 5 11 5 3 2 3 3" xfId="48653" xr:uid="{00000000-0005-0000-0000-00009D7B0000}"/>
    <cellStyle name="Note 5 11 5 3 2 4" xfId="22340" xr:uid="{00000000-0005-0000-0000-00009E7B0000}"/>
    <cellStyle name="Note 5 11 5 3 2 5" xfId="36793" xr:uid="{00000000-0005-0000-0000-00009F7B0000}"/>
    <cellStyle name="Note 5 11 5 3 3" xfId="7366" xr:uid="{00000000-0005-0000-0000-0000A07B0000}"/>
    <cellStyle name="Note 5 11 5 3 3 2" xfId="24801" xr:uid="{00000000-0005-0000-0000-0000A17B0000}"/>
    <cellStyle name="Note 5 11 5 3 3 3" xfId="39254" xr:uid="{00000000-0005-0000-0000-0000A27B0000}"/>
    <cellStyle name="Note 5 11 5 3 4" xfId="9807" xr:uid="{00000000-0005-0000-0000-0000A37B0000}"/>
    <cellStyle name="Note 5 11 5 3 4 2" xfId="27242" xr:uid="{00000000-0005-0000-0000-0000A47B0000}"/>
    <cellStyle name="Note 5 11 5 3 4 3" xfId="41695" xr:uid="{00000000-0005-0000-0000-0000A57B0000}"/>
    <cellStyle name="Note 5 11 5 3 5" xfId="12227" xr:uid="{00000000-0005-0000-0000-0000A67B0000}"/>
    <cellStyle name="Note 5 11 5 3 5 2" xfId="29662" xr:uid="{00000000-0005-0000-0000-0000A77B0000}"/>
    <cellStyle name="Note 5 11 5 3 5 3" xfId="44115" xr:uid="{00000000-0005-0000-0000-0000A87B0000}"/>
    <cellStyle name="Note 5 11 5 3 6" xfId="19234" xr:uid="{00000000-0005-0000-0000-0000A97B0000}"/>
    <cellStyle name="Note 5 11 5 4" xfId="2394" xr:uid="{00000000-0005-0000-0000-0000AA7B0000}"/>
    <cellStyle name="Note 5 11 5 4 2" xfId="4905" xr:uid="{00000000-0005-0000-0000-0000AB7B0000}"/>
    <cellStyle name="Note 5 11 5 4 2 2" xfId="22341" xr:uid="{00000000-0005-0000-0000-0000AC7B0000}"/>
    <cellStyle name="Note 5 11 5 4 2 3" xfId="36794" xr:uid="{00000000-0005-0000-0000-0000AD7B0000}"/>
    <cellStyle name="Note 5 11 5 4 3" xfId="7367" xr:uid="{00000000-0005-0000-0000-0000AE7B0000}"/>
    <cellStyle name="Note 5 11 5 4 3 2" xfId="24802" xr:uid="{00000000-0005-0000-0000-0000AF7B0000}"/>
    <cellStyle name="Note 5 11 5 4 3 3" xfId="39255" xr:uid="{00000000-0005-0000-0000-0000B07B0000}"/>
    <cellStyle name="Note 5 11 5 4 4" xfId="9808" xr:uid="{00000000-0005-0000-0000-0000B17B0000}"/>
    <cellStyle name="Note 5 11 5 4 4 2" xfId="27243" xr:uid="{00000000-0005-0000-0000-0000B27B0000}"/>
    <cellStyle name="Note 5 11 5 4 4 3" xfId="41696" xr:uid="{00000000-0005-0000-0000-0000B37B0000}"/>
    <cellStyle name="Note 5 11 5 4 5" xfId="12228" xr:uid="{00000000-0005-0000-0000-0000B47B0000}"/>
    <cellStyle name="Note 5 11 5 4 5 2" xfId="29663" xr:uid="{00000000-0005-0000-0000-0000B57B0000}"/>
    <cellStyle name="Note 5 11 5 4 5 3" xfId="44116" xr:uid="{00000000-0005-0000-0000-0000B67B0000}"/>
    <cellStyle name="Note 5 11 5 4 6" xfId="15368" xr:uid="{00000000-0005-0000-0000-0000B77B0000}"/>
    <cellStyle name="Note 5 11 5 4 6 2" xfId="32803" xr:uid="{00000000-0005-0000-0000-0000B87B0000}"/>
    <cellStyle name="Note 5 11 5 4 6 3" xfId="47256" xr:uid="{00000000-0005-0000-0000-0000B97B0000}"/>
    <cellStyle name="Note 5 11 5 4 7" xfId="19235" xr:uid="{00000000-0005-0000-0000-0000BA7B0000}"/>
    <cellStyle name="Note 5 11 5 4 8" xfId="20530" xr:uid="{00000000-0005-0000-0000-0000BB7B0000}"/>
    <cellStyle name="Note 5 11 5 5" xfId="4902" xr:uid="{00000000-0005-0000-0000-0000BC7B0000}"/>
    <cellStyle name="Note 5 11 5 5 2" xfId="14302" xr:uid="{00000000-0005-0000-0000-0000BD7B0000}"/>
    <cellStyle name="Note 5 11 5 5 2 2" xfId="31737" xr:uid="{00000000-0005-0000-0000-0000BE7B0000}"/>
    <cellStyle name="Note 5 11 5 5 2 3" xfId="46190" xr:uid="{00000000-0005-0000-0000-0000BF7B0000}"/>
    <cellStyle name="Note 5 11 5 5 3" xfId="16763" xr:uid="{00000000-0005-0000-0000-0000C07B0000}"/>
    <cellStyle name="Note 5 11 5 5 3 2" xfId="34198" xr:uid="{00000000-0005-0000-0000-0000C17B0000}"/>
    <cellStyle name="Note 5 11 5 5 3 3" xfId="48651" xr:uid="{00000000-0005-0000-0000-0000C27B0000}"/>
    <cellStyle name="Note 5 11 5 5 4" xfId="22338" xr:uid="{00000000-0005-0000-0000-0000C37B0000}"/>
    <cellStyle name="Note 5 11 5 5 5" xfId="36791" xr:uid="{00000000-0005-0000-0000-0000C47B0000}"/>
    <cellStyle name="Note 5 11 5 6" xfId="7364" xr:uid="{00000000-0005-0000-0000-0000C57B0000}"/>
    <cellStyle name="Note 5 11 5 6 2" xfId="24799" xr:uid="{00000000-0005-0000-0000-0000C67B0000}"/>
    <cellStyle name="Note 5 11 5 6 3" xfId="39252" xr:uid="{00000000-0005-0000-0000-0000C77B0000}"/>
    <cellStyle name="Note 5 11 5 7" xfId="9805" xr:uid="{00000000-0005-0000-0000-0000C87B0000}"/>
    <cellStyle name="Note 5 11 5 7 2" xfId="27240" xr:uid="{00000000-0005-0000-0000-0000C97B0000}"/>
    <cellStyle name="Note 5 11 5 7 3" xfId="41693" xr:uid="{00000000-0005-0000-0000-0000CA7B0000}"/>
    <cellStyle name="Note 5 11 5 8" xfId="12225" xr:uid="{00000000-0005-0000-0000-0000CB7B0000}"/>
    <cellStyle name="Note 5 11 5 8 2" xfId="29660" xr:uid="{00000000-0005-0000-0000-0000CC7B0000}"/>
    <cellStyle name="Note 5 11 5 8 3" xfId="44113" xr:uid="{00000000-0005-0000-0000-0000CD7B0000}"/>
    <cellStyle name="Note 5 11 5 9" xfId="19232" xr:uid="{00000000-0005-0000-0000-0000CE7B0000}"/>
    <cellStyle name="Note 5 11 6" xfId="2395" xr:uid="{00000000-0005-0000-0000-0000CF7B0000}"/>
    <cellStyle name="Note 5 11 6 2" xfId="4906" xr:uid="{00000000-0005-0000-0000-0000D07B0000}"/>
    <cellStyle name="Note 5 11 6 2 2" xfId="14305" xr:uid="{00000000-0005-0000-0000-0000D17B0000}"/>
    <cellStyle name="Note 5 11 6 2 2 2" xfId="31740" xr:uid="{00000000-0005-0000-0000-0000D27B0000}"/>
    <cellStyle name="Note 5 11 6 2 2 3" xfId="46193" xr:uid="{00000000-0005-0000-0000-0000D37B0000}"/>
    <cellStyle name="Note 5 11 6 2 3" xfId="16766" xr:uid="{00000000-0005-0000-0000-0000D47B0000}"/>
    <cellStyle name="Note 5 11 6 2 3 2" xfId="34201" xr:uid="{00000000-0005-0000-0000-0000D57B0000}"/>
    <cellStyle name="Note 5 11 6 2 3 3" xfId="48654" xr:uid="{00000000-0005-0000-0000-0000D67B0000}"/>
    <cellStyle name="Note 5 11 6 2 4" xfId="22342" xr:uid="{00000000-0005-0000-0000-0000D77B0000}"/>
    <cellStyle name="Note 5 11 6 2 5" xfId="36795" xr:uid="{00000000-0005-0000-0000-0000D87B0000}"/>
    <cellStyle name="Note 5 11 6 3" xfId="7368" xr:uid="{00000000-0005-0000-0000-0000D97B0000}"/>
    <cellStyle name="Note 5 11 6 3 2" xfId="24803" xr:uid="{00000000-0005-0000-0000-0000DA7B0000}"/>
    <cellStyle name="Note 5 11 6 3 3" xfId="39256" xr:uid="{00000000-0005-0000-0000-0000DB7B0000}"/>
    <cellStyle name="Note 5 11 6 4" xfId="9809" xr:uid="{00000000-0005-0000-0000-0000DC7B0000}"/>
    <cellStyle name="Note 5 11 6 4 2" xfId="27244" xr:uid="{00000000-0005-0000-0000-0000DD7B0000}"/>
    <cellStyle name="Note 5 11 6 4 3" xfId="41697" xr:uid="{00000000-0005-0000-0000-0000DE7B0000}"/>
    <cellStyle name="Note 5 11 6 5" xfId="12229" xr:uid="{00000000-0005-0000-0000-0000DF7B0000}"/>
    <cellStyle name="Note 5 11 6 5 2" xfId="29664" xr:uid="{00000000-0005-0000-0000-0000E07B0000}"/>
    <cellStyle name="Note 5 11 6 5 3" xfId="44117" xr:uid="{00000000-0005-0000-0000-0000E17B0000}"/>
    <cellStyle name="Note 5 11 6 6" xfId="19236" xr:uid="{00000000-0005-0000-0000-0000E27B0000}"/>
    <cellStyle name="Note 5 11 7" xfId="2396" xr:uid="{00000000-0005-0000-0000-0000E37B0000}"/>
    <cellStyle name="Note 5 11 7 2" xfId="4907" xr:uid="{00000000-0005-0000-0000-0000E47B0000}"/>
    <cellStyle name="Note 5 11 7 2 2" xfId="14306" xr:uid="{00000000-0005-0000-0000-0000E57B0000}"/>
    <cellStyle name="Note 5 11 7 2 2 2" xfId="31741" xr:uid="{00000000-0005-0000-0000-0000E67B0000}"/>
    <cellStyle name="Note 5 11 7 2 2 3" xfId="46194" xr:uid="{00000000-0005-0000-0000-0000E77B0000}"/>
    <cellStyle name="Note 5 11 7 2 3" xfId="16767" xr:uid="{00000000-0005-0000-0000-0000E87B0000}"/>
    <cellStyle name="Note 5 11 7 2 3 2" xfId="34202" xr:uid="{00000000-0005-0000-0000-0000E97B0000}"/>
    <cellStyle name="Note 5 11 7 2 3 3" xfId="48655" xr:uid="{00000000-0005-0000-0000-0000EA7B0000}"/>
    <cellStyle name="Note 5 11 7 2 4" xfId="22343" xr:uid="{00000000-0005-0000-0000-0000EB7B0000}"/>
    <cellStyle name="Note 5 11 7 2 5" xfId="36796" xr:uid="{00000000-0005-0000-0000-0000EC7B0000}"/>
    <cellStyle name="Note 5 11 7 3" xfId="7369" xr:uid="{00000000-0005-0000-0000-0000ED7B0000}"/>
    <cellStyle name="Note 5 11 7 3 2" xfId="24804" xr:uid="{00000000-0005-0000-0000-0000EE7B0000}"/>
    <cellStyle name="Note 5 11 7 3 3" xfId="39257" xr:uid="{00000000-0005-0000-0000-0000EF7B0000}"/>
    <cellStyle name="Note 5 11 7 4" xfId="9810" xr:uid="{00000000-0005-0000-0000-0000F07B0000}"/>
    <cellStyle name="Note 5 11 7 4 2" xfId="27245" xr:uid="{00000000-0005-0000-0000-0000F17B0000}"/>
    <cellStyle name="Note 5 11 7 4 3" xfId="41698" xr:uid="{00000000-0005-0000-0000-0000F27B0000}"/>
    <cellStyle name="Note 5 11 7 5" xfId="12230" xr:uid="{00000000-0005-0000-0000-0000F37B0000}"/>
    <cellStyle name="Note 5 11 7 5 2" xfId="29665" xr:uid="{00000000-0005-0000-0000-0000F47B0000}"/>
    <cellStyle name="Note 5 11 7 5 3" xfId="44118" xr:uid="{00000000-0005-0000-0000-0000F57B0000}"/>
    <cellStyle name="Note 5 11 7 6" xfId="19237" xr:uid="{00000000-0005-0000-0000-0000F67B0000}"/>
    <cellStyle name="Note 5 11 8" xfId="2397" xr:uid="{00000000-0005-0000-0000-0000F77B0000}"/>
    <cellStyle name="Note 5 11 8 2" xfId="4908" xr:uid="{00000000-0005-0000-0000-0000F87B0000}"/>
    <cellStyle name="Note 5 11 8 2 2" xfId="22344" xr:uid="{00000000-0005-0000-0000-0000F97B0000}"/>
    <cellStyle name="Note 5 11 8 2 3" xfId="36797" xr:uid="{00000000-0005-0000-0000-0000FA7B0000}"/>
    <cellStyle name="Note 5 11 8 3" xfId="7370" xr:uid="{00000000-0005-0000-0000-0000FB7B0000}"/>
    <cellStyle name="Note 5 11 8 3 2" xfId="24805" xr:uid="{00000000-0005-0000-0000-0000FC7B0000}"/>
    <cellStyle name="Note 5 11 8 3 3" xfId="39258" xr:uid="{00000000-0005-0000-0000-0000FD7B0000}"/>
    <cellStyle name="Note 5 11 8 4" xfId="9811" xr:uid="{00000000-0005-0000-0000-0000FE7B0000}"/>
    <cellStyle name="Note 5 11 8 4 2" xfId="27246" xr:uid="{00000000-0005-0000-0000-0000FF7B0000}"/>
    <cellStyle name="Note 5 11 8 4 3" xfId="41699" xr:uid="{00000000-0005-0000-0000-0000007C0000}"/>
    <cellStyle name="Note 5 11 8 5" xfId="12231" xr:uid="{00000000-0005-0000-0000-0000017C0000}"/>
    <cellStyle name="Note 5 11 8 5 2" xfId="29666" xr:uid="{00000000-0005-0000-0000-0000027C0000}"/>
    <cellStyle name="Note 5 11 8 5 3" xfId="44119" xr:uid="{00000000-0005-0000-0000-0000037C0000}"/>
    <cellStyle name="Note 5 11 8 6" xfId="15369" xr:uid="{00000000-0005-0000-0000-0000047C0000}"/>
    <cellStyle name="Note 5 11 8 6 2" xfId="32804" xr:uid="{00000000-0005-0000-0000-0000057C0000}"/>
    <cellStyle name="Note 5 11 8 6 3" xfId="47257" xr:uid="{00000000-0005-0000-0000-0000067C0000}"/>
    <cellStyle name="Note 5 11 8 7" xfId="19238" xr:uid="{00000000-0005-0000-0000-0000077C0000}"/>
    <cellStyle name="Note 5 11 8 8" xfId="20531" xr:uid="{00000000-0005-0000-0000-0000087C0000}"/>
    <cellStyle name="Note 5 11 9" xfId="4889" xr:uid="{00000000-0005-0000-0000-0000097C0000}"/>
    <cellStyle name="Note 5 11 9 2" xfId="14292" xr:uid="{00000000-0005-0000-0000-00000A7C0000}"/>
    <cellStyle name="Note 5 11 9 2 2" xfId="31727" xr:uid="{00000000-0005-0000-0000-00000B7C0000}"/>
    <cellStyle name="Note 5 11 9 2 3" xfId="46180" xr:uid="{00000000-0005-0000-0000-00000C7C0000}"/>
    <cellStyle name="Note 5 11 9 3" xfId="16753" xr:uid="{00000000-0005-0000-0000-00000D7C0000}"/>
    <cellStyle name="Note 5 11 9 3 2" xfId="34188" xr:uid="{00000000-0005-0000-0000-00000E7C0000}"/>
    <cellStyle name="Note 5 11 9 3 3" xfId="48641" xr:uid="{00000000-0005-0000-0000-00000F7C0000}"/>
    <cellStyle name="Note 5 11 9 4" xfId="22325" xr:uid="{00000000-0005-0000-0000-0000107C0000}"/>
    <cellStyle name="Note 5 11 9 5" xfId="36778" xr:uid="{00000000-0005-0000-0000-0000117C0000}"/>
    <cellStyle name="Note 5 12" xfId="2398" xr:uid="{00000000-0005-0000-0000-0000127C0000}"/>
    <cellStyle name="Note 5 12 10" xfId="7371" xr:uid="{00000000-0005-0000-0000-0000137C0000}"/>
    <cellStyle name="Note 5 12 10 2" xfId="24806" xr:uid="{00000000-0005-0000-0000-0000147C0000}"/>
    <cellStyle name="Note 5 12 10 3" xfId="39259" xr:uid="{00000000-0005-0000-0000-0000157C0000}"/>
    <cellStyle name="Note 5 12 11" xfId="9812" xr:uid="{00000000-0005-0000-0000-0000167C0000}"/>
    <cellStyle name="Note 5 12 11 2" xfId="27247" xr:uid="{00000000-0005-0000-0000-0000177C0000}"/>
    <cellStyle name="Note 5 12 11 3" xfId="41700" xr:uid="{00000000-0005-0000-0000-0000187C0000}"/>
    <cellStyle name="Note 5 12 12" xfId="12232" xr:uid="{00000000-0005-0000-0000-0000197C0000}"/>
    <cellStyle name="Note 5 12 12 2" xfId="29667" xr:uid="{00000000-0005-0000-0000-00001A7C0000}"/>
    <cellStyle name="Note 5 12 12 3" xfId="44120" xr:uid="{00000000-0005-0000-0000-00001B7C0000}"/>
    <cellStyle name="Note 5 12 13" xfId="19239" xr:uid="{00000000-0005-0000-0000-00001C7C0000}"/>
    <cellStyle name="Note 5 12 2" xfId="2399" xr:uid="{00000000-0005-0000-0000-00001D7C0000}"/>
    <cellStyle name="Note 5 12 2 2" xfId="2400" xr:uid="{00000000-0005-0000-0000-00001E7C0000}"/>
    <cellStyle name="Note 5 12 2 2 2" xfId="4911" xr:uid="{00000000-0005-0000-0000-00001F7C0000}"/>
    <cellStyle name="Note 5 12 2 2 2 2" xfId="14309" xr:uid="{00000000-0005-0000-0000-0000207C0000}"/>
    <cellStyle name="Note 5 12 2 2 2 2 2" xfId="31744" xr:uid="{00000000-0005-0000-0000-0000217C0000}"/>
    <cellStyle name="Note 5 12 2 2 2 2 3" xfId="46197" xr:uid="{00000000-0005-0000-0000-0000227C0000}"/>
    <cellStyle name="Note 5 12 2 2 2 3" xfId="16770" xr:uid="{00000000-0005-0000-0000-0000237C0000}"/>
    <cellStyle name="Note 5 12 2 2 2 3 2" xfId="34205" xr:uid="{00000000-0005-0000-0000-0000247C0000}"/>
    <cellStyle name="Note 5 12 2 2 2 3 3" xfId="48658" xr:uid="{00000000-0005-0000-0000-0000257C0000}"/>
    <cellStyle name="Note 5 12 2 2 2 4" xfId="22347" xr:uid="{00000000-0005-0000-0000-0000267C0000}"/>
    <cellStyle name="Note 5 12 2 2 2 5" xfId="36800" xr:uid="{00000000-0005-0000-0000-0000277C0000}"/>
    <cellStyle name="Note 5 12 2 2 3" xfId="7373" xr:uid="{00000000-0005-0000-0000-0000287C0000}"/>
    <cellStyle name="Note 5 12 2 2 3 2" xfId="24808" xr:uid="{00000000-0005-0000-0000-0000297C0000}"/>
    <cellStyle name="Note 5 12 2 2 3 3" xfId="39261" xr:uid="{00000000-0005-0000-0000-00002A7C0000}"/>
    <cellStyle name="Note 5 12 2 2 4" xfId="9814" xr:uid="{00000000-0005-0000-0000-00002B7C0000}"/>
    <cellStyle name="Note 5 12 2 2 4 2" xfId="27249" xr:uid="{00000000-0005-0000-0000-00002C7C0000}"/>
    <cellStyle name="Note 5 12 2 2 4 3" xfId="41702" xr:uid="{00000000-0005-0000-0000-00002D7C0000}"/>
    <cellStyle name="Note 5 12 2 2 5" xfId="12234" xr:uid="{00000000-0005-0000-0000-00002E7C0000}"/>
    <cellStyle name="Note 5 12 2 2 5 2" xfId="29669" xr:uid="{00000000-0005-0000-0000-00002F7C0000}"/>
    <cellStyle name="Note 5 12 2 2 5 3" xfId="44122" xr:uid="{00000000-0005-0000-0000-0000307C0000}"/>
    <cellStyle name="Note 5 12 2 2 6" xfId="19241" xr:uid="{00000000-0005-0000-0000-0000317C0000}"/>
    <cellStyle name="Note 5 12 2 3" xfId="2401" xr:uid="{00000000-0005-0000-0000-0000327C0000}"/>
    <cellStyle name="Note 5 12 2 3 2" xfId="4912" xr:uid="{00000000-0005-0000-0000-0000337C0000}"/>
    <cellStyle name="Note 5 12 2 3 2 2" xfId="14310" xr:uid="{00000000-0005-0000-0000-0000347C0000}"/>
    <cellStyle name="Note 5 12 2 3 2 2 2" xfId="31745" xr:uid="{00000000-0005-0000-0000-0000357C0000}"/>
    <cellStyle name="Note 5 12 2 3 2 2 3" xfId="46198" xr:uid="{00000000-0005-0000-0000-0000367C0000}"/>
    <cellStyle name="Note 5 12 2 3 2 3" xfId="16771" xr:uid="{00000000-0005-0000-0000-0000377C0000}"/>
    <cellStyle name="Note 5 12 2 3 2 3 2" xfId="34206" xr:uid="{00000000-0005-0000-0000-0000387C0000}"/>
    <cellStyle name="Note 5 12 2 3 2 3 3" xfId="48659" xr:uid="{00000000-0005-0000-0000-0000397C0000}"/>
    <cellStyle name="Note 5 12 2 3 2 4" xfId="22348" xr:uid="{00000000-0005-0000-0000-00003A7C0000}"/>
    <cellStyle name="Note 5 12 2 3 2 5" xfId="36801" xr:uid="{00000000-0005-0000-0000-00003B7C0000}"/>
    <cellStyle name="Note 5 12 2 3 3" xfId="7374" xr:uid="{00000000-0005-0000-0000-00003C7C0000}"/>
    <cellStyle name="Note 5 12 2 3 3 2" xfId="24809" xr:uid="{00000000-0005-0000-0000-00003D7C0000}"/>
    <cellStyle name="Note 5 12 2 3 3 3" xfId="39262" xr:uid="{00000000-0005-0000-0000-00003E7C0000}"/>
    <cellStyle name="Note 5 12 2 3 4" xfId="9815" xr:uid="{00000000-0005-0000-0000-00003F7C0000}"/>
    <cellStyle name="Note 5 12 2 3 4 2" xfId="27250" xr:uid="{00000000-0005-0000-0000-0000407C0000}"/>
    <cellStyle name="Note 5 12 2 3 4 3" xfId="41703" xr:uid="{00000000-0005-0000-0000-0000417C0000}"/>
    <cellStyle name="Note 5 12 2 3 5" xfId="12235" xr:uid="{00000000-0005-0000-0000-0000427C0000}"/>
    <cellStyle name="Note 5 12 2 3 5 2" xfId="29670" xr:uid="{00000000-0005-0000-0000-0000437C0000}"/>
    <cellStyle name="Note 5 12 2 3 5 3" xfId="44123" xr:uid="{00000000-0005-0000-0000-0000447C0000}"/>
    <cellStyle name="Note 5 12 2 3 6" xfId="19242" xr:uid="{00000000-0005-0000-0000-0000457C0000}"/>
    <cellStyle name="Note 5 12 2 4" xfId="2402" xr:uid="{00000000-0005-0000-0000-0000467C0000}"/>
    <cellStyle name="Note 5 12 2 4 2" xfId="4913" xr:uid="{00000000-0005-0000-0000-0000477C0000}"/>
    <cellStyle name="Note 5 12 2 4 2 2" xfId="22349" xr:uid="{00000000-0005-0000-0000-0000487C0000}"/>
    <cellStyle name="Note 5 12 2 4 2 3" xfId="36802" xr:uid="{00000000-0005-0000-0000-0000497C0000}"/>
    <cellStyle name="Note 5 12 2 4 3" xfId="7375" xr:uid="{00000000-0005-0000-0000-00004A7C0000}"/>
    <cellStyle name="Note 5 12 2 4 3 2" xfId="24810" xr:uid="{00000000-0005-0000-0000-00004B7C0000}"/>
    <cellStyle name="Note 5 12 2 4 3 3" xfId="39263" xr:uid="{00000000-0005-0000-0000-00004C7C0000}"/>
    <cellStyle name="Note 5 12 2 4 4" xfId="9816" xr:uid="{00000000-0005-0000-0000-00004D7C0000}"/>
    <cellStyle name="Note 5 12 2 4 4 2" xfId="27251" xr:uid="{00000000-0005-0000-0000-00004E7C0000}"/>
    <cellStyle name="Note 5 12 2 4 4 3" xfId="41704" xr:uid="{00000000-0005-0000-0000-00004F7C0000}"/>
    <cellStyle name="Note 5 12 2 4 5" xfId="12236" xr:uid="{00000000-0005-0000-0000-0000507C0000}"/>
    <cellStyle name="Note 5 12 2 4 5 2" xfId="29671" xr:uid="{00000000-0005-0000-0000-0000517C0000}"/>
    <cellStyle name="Note 5 12 2 4 5 3" xfId="44124" xr:uid="{00000000-0005-0000-0000-0000527C0000}"/>
    <cellStyle name="Note 5 12 2 4 6" xfId="15370" xr:uid="{00000000-0005-0000-0000-0000537C0000}"/>
    <cellStyle name="Note 5 12 2 4 6 2" xfId="32805" xr:uid="{00000000-0005-0000-0000-0000547C0000}"/>
    <cellStyle name="Note 5 12 2 4 6 3" xfId="47258" xr:uid="{00000000-0005-0000-0000-0000557C0000}"/>
    <cellStyle name="Note 5 12 2 4 7" xfId="19243" xr:uid="{00000000-0005-0000-0000-0000567C0000}"/>
    <cellStyle name="Note 5 12 2 4 8" xfId="20532" xr:uid="{00000000-0005-0000-0000-0000577C0000}"/>
    <cellStyle name="Note 5 12 2 5" xfId="4910" xr:uid="{00000000-0005-0000-0000-0000587C0000}"/>
    <cellStyle name="Note 5 12 2 5 2" xfId="14308" xr:uid="{00000000-0005-0000-0000-0000597C0000}"/>
    <cellStyle name="Note 5 12 2 5 2 2" xfId="31743" xr:uid="{00000000-0005-0000-0000-00005A7C0000}"/>
    <cellStyle name="Note 5 12 2 5 2 3" xfId="46196" xr:uid="{00000000-0005-0000-0000-00005B7C0000}"/>
    <cellStyle name="Note 5 12 2 5 3" xfId="16769" xr:uid="{00000000-0005-0000-0000-00005C7C0000}"/>
    <cellStyle name="Note 5 12 2 5 3 2" xfId="34204" xr:uid="{00000000-0005-0000-0000-00005D7C0000}"/>
    <cellStyle name="Note 5 12 2 5 3 3" xfId="48657" xr:uid="{00000000-0005-0000-0000-00005E7C0000}"/>
    <cellStyle name="Note 5 12 2 5 4" xfId="22346" xr:uid="{00000000-0005-0000-0000-00005F7C0000}"/>
    <cellStyle name="Note 5 12 2 5 5" xfId="36799" xr:uid="{00000000-0005-0000-0000-0000607C0000}"/>
    <cellStyle name="Note 5 12 2 6" xfId="7372" xr:uid="{00000000-0005-0000-0000-0000617C0000}"/>
    <cellStyle name="Note 5 12 2 6 2" xfId="24807" xr:uid="{00000000-0005-0000-0000-0000627C0000}"/>
    <cellStyle name="Note 5 12 2 6 3" xfId="39260" xr:uid="{00000000-0005-0000-0000-0000637C0000}"/>
    <cellStyle name="Note 5 12 2 7" xfId="9813" xr:uid="{00000000-0005-0000-0000-0000647C0000}"/>
    <cellStyle name="Note 5 12 2 7 2" xfId="27248" xr:uid="{00000000-0005-0000-0000-0000657C0000}"/>
    <cellStyle name="Note 5 12 2 7 3" xfId="41701" xr:uid="{00000000-0005-0000-0000-0000667C0000}"/>
    <cellStyle name="Note 5 12 2 8" xfId="12233" xr:uid="{00000000-0005-0000-0000-0000677C0000}"/>
    <cellStyle name="Note 5 12 2 8 2" xfId="29668" xr:uid="{00000000-0005-0000-0000-0000687C0000}"/>
    <cellStyle name="Note 5 12 2 8 3" xfId="44121" xr:uid="{00000000-0005-0000-0000-0000697C0000}"/>
    <cellStyle name="Note 5 12 2 9" xfId="19240" xr:uid="{00000000-0005-0000-0000-00006A7C0000}"/>
    <cellStyle name="Note 5 12 3" xfId="2403" xr:uid="{00000000-0005-0000-0000-00006B7C0000}"/>
    <cellStyle name="Note 5 12 3 2" xfId="2404" xr:uid="{00000000-0005-0000-0000-00006C7C0000}"/>
    <cellStyle name="Note 5 12 3 2 2" xfId="4915" xr:uid="{00000000-0005-0000-0000-00006D7C0000}"/>
    <cellStyle name="Note 5 12 3 2 2 2" xfId="14312" xr:uid="{00000000-0005-0000-0000-00006E7C0000}"/>
    <cellStyle name="Note 5 12 3 2 2 2 2" xfId="31747" xr:uid="{00000000-0005-0000-0000-00006F7C0000}"/>
    <cellStyle name="Note 5 12 3 2 2 2 3" xfId="46200" xr:uid="{00000000-0005-0000-0000-0000707C0000}"/>
    <cellStyle name="Note 5 12 3 2 2 3" xfId="16773" xr:uid="{00000000-0005-0000-0000-0000717C0000}"/>
    <cellStyle name="Note 5 12 3 2 2 3 2" xfId="34208" xr:uid="{00000000-0005-0000-0000-0000727C0000}"/>
    <cellStyle name="Note 5 12 3 2 2 3 3" xfId="48661" xr:uid="{00000000-0005-0000-0000-0000737C0000}"/>
    <cellStyle name="Note 5 12 3 2 2 4" xfId="22351" xr:uid="{00000000-0005-0000-0000-0000747C0000}"/>
    <cellStyle name="Note 5 12 3 2 2 5" xfId="36804" xr:uid="{00000000-0005-0000-0000-0000757C0000}"/>
    <cellStyle name="Note 5 12 3 2 3" xfId="7377" xr:uid="{00000000-0005-0000-0000-0000767C0000}"/>
    <cellStyle name="Note 5 12 3 2 3 2" xfId="24812" xr:uid="{00000000-0005-0000-0000-0000777C0000}"/>
    <cellStyle name="Note 5 12 3 2 3 3" xfId="39265" xr:uid="{00000000-0005-0000-0000-0000787C0000}"/>
    <cellStyle name="Note 5 12 3 2 4" xfId="9818" xr:uid="{00000000-0005-0000-0000-0000797C0000}"/>
    <cellStyle name="Note 5 12 3 2 4 2" xfId="27253" xr:uid="{00000000-0005-0000-0000-00007A7C0000}"/>
    <cellStyle name="Note 5 12 3 2 4 3" xfId="41706" xr:uid="{00000000-0005-0000-0000-00007B7C0000}"/>
    <cellStyle name="Note 5 12 3 2 5" xfId="12238" xr:uid="{00000000-0005-0000-0000-00007C7C0000}"/>
    <cellStyle name="Note 5 12 3 2 5 2" xfId="29673" xr:uid="{00000000-0005-0000-0000-00007D7C0000}"/>
    <cellStyle name="Note 5 12 3 2 5 3" xfId="44126" xr:uid="{00000000-0005-0000-0000-00007E7C0000}"/>
    <cellStyle name="Note 5 12 3 2 6" xfId="19245" xr:uid="{00000000-0005-0000-0000-00007F7C0000}"/>
    <cellStyle name="Note 5 12 3 3" xfId="2405" xr:uid="{00000000-0005-0000-0000-0000807C0000}"/>
    <cellStyle name="Note 5 12 3 3 2" xfId="4916" xr:uid="{00000000-0005-0000-0000-0000817C0000}"/>
    <cellStyle name="Note 5 12 3 3 2 2" xfId="14313" xr:uid="{00000000-0005-0000-0000-0000827C0000}"/>
    <cellStyle name="Note 5 12 3 3 2 2 2" xfId="31748" xr:uid="{00000000-0005-0000-0000-0000837C0000}"/>
    <cellStyle name="Note 5 12 3 3 2 2 3" xfId="46201" xr:uid="{00000000-0005-0000-0000-0000847C0000}"/>
    <cellStyle name="Note 5 12 3 3 2 3" xfId="16774" xr:uid="{00000000-0005-0000-0000-0000857C0000}"/>
    <cellStyle name="Note 5 12 3 3 2 3 2" xfId="34209" xr:uid="{00000000-0005-0000-0000-0000867C0000}"/>
    <cellStyle name="Note 5 12 3 3 2 3 3" xfId="48662" xr:uid="{00000000-0005-0000-0000-0000877C0000}"/>
    <cellStyle name="Note 5 12 3 3 2 4" xfId="22352" xr:uid="{00000000-0005-0000-0000-0000887C0000}"/>
    <cellStyle name="Note 5 12 3 3 2 5" xfId="36805" xr:uid="{00000000-0005-0000-0000-0000897C0000}"/>
    <cellStyle name="Note 5 12 3 3 3" xfId="7378" xr:uid="{00000000-0005-0000-0000-00008A7C0000}"/>
    <cellStyle name="Note 5 12 3 3 3 2" xfId="24813" xr:uid="{00000000-0005-0000-0000-00008B7C0000}"/>
    <cellStyle name="Note 5 12 3 3 3 3" xfId="39266" xr:uid="{00000000-0005-0000-0000-00008C7C0000}"/>
    <cellStyle name="Note 5 12 3 3 4" xfId="9819" xr:uid="{00000000-0005-0000-0000-00008D7C0000}"/>
    <cellStyle name="Note 5 12 3 3 4 2" xfId="27254" xr:uid="{00000000-0005-0000-0000-00008E7C0000}"/>
    <cellStyle name="Note 5 12 3 3 4 3" xfId="41707" xr:uid="{00000000-0005-0000-0000-00008F7C0000}"/>
    <cellStyle name="Note 5 12 3 3 5" xfId="12239" xr:uid="{00000000-0005-0000-0000-0000907C0000}"/>
    <cellStyle name="Note 5 12 3 3 5 2" xfId="29674" xr:uid="{00000000-0005-0000-0000-0000917C0000}"/>
    <cellStyle name="Note 5 12 3 3 5 3" xfId="44127" xr:uid="{00000000-0005-0000-0000-0000927C0000}"/>
    <cellStyle name="Note 5 12 3 3 6" xfId="19246" xr:uid="{00000000-0005-0000-0000-0000937C0000}"/>
    <cellStyle name="Note 5 12 3 4" xfId="2406" xr:uid="{00000000-0005-0000-0000-0000947C0000}"/>
    <cellStyle name="Note 5 12 3 4 2" xfId="4917" xr:uid="{00000000-0005-0000-0000-0000957C0000}"/>
    <cellStyle name="Note 5 12 3 4 2 2" xfId="22353" xr:uid="{00000000-0005-0000-0000-0000967C0000}"/>
    <cellStyle name="Note 5 12 3 4 2 3" xfId="36806" xr:uid="{00000000-0005-0000-0000-0000977C0000}"/>
    <cellStyle name="Note 5 12 3 4 3" xfId="7379" xr:uid="{00000000-0005-0000-0000-0000987C0000}"/>
    <cellStyle name="Note 5 12 3 4 3 2" xfId="24814" xr:uid="{00000000-0005-0000-0000-0000997C0000}"/>
    <cellStyle name="Note 5 12 3 4 3 3" xfId="39267" xr:uid="{00000000-0005-0000-0000-00009A7C0000}"/>
    <cellStyle name="Note 5 12 3 4 4" xfId="9820" xr:uid="{00000000-0005-0000-0000-00009B7C0000}"/>
    <cellStyle name="Note 5 12 3 4 4 2" xfId="27255" xr:uid="{00000000-0005-0000-0000-00009C7C0000}"/>
    <cellStyle name="Note 5 12 3 4 4 3" xfId="41708" xr:uid="{00000000-0005-0000-0000-00009D7C0000}"/>
    <cellStyle name="Note 5 12 3 4 5" xfId="12240" xr:uid="{00000000-0005-0000-0000-00009E7C0000}"/>
    <cellStyle name="Note 5 12 3 4 5 2" xfId="29675" xr:uid="{00000000-0005-0000-0000-00009F7C0000}"/>
    <cellStyle name="Note 5 12 3 4 5 3" xfId="44128" xr:uid="{00000000-0005-0000-0000-0000A07C0000}"/>
    <cellStyle name="Note 5 12 3 4 6" xfId="15371" xr:uid="{00000000-0005-0000-0000-0000A17C0000}"/>
    <cellStyle name="Note 5 12 3 4 6 2" xfId="32806" xr:uid="{00000000-0005-0000-0000-0000A27C0000}"/>
    <cellStyle name="Note 5 12 3 4 6 3" xfId="47259" xr:uid="{00000000-0005-0000-0000-0000A37C0000}"/>
    <cellStyle name="Note 5 12 3 4 7" xfId="19247" xr:uid="{00000000-0005-0000-0000-0000A47C0000}"/>
    <cellStyle name="Note 5 12 3 4 8" xfId="20533" xr:uid="{00000000-0005-0000-0000-0000A57C0000}"/>
    <cellStyle name="Note 5 12 3 5" xfId="4914" xr:uid="{00000000-0005-0000-0000-0000A67C0000}"/>
    <cellStyle name="Note 5 12 3 5 2" xfId="14311" xr:uid="{00000000-0005-0000-0000-0000A77C0000}"/>
    <cellStyle name="Note 5 12 3 5 2 2" xfId="31746" xr:uid="{00000000-0005-0000-0000-0000A87C0000}"/>
    <cellStyle name="Note 5 12 3 5 2 3" xfId="46199" xr:uid="{00000000-0005-0000-0000-0000A97C0000}"/>
    <cellStyle name="Note 5 12 3 5 3" xfId="16772" xr:uid="{00000000-0005-0000-0000-0000AA7C0000}"/>
    <cellStyle name="Note 5 12 3 5 3 2" xfId="34207" xr:uid="{00000000-0005-0000-0000-0000AB7C0000}"/>
    <cellStyle name="Note 5 12 3 5 3 3" xfId="48660" xr:uid="{00000000-0005-0000-0000-0000AC7C0000}"/>
    <cellStyle name="Note 5 12 3 5 4" xfId="22350" xr:uid="{00000000-0005-0000-0000-0000AD7C0000}"/>
    <cellStyle name="Note 5 12 3 5 5" xfId="36803" xr:uid="{00000000-0005-0000-0000-0000AE7C0000}"/>
    <cellStyle name="Note 5 12 3 6" xfId="7376" xr:uid="{00000000-0005-0000-0000-0000AF7C0000}"/>
    <cellStyle name="Note 5 12 3 6 2" xfId="24811" xr:uid="{00000000-0005-0000-0000-0000B07C0000}"/>
    <cellStyle name="Note 5 12 3 6 3" xfId="39264" xr:uid="{00000000-0005-0000-0000-0000B17C0000}"/>
    <cellStyle name="Note 5 12 3 7" xfId="9817" xr:uid="{00000000-0005-0000-0000-0000B27C0000}"/>
    <cellStyle name="Note 5 12 3 7 2" xfId="27252" xr:uid="{00000000-0005-0000-0000-0000B37C0000}"/>
    <cellStyle name="Note 5 12 3 7 3" xfId="41705" xr:uid="{00000000-0005-0000-0000-0000B47C0000}"/>
    <cellStyle name="Note 5 12 3 8" xfId="12237" xr:uid="{00000000-0005-0000-0000-0000B57C0000}"/>
    <cellStyle name="Note 5 12 3 8 2" xfId="29672" xr:uid="{00000000-0005-0000-0000-0000B67C0000}"/>
    <cellStyle name="Note 5 12 3 8 3" xfId="44125" xr:uid="{00000000-0005-0000-0000-0000B77C0000}"/>
    <cellStyle name="Note 5 12 3 9" xfId="19244" xr:uid="{00000000-0005-0000-0000-0000B87C0000}"/>
    <cellStyle name="Note 5 12 4" xfId="2407" xr:uid="{00000000-0005-0000-0000-0000B97C0000}"/>
    <cellStyle name="Note 5 12 4 2" xfId="2408" xr:uid="{00000000-0005-0000-0000-0000BA7C0000}"/>
    <cellStyle name="Note 5 12 4 2 2" xfId="4919" xr:uid="{00000000-0005-0000-0000-0000BB7C0000}"/>
    <cellStyle name="Note 5 12 4 2 2 2" xfId="14315" xr:uid="{00000000-0005-0000-0000-0000BC7C0000}"/>
    <cellStyle name="Note 5 12 4 2 2 2 2" xfId="31750" xr:uid="{00000000-0005-0000-0000-0000BD7C0000}"/>
    <cellStyle name="Note 5 12 4 2 2 2 3" xfId="46203" xr:uid="{00000000-0005-0000-0000-0000BE7C0000}"/>
    <cellStyle name="Note 5 12 4 2 2 3" xfId="16776" xr:uid="{00000000-0005-0000-0000-0000BF7C0000}"/>
    <cellStyle name="Note 5 12 4 2 2 3 2" xfId="34211" xr:uid="{00000000-0005-0000-0000-0000C07C0000}"/>
    <cellStyle name="Note 5 12 4 2 2 3 3" xfId="48664" xr:uid="{00000000-0005-0000-0000-0000C17C0000}"/>
    <cellStyle name="Note 5 12 4 2 2 4" xfId="22355" xr:uid="{00000000-0005-0000-0000-0000C27C0000}"/>
    <cellStyle name="Note 5 12 4 2 2 5" xfId="36808" xr:uid="{00000000-0005-0000-0000-0000C37C0000}"/>
    <cellStyle name="Note 5 12 4 2 3" xfId="7381" xr:uid="{00000000-0005-0000-0000-0000C47C0000}"/>
    <cellStyle name="Note 5 12 4 2 3 2" xfId="24816" xr:uid="{00000000-0005-0000-0000-0000C57C0000}"/>
    <cellStyle name="Note 5 12 4 2 3 3" xfId="39269" xr:uid="{00000000-0005-0000-0000-0000C67C0000}"/>
    <cellStyle name="Note 5 12 4 2 4" xfId="9822" xr:uid="{00000000-0005-0000-0000-0000C77C0000}"/>
    <cellStyle name="Note 5 12 4 2 4 2" xfId="27257" xr:uid="{00000000-0005-0000-0000-0000C87C0000}"/>
    <cellStyle name="Note 5 12 4 2 4 3" xfId="41710" xr:uid="{00000000-0005-0000-0000-0000C97C0000}"/>
    <cellStyle name="Note 5 12 4 2 5" xfId="12242" xr:uid="{00000000-0005-0000-0000-0000CA7C0000}"/>
    <cellStyle name="Note 5 12 4 2 5 2" xfId="29677" xr:uid="{00000000-0005-0000-0000-0000CB7C0000}"/>
    <cellStyle name="Note 5 12 4 2 5 3" xfId="44130" xr:uid="{00000000-0005-0000-0000-0000CC7C0000}"/>
    <cellStyle name="Note 5 12 4 2 6" xfId="19249" xr:uid="{00000000-0005-0000-0000-0000CD7C0000}"/>
    <cellStyle name="Note 5 12 4 3" xfId="2409" xr:uid="{00000000-0005-0000-0000-0000CE7C0000}"/>
    <cellStyle name="Note 5 12 4 3 2" xfId="4920" xr:uid="{00000000-0005-0000-0000-0000CF7C0000}"/>
    <cellStyle name="Note 5 12 4 3 2 2" xfId="14316" xr:uid="{00000000-0005-0000-0000-0000D07C0000}"/>
    <cellStyle name="Note 5 12 4 3 2 2 2" xfId="31751" xr:uid="{00000000-0005-0000-0000-0000D17C0000}"/>
    <cellStyle name="Note 5 12 4 3 2 2 3" xfId="46204" xr:uid="{00000000-0005-0000-0000-0000D27C0000}"/>
    <cellStyle name="Note 5 12 4 3 2 3" xfId="16777" xr:uid="{00000000-0005-0000-0000-0000D37C0000}"/>
    <cellStyle name="Note 5 12 4 3 2 3 2" xfId="34212" xr:uid="{00000000-0005-0000-0000-0000D47C0000}"/>
    <cellStyle name="Note 5 12 4 3 2 3 3" xfId="48665" xr:uid="{00000000-0005-0000-0000-0000D57C0000}"/>
    <cellStyle name="Note 5 12 4 3 2 4" xfId="22356" xr:uid="{00000000-0005-0000-0000-0000D67C0000}"/>
    <cellStyle name="Note 5 12 4 3 2 5" xfId="36809" xr:uid="{00000000-0005-0000-0000-0000D77C0000}"/>
    <cellStyle name="Note 5 12 4 3 3" xfId="7382" xr:uid="{00000000-0005-0000-0000-0000D87C0000}"/>
    <cellStyle name="Note 5 12 4 3 3 2" xfId="24817" xr:uid="{00000000-0005-0000-0000-0000D97C0000}"/>
    <cellStyle name="Note 5 12 4 3 3 3" xfId="39270" xr:uid="{00000000-0005-0000-0000-0000DA7C0000}"/>
    <cellStyle name="Note 5 12 4 3 4" xfId="9823" xr:uid="{00000000-0005-0000-0000-0000DB7C0000}"/>
    <cellStyle name="Note 5 12 4 3 4 2" xfId="27258" xr:uid="{00000000-0005-0000-0000-0000DC7C0000}"/>
    <cellStyle name="Note 5 12 4 3 4 3" xfId="41711" xr:uid="{00000000-0005-0000-0000-0000DD7C0000}"/>
    <cellStyle name="Note 5 12 4 3 5" xfId="12243" xr:uid="{00000000-0005-0000-0000-0000DE7C0000}"/>
    <cellStyle name="Note 5 12 4 3 5 2" xfId="29678" xr:uid="{00000000-0005-0000-0000-0000DF7C0000}"/>
    <cellStyle name="Note 5 12 4 3 5 3" xfId="44131" xr:uid="{00000000-0005-0000-0000-0000E07C0000}"/>
    <cellStyle name="Note 5 12 4 3 6" xfId="19250" xr:uid="{00000000-0005-0000-0000-0000E17C0000}"/>
    <cellStyle name="Note 5 12 4 4" xfId="2410" xr:uid="{00000000-0005-0000-0000-0000E27C0000}"/>
    <cellStyle name="Note 5 12 4 4 2" xfId="4921" xr:uid="{00000000-0005-0000-0000-0000E37C0000}"/>
    <cellStyle name="Note 5 12 4 4 2 2" xfId="22357" xr:uid="{00000000-0005-0000-0000-0000E47C0000}"/>
    <cellStyle name="Note 5 12 4 4 2 3" xfId="36810" xr:uid="{00000000-0005-0000-0000-0000E57C0000}"/>
    <cellStyle name="Note 5 12 4 4 3" xfId="7383" xr:uid="{00000000-0005-0000-0000-0000E67C0000}"/>
    <cellStyle name="Note 5 12 4 4 3 2" xfId="24818" xr:uid="{00000000-0005-0000-0000-0000E77C0000}"/>
    <cellStyle name="Note 5 12 4 4 3 3" xfId="39271" xr:uid="{00000000-0005-0000-0000-0000E87C0000}"/>
    <cellStyle name="Note 5 12 4 4 4" xfId="9824" xr:uid="{00000000-0005-0000-0000-0000E97C0000}"/>
    <cellStyle name="Note 5 12 4 4 4 2" xfId="27259" xr:uid="{00000000-0005-0000-0000-0000EA7C0000}"/>
    <cellStyle name="Note 5 12 4 4 4 3" xfId="41712" xr:uid="{00000000-0005-0000-0000-0000EB7C0000}"/>
    <cellStyle name="Note 5 12 4 4 5" xfId="12244" xr:uid="{00000000-0005-0000-0000-0000EC7C0000}"/>
    <cellStyle name="Note 5 12 4 4 5 2" xfId="29679" xr:uid="{00000000-0005-0000-0000-0000ED7C0000}"/>
    <cellStyle name="Note 5 12 4 4 5 3" xfId="44132" xr:uid="{00000000-0005-0000-0000-0000EE7C0000}"/>
    <cellStyle name="Note 5 12 4 4 6" xfId="15372" xr:uid="{00000000-0005-0000-0000-0000EF7C0000}"/>
    <cellStyle name="Note 5 12 4 4 6 2" xfId="32807" xr:uid="{00000000-0005-0000-0000-0000F07C0000}"/>
    <cellStyle name="Note 5 12 4 4 6 3" xfId="47260" xr:uid="{00000000-0005-0000-0000-0000F17C0000}"/>
    <cellStyle name="Note 5 12 4 4 7" xfId="19251" xr:uid="{00000000-0005-0000-0000-0000F27C0000}"/>
    <cellStyle name="Note 5 12 4 4 8" xfId="20534" xr:uid="{00000000-0005-0000-0000-0000F37C0000}"/>
    <cellStyle name="Note 5 12 4 5" xfId="4918" xr:uid="{00000000-0005-0000-0000-0000F47C0000}"/>
    <cellStyle name="Note 5 12 4 5 2" xfId="14314" xr:uid="{00000000-0005-0000-0000-0000F57C0000}"/>
    <cellStyle name="Note 5 12 4 5 2 2" xfId="31749" xr:uid="{00000000-0005-0000-0000-0000F67C0000}"/>
    <cellStyle name="Note 5 12 4 5 2 3" xfId="46202" xr:uid="{00000000-0005-0000-0000-0000F77C0000}"/>
    <cellStyle name="Note 5 12 4 5 3" xfId="16775" xr:uid="{00000000-0005-0000-0000-0000F87C0000}"/>
    <cellStyle name="Note 5 12 4 5 3 2" xfId="34210" xr:uid="{00000000-0005-0000-0000-0000F97C0000}"/>
    <cellStyle name="Note 5 12 4 5 3 3" xfId="48663" xr:uid="{00000000-0005-0000-0000-0000FA7C0000}"/>
    <cellStyle name="Note 5 12 4 5 4" xfId="22354" xr:uid="{00000000-0005-0000-0000-0000FB7C0000}"/>
    <cellStyle name="Note 5 12 4 5 5" xfId="36807" xr:uid="{00000000-0005-0000-0000-0000FC7C0000}"/>
    <cellStyle name="Note 5 12 4 6" xfId="7380" xr:uid="{00000000-0005-0000-0000-0000FD7C0000}"/>
    <cellStyle name="Note 5 12 4 6 2" xfId="24815" xr:uid="{00000000-0005-0000-0000-0000FE7C0000}"/>
    <cellStyle name="Note 5 12 4 6 3" xfId="39268" xr:uid="{00000000-0005-0000-0000-0000FF7C0000}"/>
    <cellStyle name="Note 5 12 4 7" xfId="9821" xr:uid="{00000000-0005-0000-0000-0000007D0000}"/>
    <cellStyle name="Note 5 12 4 7 2" xfId="27256" xr:uid="{00000000-0005-0000-0000-0000017D0000}"/>
    <cellStyle name="Note 5 12 4 7 3" xfId="41709" xr:uid="{00000000-0005-0000-0000-0000027D0000}"/>
    <cellStyle name="Note 5 12 4 8" xfId="12241" xr:uid="{00000000-0005-0000-0000-0000037D0000}"/>
    <cellStyle name="Note 5 12 4 8 2" xfId="29676" xr:uid="{00000000-0005-0000-0000-0000047D0000}"/>
    <cellStyle name="Note 5 12 4 8 3" xfId="44129" xr:uid="{00000000-0005-0000-0000-0000057D0000}"/>
    <cellStyle name="Note 5 12 4 9" xfId="19248" xr:uid="{00000000-0005-0000-0000-0000067D0000}"/>
    <cellStyle name="Note 5 12 5" xfId="2411" xr:uid="{00000000-0005-0000-0000-0000077D0000}"/>
    <cellStyle name="Note 5 12 5 2" xfId="2412" xr:uid="{00000000-0005-0000-0000-0000087D0000}"/>
    <cellStyle name="Note 5 12 5 2 2" xfId="4923" xr:uid="{00000000-0005-0000-0000-0000097D0000}"/>
    <cellStyle name="Note 5 12 5 2 2 2" xfId="14318" xr:uid="{00000000-0005-0000-0000-00000A7D0000}"/>
    <cellStyle name="Note 5 12 5 2 2 2 2" xfId="31753" xr:uid="{00000000-0005-0000-0000-00000B7D0000}"/>
    <cellStyle name="Note 5 12 5 2 2 2 3" xfId="46206" xr:uid="{00000000-0005-0000-0000-00000C7D0000}"/>
    <cellStyle name="Note 5 12 5 2 2 3" xfId="16779" xr:uid="{00000000-0005-0000-0000-00000D7D0000}"/>
    <cellStyle name="Note 5 12 5 2 2 3 2" xfId="34214" xr:uid="{00000000-0005-0000-0000-00000E7D0000}"/>
    <cellStyle name="Note 5 12 5 2 2 3 3" xfId="48667" xr:uid="{00000000-0005-0000-0000-00000F7D0000}"/>
    <cellStyle name="Note 5 12 5 2 2 4" xfId="22359" xr:uid="{00000000-0005-0000-0000-0000107D0000}"/>
    <cellStyle name="Note 5 12 5 2 2 5" xfId="36812" xr:uid="{00000000-0005-0000-0000-0000117D0000}"/>
    <cellStyle name="Note 5 12 5 2 3" xfId="7385" xr:uid="{00000000-0005-0000-0000-0000127D0000}"/>
    <cellStyle name="Note 5 12 5 2 3 2" xfId="24820" xr:uid="{00000000-0005-0000-0000-0000137D0000}"/>
    <cellStyle name="Note 5 12 5 2 3 3" xfId="39273" xr:uid="{00000000-0005-0000-0000-0000147D0000}"/>
    <cellStyle name="Note 5 12 5 2 4" xfId="9826" xr:uid="{00000000-0005-0000-0000-0000157D0000}"/>
    <cellStyle name="Note 5 12 5 2 4 2" xfId="27261" xr:uid="{00000000-0005-0000-0000-0000167D0000}"/>
    <cellStyle name="Note 5 12 5 2 4 3" xfId="41714" xr:uid="{00000000-0005-0000-0000-0000177D0000}"/>
    <cellStyle name="Note 5 12 5 2 5" xfId="12246" xr:uid="{00000000-0005-0000-0000-0000187D0000}"/>
    <cellStyle name="Note 5 12 5 2 5 2" xfId="29681" xr:uid="{00000000-0005-0000-0000-0000197D0000}"/>
    <cellStyle name="Note 5 12 5 2 5 3" xfId="44134" xr:uid="{00000000-0005-0000-0000-00001A7D0000}"/>
    <cellStyle name="Note 5 12 5 2 6" xfId="19253" xr:uid="{00000000-0005-0000-0000-00001B7D0000}"/>
    <cellStyle name="Note 5 12 5 3" xfId="2413" xr:uid="{00000000-0005-0000-0000-00001C7D0000}"/>
    <cellStyle name="Note 5 12 5 3 2" xfId="4924" xr:uid="{00000000-0005-0000-0000-00001D7D0000}"/>
    <cellStyle name="Note 5 12 5 3 2 2" xfId="14319" xr:uid="{00000000-0005-0000-0000-00001E7D0000}"/>
    <cellStyle name="Note 5 12 5 3 2 2 2" xfId="31754" xr:uid="{00000000-0005-0000-0000-00001F7D0000}"/>
    <cellStyle name="Note 5 12 5 3 2 2 3" xfId="46207" xr:uid="{00000000-0005-0000-0000-0000207D0000}"/>
    <cellStyle name="Note 5 12 5 3 2 3" xfId="16780" xr:uid="{00000000-0005-0000-0000-0000217D0000}"/>
    <cellStyle name="Note 5 12 5 3 2 3 2" xfId="34215" xr:uid="{00000000-0005-0000-0000-0000227D0000}"/>
    <cellStyle name="Note 5 12 5 3 2 3 3" xfId="48668" xr:uid="{00000000-0005-0000-0000-0000237D0000}"/>
    <cellStyle name="Note 5 12 5 3 2 4" xfId="22360" xr:uid="{00000000-0005-0000-0000-0000247D0000}"/>
    <cellStyle name="Note 5 12 5 3 2 5" xfId="36813" xr:uid="{00000000-0005-0000-0000-0000257D0000}"/>
    <cellStyle name="Note 5 12 5 3 3" xfId="7386" xr:uid="{00000000-0005-0000-0000-0000267D0000}"/>
    <cellStyle name="Note 5 12 5 3 3 2" xfId="24821" xr:uid="{00000000-0005-0000-0000-0000277D0000}"/>
    <cellStyle name="Note 5 12 5 3 3 3" xfId="39274" xr:uid="{00000000-0005-0000-0000-0000287D0000}"/>
    <cellStyle name="Note 5 12 5 3 4" xfId="9827" xr:uid="{00000000-0005-0000-0000-0000297D0000}"/>
    <cellStyle name="Note 5 12 5 3 4 2" xfId="27262" xr:uid="{00000000-0005-0000-0000-00002A7D0000}"/>
    <cellStyle name="Note 5 12 5 3 4 3" xfId="41715" xr:uid="{00000000-0005-0000-0000-00002B7D0000}"/>
    <cellStyle name="Note 5 12 5 3 5" xfId="12247" xr:uid="{00000000-0005-0000-0000-00002C7D0000}"/>
    <cellStyle name="Note 5 12 5 3 5 2" xfId="29682" xr:uid="{00000000-0005-0000-0000-00002D7D0000}"/>
    <cellStyle name="Note 5 12 5 3 5 3" xfId="44135" xr:uid="{00000000-0005-0000-0000-00002E7D0000}"/>
    <cellStyle name="Note 5 12 5 3 6" xfId="19254" xr:uid="{00000000-0005-0000-0000-00002F7D0000}"/>
    <cellStyle name="Note 5 12 5 4" xfId="2414" xr:uid="{00000000-0005-0000-0000-0000307D0000}"/>
    <cellStyle name="Note 5 12 5 4 2" xfId="4925" xr:uid="{00000000-0005-0000-0000-0000317D0000}"/>
    <cellStyle name="Note 5 12 5 4 2 2" xfId="22361" xr:uid="{00000000-0005-0000-0000-0000327D0000}"/>
    <cellStyle name="Note 5 12 5 4 2 3" xfId="36814" xr:uid="{00000000-0005-0000-0000-0000337D0000}"/>
    <cellStyle name="Note 5 12 5 4 3" xfId="7387" xr:uid="{00000000-0005-0000-0000-0000347D0000}"/>
    <cellStyle name="Note 5 12 5 4 3 2" xfId="24822" xr:uid="{00000000-0005-0000-0000-0000357D0000}"/>
    <cellStyle name="Note 5 12 5 4 3 3" xfId="39275" xr:uid="{00000000-0005-0000-0000-0000367D0000}"/>
    <cellStyle name="Note 5 12 5 4 4" xfId="9828" xr:uid="{00000000-0005-0000-0000-0000377D0000}"/>
    <cellStyle name="Note 5 12 5 4 4 2" xfId="27263" xr:uid="{00000000-0005-0000-0000-0000387D0000}"/>
    <cellStyle name="Note 5 12 5 4 4 3" xfId="41716" xr:uid="{00000000-0005-0000-0000-0000397D0000}"/>
    <cellStyle name="Note 5 12 5 4 5" xfId="12248" xr:uid="{00000000-0005-0000-0000-00003A7D0000}"/>
    <cellStyle name="Note 5 12 5 4 5 2" xfId="29683" xr:uid="{00000000-0005-0000-0000-00003B7D0000}"/>
    <cellStyle name="Note 5 12 5 4 5 3" xfId="44136" xr:uid="{00000000-0005-0000-0000-00003C7D0000}"/>
    <cellStyle name="Note 5 12 5 4 6" xfId="15373" xr:uid="{00000000-0005-0000-0000-00003D7D0000}"/>
    <cellStyle name="Note 5 12 5 4 6 2" xfId="32808" xr:uid="{00000000-0005-0000-0000-00003E7D0000}"/>
    <cellStyle name="Note 5 12 5 4 6 3" xfId="47261" xr:uid="{00000000-0005-0000-0000-00003F7D0000}"/>
    <cellStyle name="Note 5 12 5 4 7" xfId="19255" xr:uid="{00000000-0005-0000-0000-0000407D0000}"/>
    <cellStyle name="Note 5 12 5 4 8" xfId="20535" xr:uid="{00000000-0005-0000-0000-0000417D0000}"/>
    <cellStyle name="Note 5 12 5 5" xfId="4922" xr:uid="{00000000-0005-0000-0000-0000427D0000}"/>
    <cellStyle name="Note 5 12 5 5 2" xfId="14317" xr:uid="{00000000-0005-0000-0000-0000437D0000}"/>
    <cellStyle name="Note 5 12 5 5 2 2" xfId="31752" xr:uid="{00000000-0005-0000-0000-0000447D0000}"/>
    <cellStyle name="Note 5 12 5 5 2 3" xfId="46205" xr:uid="{00000000-0005-0000-0000-0000457D0000}"/>
    <cellStyle name="Note 5 12 5 5 3" xfId="16778" xr:uid="{00000000-0005-0000-0000-0000467D0000}"/>
    <cellStyle name="Note 5 12 5 5 3 2" xfId="34213" xr:uid="{00000000-0005-0000-0000-0000477D0000}"/>
    <cellStyle name="Note 5 12 5 5 3 3" xfId="48666" xr:uid="{00000000-0005-0000-0000-0000487D0000}"/>
    <cellStyle name="Note 5 12 5 5 4" xfId="22358" xr:uid="{00000000-0005-0000-0000-0000497D0000}"/>
    <cellStyle name="Note 5 12 5 5 5" xfId="36811" xr:uid="{00000000-0005-0000-0000-00004A7D0000}"/>
    <cellStyle name="Note 5 12 5 6" xfId="7384" xr:uid="{00000000-0005-0000-0000-00004B7D0000}"/>
    <cellStyle name="Note 5 12 5 6 2" xfId="24819" xr:uid="{00000000-0005-0000-0000-00004C7D0000}"/>
    <cellStyle name="Note 5 12 5 6 3" xfId="39272" xr:uid="{00000000-0005-0000-0000-00004D7D0000}"/>
    <cellStyle name="Note 5 12 5 7" xfId="9825" xr:uid="{00000000-0005-0000-0000-00004E7D0000}"/>
    <cellStyle name="Note 5 12 5 7 2" xfId="27260" xr:uid="{00000000-0005-0000-0000-00004F7D0000}"/>
    <cellStyle name="Note 5 12 5 7 3" xfId="41713" xr:uid="{00000000-0005-0000-0000-0000507D0000}"/>
    <cellStyle name="Note 5 12 5 8" xfId="12245" xr:uid="{00000000-0005-0000-0000-0000517D0000}"/>
    <cellStyle name="Note 5 12 5 8 2" xfId="29680" xr:uid="{00000000-0005-0000-0000-0000527D0000}"/>
    <cellStyle name="Note 5 12 5 8 3" xfId="44133" xr:uid="{00000000-0005-0000-0000-0000537D0000}"/>
    <cellStyle name="Note 5 12 5 9" xfId="19252" xr:uid="{00000000-0005-0000-0000-0000547D0000}"/>
    <cellStyle name="Note 5 12 6" xfId="2415" xr:uid="{00000000-0005-0000-0000-0000557D0000}"/>
    <cellStyle name="Note 5 12 6 2" xfId="4926" xr:uid="{00000000-0005-0000-0000-0000567D0000}"/>
    <cellStyle name="Note 5 12 6 2 2" xfId="14320" xr:uid="{00000000-0005-0000-0000-0000577D0000}"/>
    <cellStyle name="Note 5 12 6 2 2 2" xfId="31755" xr:uid="{00000000-0005-0000-0000-0000587D0000}"/>
    <cellStyle name="Note 5 12 6 2 2 3" xfId="46208" xr:uid="{00000000-0005-0000-0000-0000597D0000}"/>
    <cellStyle name="Note 5 12 6 2 3" xfId="16781" xr:uid="{00000000-0005-0000-0000-00005A7D0000}"/>
    <cellStyle name="Note 5 12 6 2 3 2" xfId="34216" xr:uid="{00000000-0005-0000-0000-00005B7D0000}"/>
    <cellStyle name="Note 5 12 6 2 3 3" xfId="48669" xr:uid="{00000000-0005-0000-0000-00005C7D0000}"/>
    <cellStyle name="Note 5 12 6 2 4" xfId="22362" xr:uid="{00000000-0005-0000-0000-00005D7D0000}"/>
    <cellStyle name="Note 5 12 6 2 5" xfId="36815" xr:uid="{00000000-0005-0000-0000-00005E7D0000}"/>
    <cellStyle name="Note 5 12 6 3" xfId="7388" xr:uid="{00000000-0005-0000-0000-00005F7D0000}"/>
    <cellStyle name="Note 5 12 6 3 2" xfId="24823" xr:uid="{00000000-0005-0000-0000-0000607D0000}"/>
    <cellStyle name="Note 5 12 6 3 3" xfId="39276" xr:uid="{00000000-0005-0000-0000-0000617D0000}"/>
    <cellStyle name="Note 5 12 6 4" xfId="9829" xr:uid="{00000000-0005-0000-0000-0000627D0000}"/>
    <cellStyle name="Note 5 12 6 4 2" xfId="27264" xr:uid="{00000000-0005-0000-0000-0000637D0000}"/>
    <cellStyle name="Note 5 12 6 4 3" xfId="41717" xr:uid="{00000000-0005-0000-0000-0000647D0000}"/>
    <cellStyle name="Note 5 12 6 5" xfId="12249" xr:uid="{00000000-0005-0000-0000-0000657D0000}"/>
    <cellStyle name="Note 5 12 6 5 2" xfId="29684" xr:uid="{00000000-0005-0000-0000-0000667D0000}"/>
    <cellStyle name="Note 5 12 6 5 3" xfId="44137" xr:uid="{00000000-0005-0000-0000-0000677D0000}"/>
    <cellStyle name="Note 5 12 6 6" xfId="19256" xr:uid="{00000000-0005-0000-0000-0000687D0000}"/>
    <cellStyle name="Note 5 12 7" xfId="2416" xr:uid="{00000000-0005-0000-0000-0000697D0000}"/>
    <cellStyle name="Note 5 12 7 2" xfId="4927" xr:uid="{00000000-0005-0000-0000-00006A7D0000}"/>
    <cellStyle name="Note 5 12 7 2 2" xfId="14321" xr:uid="{00000000-0005-0000-0000-00006B7D0000}"/>
    <cellStyle name="Note 5 12 7 2 2 2" xfId="31756" xr:uid="{00000000-0005-0000-0000-00006C7D0000}"/>
    <cellStyle name="Note 5 12 7 2 2 3" xfId="46209" xr:uid="{00000000-0005-0000-0000-00006D7D0000}"/>
    <cellStyle name="Note 5 12 7 2 3" xfId="16782" xr:uid="{00000000-0005-0000-0000-00006E7D0000}"/>
    <cellStyle name="Note 5 12 7 2 3 2" xfId="34217" xr:uid="{00000000-0005-0000-0000-00006F7D0000}"/>
    <cellStyle name="Note 5 12 7 2 3 3" xfId="48670" xr:uid="{00000000-0005-0000-0000-0000707D0000}"/>
    <cellStyle name="Note 5 12 7 2 4" xfId="22363" xr:uid="{00000000-0005-0000-0000-0000717D0000}"/>
    <cellStyle name="Note 5 12 7 2 5" xfId="36816" xr:uid="{00000000-0005-0000-0000-0000727D0000}"/>
    <cellStyle name="Note 5 12 7 3" xfId="7389" xr:uid="{00000000-0005-0000-0000-0000737D0000}"/>
    <cellStyle name="Note 5 12 7 3 2" xfId="24824" xr:uid="{00000000-0005-0000-0000-0000747D0000}"/>
    <cellStyle name="Note 5 12 7 3 3" xfId="39277" xr:uid="{00000000-0005-0000-0000-0000757D0000}"/>
    <cellStyle name="Note 5 12 7 4" xfId="9830" xr:uid="{00000000-0005-0000-0000-0000767D0000}"/>
    <cellStyle name="Note 5 12 7 4 2" xfId="27265" xr:uid="{00000000-0005-0000-0000-0000777D0000}"/>
    <cellStyle name="Note 5 12 7 4 3" xfId="41718" xr:uid="{00000000-0005-0000-0000-0000787D0000}"/>
    <cellStyle name="Note 5 12 7 5" xfId="12250" xr:uid="{00000000-0005-0000-0000-0000797D0000}"/>
    <cellStyle name="Note 5 12 7 5 2" xfId="29685" xr:uid="{00000000-0005-0000-0000-00007A7D0000}"/>
    <cellStyle name="Note 5 12 7 5 3" xfId="44138" xr:uid="{00000000-0005-0000-0000-00007B7D0000}"/>
    <cellStyle name="Note 5 12 7 6" xfId="19257" xr:uid="{00000000-0005-0000-0000-00007C7D0000}"/>
    <cellStyle name="Note 5 12 8" xfId="2417" xr:uid="{00000000-0005-0000-0000-00007D7D0000}"/>
    <cellStyle name="Note 5 12 8 2" xfId="4928" xr:uid="{00000000-0005-0000-0000-00007E7D0000}"/>
    <cellStyle name="Note 5 12 8 2 2" xfId="22364" xr:uid="{00000000-0005-0000-0000-00007F7D0000}"/>
    <cellStyle name="Note 5 12 8 2 3" xfId="36817" xr:uid="{00000000-0005-0000-0000-0000807D0000}"/>
    <cellStyle name="Note 5 12 8 3" xfId="7390" xr:uid="{00000000-0005-0000-0000-0000817D0000}"/>
    <cellStyle name="Note 5 12 8 3 2" xfId="24825" xr:uid="{00000000-0005-0000-0000-0000827D0000}"/>
    <cellStyle name="Note 5 12 8 3 3" xfId="39278" xr:uid="{00000000-0005-0000-0000-0000837D0000}"/>
    <cellStyle name="Note 5 12 8 4" xfId="9831" xr:uid="{00000000-0005-0000-0000-0000847D0000}"/>
    <cellStyle name="Note 5 12 8 4 2" xfId="27266" xr:uid="{00000000-0005-0000-0000-0000857D0000}"/>
    <cellStyle name="Note 5 12 8 4 3" xfId="41719" xr:uid="{00000000-0005-0000-0000-0000867D0000}"/>
    <cellStyle name="Note 5 12 8 5" xfId="12251" xr:uid="{00000000-0005-0000-0000-0000877D0000}"/>
    <cellStyle name="Note 5 12 8 5 2" xfId="29686" xr:uid="{00000000-0005-0000-0000-0000887D0000}"/>
    <cellStyle name="Note 5 12 8 5 3" xfId="44139" xr:uid="{00000000-0005-0000-0000-0000897D0000}"/>
    <cellStyle name="Note 5 12 8 6" xfId="15374" xr:uid="{00000000-0005-0000-0000-00008A7D0000}"/>
    <cellStyle name="Note 5 12 8 6 2" xfId="32809" xr:uid="{00000000-0005-0000-0000-00008B7D0000}"/>
    <cellStyle name="Note 5 12 8 6 3" xfId="47262" xr:uid="{00000000-0005-0000-0000-00008C7D0000}"/>
    <cellStyle name="Note 5 12 8 7" xfId="19258" xr:uid="{00000000-0005-0000-0000-00008D7D0000}"/>
    <cellStyle name="Note 5 12 8 8" xfId="20536" xr:uid="{00000000-0005-0000-0000-00008E7D0000}"/>
    <cellStyle name="Note 5 12 9" xfId="4909" xr:uid="{00000000-0005-0000-0000-00008F7D0000}"/>
    <cellStyle name="Note 5 12 9 2" xfId="14307" xr:uid="{00000000-0005-0000-0000-0000907D0000}"/>
    <cellStyle name="Note 5 12 9 2 2" xfId="31742" xr:uid="{00000000-0005-0000-0000-0000917D0000}"/>
    <cellStyle name="Note 5 12 9 2 3" xfId="46195" xr:uid="{00000000-0005-0000-0000-0000927D0000}"/>
    <cellStyle name="Note 5 12 9 3" xfId="16768" xr:uid="{00000000-0005-0000-0000-0000937D0000}"/>
    <cellStyle name="Note 5 12 9 3 2" xfId="34203" xr:uid="{00000000-0005-0000-0000-0000947D0000}"/>
    <cellStyle name="Note 5 12 9 3 3" xfId="48656" xr:uid="{00000000-0005-0000-0000-0000957D0000}"/>
    <cellStyle name="Note 5 12 9 4" xfId="22345" xr:uid="{00000000-0005-0000-0000-0000967D0000}"/>
    <cellStyle name="Note 5 12 9 5" xfId="36798" xr:uid="{00000000-0005-0000-0000-0000977D0000}"/>
    <cellStyle name="Note 5 13" xfId="2418" xr:uid="{00000000-0005-0000-0000-0000987D0000}"/>
    <cellStyle name="Note 5 13 10" xfId="7391" xr:uid="{00000000-0005-0000-0000-0000997D0000}"/>
    <cellStyle name="Note 5 13 10 2" xfId="24826" xr:uid="{00000000-0005-0000-0000-00009A7D0000}"/>
    <cellStyle name="Note 5 13 10 3" xfId="39279" xr:uid="{00000000-0005-0000-0000-00009B7D0000}"/>
    <cellStyle name="Note 5 13 11" xfId="9832" xr:uid="{00000000-0005-0000-0000-00009C7D0000}"/>
    <cellStyle name="Note 5 13 11 2" xfId="27267" xr:uid="{00000000-0005-0000-0000-00009D7D0000}"/>
    <cellStyle name="Note 5 13 11 3" xfId="41720" xr:uid="{00000000-0005-0000-0000-00009E7D0000}"/>
    <cellStyle name="Note 5 13 12" xfId="12252" xr:uid="{00000000-0005-0000-0000-00009F7D0000}"/>
    <cellStyle name="Note 5 13 12 2" xfId="29687" xr:uid="{00000000-0005-0000-0000-0000A07D0000}"/>
    <cellStyle name="Note 5 13 12 3" xfId="44140" xr:uid="{00000000-0005-0000-0000-0000A17D0000}"/>
    <cellStyle name="Note 5 13 13" xfId="19259" xr:uid="{00000000-0005-0000-0000-0000A27D0000}"/>
    <cellStyle name="Note 5 13 2" xfId="2419" xr:uid="{00000000-0005-0000-0000-0000A37D0000}"/>
    <cellStyle name="Note 5 13 2 2" xfId="2420" xr:uid="{00000000-0005-0000-0000-0000A47D0000}"/>
    <cellStyle name="Note 5 13 2 2 2" xfId="4931" xr:uid="{00000000-0005-0000-0000-0000A57D0000}"/>
    <cellStyle name="Note 5 13 2 2 2 2" xfId="14324" xr:uid="{00000000-0005-0000-0000-0000A67D0000}"/>
    <cellStyle name="Note 5 13 2 2 2 2 2" xfId="31759" xr:uid="{00000000-0005-0000-0000-0000A77D0000}"/>
    <cellStyle name="Note 5 13 2 2 2 2 3" xfId="46212" xr:uid="{00000000-0005-0000-0000-0000A87D0000}"/>
    <cellStyle name="Note 5 13 2 2 2 3" xfId="16785" xr:uid="{00000000-0005-0000-0000-0000A97D0000}"/>
    <cellStyle name="Note 5 13 2 2 2 3 2" xfId="34220" xr:uid="{00000000-0005-0000-0000-0000AA7D0000}"/>
    <cellStyle name="Note 5 13 2 2 2 3 3" xfId="48673" xr:uid="{00000000-0005-0000-0000-0000AB7D0000}"/>
    <cellStyle name="Note 5 13 2 2 2 4" xfId="22367" xr:uid="{00000000-0005-0000-0000-0000AC7D0000}"/>
    <cellStyle name="Note 5 13 2 2 2 5" xfId="36820" xr:uid="{00000000-0005-0000-0000-0000AD7D0000}"/>
    <cellStyle name="Note 5 13 2 2 3" xfId="7393" xr:uid="{00000000-0005-0000-0000-0000AE7D0000}"/>
    <cellStyle name="Note 5 13 2 2 3 2" xfId="24828" xr:uid="{00000000-0005-0000-0000-0000AF7D0000}"/>
    <cellStyle name="Note 5 13 2 2 3 3" xfId="39281" xr:uid="{00000000-0005-0000-0000-0000B07D0000}"/>
    <cellStyle name="Note 5 13 2 2 4" xfId="9834" xr:uid="{00000000-0005-0000-0000-0000B17D0000}"/>
    <cellStyle name="Note 5 13 2 2 4 2" xfId="27269" xr:uid="{00000000-0005-0000-0000-0000B27D0000}"/>
    <cellStyle name="Note 5 13 2 2 4 3" xfId="41722" xr:uid="{00000000-0005-0000-0000-0000B37D0000}"/>
    <cellStyle name="Note 5 13 2 2 5" xfId="12254" xr:uid="{00000000-0005-0000-0000-0000B47D0000}"/>
    <cellStyle name="Note 5 13 2 2 5 2" xfId="29689" xr:uid="{00000000-0005-0000-0000-0000B57D0000}"/>
    <cellStyle name="Note 5 13 2 2 5 3" xfId="44142" xr:uid="{00000000-0005-0000-0000-0000B67D0000}"/>
    <cellStyle name="Note 5 13 2 2 6" xfId="19261" xr:uid="{00000000-0005-0000-0000-0000B77D0000}"/>
    <cellStyle name="Note 5 13 2 3" xfId="2421" xr:uid="{00000000-0005-0000-0000-0000B87D0000}"/>
    <cellStyle name="Note 5 13 2 3 2" xfId="4932" xr:uid="{00000000-0005-0000-0000-0000B97D0000}"/>
    <cellStyle name="Note 5 13 2 3 2 2" xfId="14325" xr:uid="{00000000-0005-0000-0000-0000BA7D0000}"/>
    <cellStyle name="Note 5 13 2 3 2 2 2" xfId="31760" xr:uid="{00000000-0005-0000-0000-0000BB7D0000}"/>
    <cellStyle name="Note 5 13 2 3 2 2 3" xfId="46213" xr:uid="{00000000-0005-0000-0000-0000BC7D0000}"/>
    <cellStyle name="Note 5 13 2 3 2 3" xfId="16786" xr:uid="{00000000-0005-0000-0000-0000BD7D0000}"/>
    <cellStyle name="Note 5 13 2 3 2 3 2" xfId="34221" xr:uid="{00000000-0005-0000-0000-0000BE7D0000}"/>
    <cellStyle name="Note 5 13 2 3 2 3 3" xfId="48674" xr:uid="{00000000-0005-0000-0000-0000BF7D0000}"/>
    <cellStyle name="Note 5 13 2 3 2 4" xfId="22368" xr:uid="{00000000-0005-0000-0000-0000C07D0000}"/>
    <cellStyle name="Note 5 13 2 3 2 5" xfId="36821" xr:uid="{00000000-0005-0000-0000-0000C17D0000}"/>
    <cellStyle name="Note 5 13 2 3 3" xfId="7394" xr:uid="{00000000-0005-0000-0000-0000C27D0000}"/>
    <cellStyle name="Note 5 13 2 3 3 2" xfId="24829" xr:uid="{00000000-0005-0000-0000-0000C37D0000}"/>
    <cellStyle name="Note 5 13 2 3 3 3" xfId="39282" xr:uid="{00000000-0005-0000-0000-0000C47D0000}"/>
    <cellStyle name="Note 5 13 2 3 4" xfId="9835" xr:uid="{00000000-0005-0000-0000-0000C57D0000}"/>
    <cellStyle name="Note 5 13 2 3 4 2" xfId="27270" xr:uid="{00000000-0005-0000-0000-0000C67D0000}"/>
    <cellStyle name="Note 5 13 2 3 4 3" xfId="41723" xr:uid="{00000000-0005-0000-0000-0000C77D0000}"/>
    <cellStyle name="Note 5 13 2 3 5" xfId="12255" xr:uid="{00000000-0005-0000-0000-0000C87D0000}"/>
    <cellStyle name="Note 5 13 2 3 5 2" xfId="29690" xr:uid="{00000000-0005-0000-0000-0000C97D0000}"/>
    <cellStyle name="Note 5 13 2 3 5 3" xfId="44143" xr:uid="{00000000-0005-0000-0000-0000CA7D0000}"/>
    <cellStyle name="Note 5 13 2 3 6" xfId="19262" xr:uid="{00000000-0005-0000-0000-0000CB7D0000}"/>
    <cellStyle name="Note 5 13 2 4" xfId="2422" xr:uid="{00000000-0005-0000-0000-0000CC7D0000}"/>
    <cellStyle name="Note 5 13 2 4 2" xfId="4933" xr:uid="{00000000-0005-0000-0000-0000CD7D0000}"/>
    <cellStyle name="Note 5 13 2 4 2 2" xfId="22369" xr:uid="{00000000-0005-0000-0000-0000CE7D0000}"/>
    <cellStyle name="Note 5 13 2 4 2 3" xfId="36822" xr:uid="{00000000-0005-0000-0000-0000CF7D0000}"/>
    <cellStyle name="Note 5 13 2 4 3" xfId="7395" xr:uid="{00000000-0005-0000-0000-0000D07D0000}"/>
    <cellStyle name="Note 5 13 2 4 3 2" xfId="24830" xr:uid="{00000000-0005-0000-0000-0000D17D0000}"/>
    <cellStyle name="Note 5 13 2 4 3 3" xfId="39283" xr:uid="{00000000-0005-0000-0000-0000D27D0000}"/>
    <cellStyle name="Note 5 13 2 4 4" xfId="9836" xr:uid="{00000000-0005-0000-0000-0000D37D0000}"/>
    <cellStyle name="Note 5 13 2 4 4 2" xfId="27271" xr:uid="{00000000-0005-0000-0000-0000D47D0000}"/>
    <cellStyle name="Note 5 13 2 4 4 3" xfId="41724" xr:uid="{00000000-0005-0000-0000-0000D57D0000}"/>
    <cellStyle name="Note 5 13 2 4 5" xfId="12256" xr:uid="{00000000-0005-0000-0000-0000D67D0000}"/>
    <cellStyle name="Note 5 13 2 4 5 2" xfId="29691" xr:uid="{00000000-0005-0000-0000-0000D77D0000}"/>
    <cellStyle name="Note 5 13 2 4 5 3" xfId="44144" xr:uid="{00000000-0005-0000-0000-0000D87D0000}"/>
    <cellStyle name="Note 5 13 2 4 6" xfId="15375" xr:uid="{00000000-0005-0000-0000-0000D97D0000}"/>
    <cellStyle name="Note 5 13 2 4 6 2" xfId="32810" xr:uid="{00000000-0005-0000-0000-0000DA7D0000}"/>
    <cellStyle name="Note 5 13 2 4 6 3" xfId="47263" xr:uid="{00000000-0005-0000-0000-0000DB7D0000}"/>
    <cellStyle name="Note 5 13 2 4 7" xfId="19263" xr:uid="{00000000-0005-0000-0000-0000DC7D0000}"/>
    <cellStyle name="Note 5 13 2 4 8" xfId="20537" xr:uid="{00000000-0005-0000-0000-0000DD7D0000}"/>
    <cellStyle name="Note 5 13 2 5" xfId="4930" xr:uid="{00000000-0005-0000-0000-0000DE7D0000}"/>
    <cellStyle name="Note 5 13 2 5 2" xfId="14323" xr:uid="{00000000-0005-0000-0000-0000DF7D0000}"/>
    <cellStyle name="Note 5 13 2 5 2 2" xfId="31758" xr:uid="{00000000-0005-0000-0000-0000E07D0000}"/>
    <cellStyle name="Note 5 13 2 5 2 3" xfId="46211" xr:uid="{00000000-0005-0000-0000-0000E17D0000}"/>
    <cellStyle name="Note 5 13 2 5 3" xfId="16784" xr:uid="{00000000-0005-0000-0000-0000E27D0000}"/>
    <cellStyle name="Note 5 13 2 5 3 2" xfId="34219" xr:uid="{00000000-0005-0000-0000-0000E37D0000}"/>
    <cellStyle name="Note 5 13 2 5 3 3" xfId="48672" xr:uid="{00000000-0005-0000-0000-0000E47D0000}"/>
    <cellStyle name="Note 5 13 2 5 4" xfId="22366" xr:uid="{00000000-0005-0000-0000-0000E57D0000}"/>
    <cellStyle name="Note 5 13 2 5 5" xfId="36819" xr:uid="{00000000-0005-0000-0000-0000E67D0000}"/>
    <cellStyle name="Note 5 13 2 6" xfId="7392" xr:uid="{00000000-0005-0000-0000-0000E77D0000}"/>
    <cellStyle name="Note 5 13 2 6 2" xfId="24827" xr:uid="{00000000-0005-0000-0000-0000E87D0000}"/>
    <cellStyle name="Note 5 13 2 6 3" xfId="39280" xr:uid="{00000000-0005-0000-0000-0000E97D0000}"/>
    <cellStyle name="Note 5 13 2 7" xfId="9833" xr:uid="{00000000-0005-0000-0000-0000EA7D0000}"/>
    <cellStyle name="Note 5 13 2 7 2" xfId="27268" xr:uid="{00000000-0005-0000-0000-0000EB7D0000}"/>
    <cellStyle name="Note 5 13 2 7 3" xfId="41721" xr:uid="{00000000-0005-0000-0000-0000EC7D0000}"/>
    <cellStyle name="Note 5 13 2 8" xfId="12253" xr:uid="{00000000-0005-0000-0000-0000ED7D0000}"/>
    <cellStyle name="Note 5 13 2 8 2" xfId="29688" xr:uid="{00000000-0005-0000-0000-0000EE7D0000}"/>
    <cellStyle name="Note 5 13 2 8 3" xfId="44141" xr:uid="{00000000-0005-0000-0000-0000EF7D0000}"/>
    <cellStyle name="Note 5 13 2 9" xfId="19260" xr:uid="{00000000-0005-0000-0000-0000F07D0000}"/>
    <cellStyle name="Note 5 13 3" xfId="2423" xr:uid="{00000000-0005-0000-0000-0000F17D0000}"/>
    <cellStyle name="Note 5 13 3 2" xfId="2424" xr:uid="{00000000-0005-0000-0000-0000F27D0000}"/>
    <cellStyle name="Note 5 13 3 2 2" xfId="4935" xr:uid="{00000000-0005-0000-0000-0000F37D0000}"/>
    <cellStyle name="Note 5 13 3 2 2 2" xfId="14327" xr:uid="{00000000-0005-0000-0000-0000F47D0000}"/>
    <cellStyle name="Note 5 13 3 2 2 2 2" xfId="31762" xr:uid="{00000000-0005-0000-0000-0000F57D0000}"/>
    <cellStyle name="Note 5 13 3 2 2 2 3" xfId="46215" xr:uid="{00000000-0005-0000-0000-0000F67D0000}"/>
    <cellStyle name="Note 5 13 3 2 2 3" xfId="16788" xr:uid="{00000000-0005-0000-0000-0000F77D0000}"/>
    <cellStyle name="Note 5 13 3 2 2 3 2" xfId="34223" xr:uid="{00000000-0005-0000-0000-0000F87D0000}"/>
    <cellStyle name="Note 5 13 3 2 2 3 3" xfId="48676" xr:uid="{00000000-0005-0000-0000-0000F97D0000}"/>
    <cellStyle name="Note 5 13 3 2 2 4" xfId="22371" xr:uid="{00000000-0005-0000-0000-0000FA7D0000}"/>
    <cellStyle name="Note 5 13 3 2 2 5" xfId="36824" xr:uid="{00000000-0005-0000-0000-0000FB7D0000}"/>
    <cellStyle name="Note 5 13 3 2 3" xfId="7397" xr:uid="{00000000-0005-0000-0000-0000FC7D0000}"/>
    <cellStyle name="Note 5 13 3 2 3 2" xfId="24832" xr:uid="{00000000-0005-0000-0000-0000FD7D0000}"/>
    <cellStyle name="Note 5 13 3 2 3 3" xfId="39285" xr:uid="{00000000-0005-0000-0000-0000FE7D0000}"/>
    <cellStyle name="Note 5 13 3 2 4" xfId="9838" xr:uid="{00000000-0005-0000-0000-0000FF7D0000}"/>
    <cellStyle name="Note 5 13 3 2 4 2" xfId="27273" xr:uid="{00000000-0005-0000-0000-0000007E0000}"/>
    <cellStyle name="Note 5 13 3 2 4 3" xfId="41726" xr:uid="{00000000-0005-0000-0000-0000017E0000}"/>
    <cellStyle name="Note 5 13 3 2 5" xfId="12258" xr:uid="{00000000-0005-0000-0000-0000027E0000}"/>
    <cellStyle name="Note 5 13 3 2 5 2" xfId="29693" xr:uid="{00000000-0005-0000-0000-0000037E0000}"/>
    <cellStyle name="Note 5 13 3 2 5 3" xfId="44146" xr:uid="{00000000-0005-0000-0000-0000047E0000}"/>
    <cellStyle name="Note 5 13 3 2 6" xfId="19265" xr:uid="{00000000-0005-0000-0000-0000057E0000}"/>
    <cellStyle name="Note 5 13 3 3" xfId="2425" xr:uid="{00000000-0005-0000-0000-0000067E0000}"/>
    <cellStyle name="Note 5 13 3 3 2" xfId="4936" xr:uid="{00000000-0005-0000-0000-0000077E0000}"/>
    <cellStyle name="Note 5 13 3 3 2 2" xfId="14328" xr:uid="{00000000-0005-0000-0000-0000087E0000}"/>
    <cellStyle name="Note 5 13 3 3 2 2 2" xfId="31763" xr:uid="{00000000-0005-0000-0000-0000097E0000}"/>
    <cellStyle name="Note 5 13 3 3 2 2 3" xfId="46216" xr:uid="{00000000-0005-0000-0000-00000A7E0000}"/>
    <cellStyle name="Note 5 13 3 3 2 3" xfId="16789" xr:uid="{00000000-0005-0000-0000-00000B7E0000}"/>
    <cellStyle name="Note 5 13 3 3 2 3 2" xfId="34224" xr:uid="{00000000-0005-0000-0000-00000C7E0000}"/>
    <cellStyle name="Note 5 13 3 3 2 3 3" xfId="48677" xr:uid="{00000000-0005-0000-0000-00000D7E0000}"/>
    <cellStyle name="Note 5 13 3 3 2 4" xfId="22372" xr:uid="{00000000-0005-0000-0000-00000E7E0000}"/>
    <cellStyle name="Note 5 13 3 3 2 5" xfId="36825" xr:uid="{00000000-0005-0000-0000-00000F7E0000}"/>
    <cellStyle name="Note 5 13 3 3 3" xfId="7398" xr:uid="{00000000-0005-0000-0000-0000107E0000}"/>
    <cellStyle name="Note 5 13 3 3 3 2" xfId="24833" xr:uid="{00000000-0005-0000-0000-0000117E0000}"/>
    <cellStyle name="Note 5 13 3 3 3 3" xfId="39286" xr:uid="{00000000-0005-0000-0000-0000127E0000}"/>
    <cellStyle name="Note 5 13 3 3 4" xfId="9839" xr:uid="{00000000-0005-0000-0000-0000137E0000}"/>
    <cellStyle name="Note 5 13 3 3 4 2" xfId="27274" xr:uid="{00000000-0005-0000-0000-0000147E0000}"/>
    <cellStyle name="Note 5 13 3 3 4 3" xfId="41727" xr:uid="{00000000-0005-0000-0000-0000157E0000}"/>
    <cellStyle name="Note 5 13 3 3 5" xfId="12259" xr:uid="{00000000-0005-0000-0000-0000167E0000}"/>
    <cellStyle name="Note 5 13 3 3 5 2" xfId="29694" xr:uid="{00000000-0005-0000-0000-0000177E0000}"/>
    <cellStyle name="Note 5 13 3 3 5 3" xfId="44147" xr:uid="{00000000-0005-0000-0000-0000187E0000}"/>
    <cellStyle name="Note 5 13 3 3 6" xfId="19266" xr:uid="{00000000-0005-0000-0000-0000197E0000}"/>
    <cellStyle name="Note 5 13 3 4" xfId="2426" xr:uid="{00000000-0005-0000-0000-00001A7E0000}"/>
    <cellStyle name="Note 5 13 3 4 2" xfId="4937" xr:uid="{00000000-0005-0000-0000-00001B7E0000}"/>
    <cellStyle name="Note 5 13 3 4 2 2" xfId="22373" xr:uid="{00000000-0005-0000-0000-00001C7E0000}"/>
    <cellStyle name="Note 5 13 3 4 2 3" xfId="36826" xr:uid="{00000000-0005-0000-0000-00001D7E0000}"/>
    <cellStyle name="Note 5 13 3 4 3" xfId="7399" xr:uid="{00000000-0005-0000-0000-00001E7E0000}"/>
    <cellStyle name="Note 5 13 3 4 3 2" xfId="24834" xr:uid="{00000000-0005-0000-0000-00001F7E0000}"/>
    <cellStyle name="Note 5 13 3 4 3 3" xfId="39287" xr:uid="{00000000-0005-0000-0000-0000207E0000}"/>
    <cellStyle name="Note 5 13 3 4 4" xfId="9840" xr:uid="{00000000-0005-0000-0000-0000217E0000}"/>
    <cellStyle name="Note 5 13 3 4 4 2" xfId="27275" xr:uid="{00000000-0005-0000-0000-0000227E0000}"/>
    <cellStyle name="Note 5 13 3 4 4 3" xfId="41728" xr:uid="{00000000-0005-0000-0000-0000237E0000}"/>
    <cellStyle name="Note 5 13 3 4 5" xfId="12260" xr:uid="{00000000-0005-0000-0000-0000247E0000}"/>
    <cellStyle name="Note 5 13 3 4 5 2" xfId="29695" xr:uid="{00000000-0005-0000-0000-0000257E0000}"/>
    <cellStyle name="Note 5 13 3 4 5 3" xfId="44148" xr:uid="{00000000-0005-0000-0000-0000267E0000}"/>
    <cellStyle name="Note 5 13 3 4 6" xfId="15376" xr:uid="{00000000-0005-0000-0000-0000277E0000}"/>
    <cellStyle name="Note 5 13 3 4 6 2" xfId="32811" xr:uid="{00000000-0005-0000-0000-0000287E0000}"/>
    <cellStyle name="Note 5 13 3 4 6 3" xfId="47264" xr:uid="{00000000-0005-0000-0000-0000297E0000}"/>
    <cellStyle name="Note 5 13 3 4 7" xfId="19267" xr:uid="{00000000-0005-0000-0000-00002A7E0000}"/>
    <cellStyle name="Note 5 13 3 4 8" xfId="20538" xr:uid="{00000000-0005-0000-0000-00002B7E0000}"/>
    <cellStyle name="Note 5 13 3 5" xfId="4934" xr:uid="{00000000-0005-0000-0000-00002C7E0000}"/>
    <cellStyle name="Note 5 13 3 5 2" xfId="14326" xr:uid="{00000000-0005-0000-0000-00002D7E0000}"/>
    <cellStyle name="Note 5 13 3 5 2 2" xfId="31761" xr:uid="{00000000-0005-0000-0000-00002E7E0000}"/>
    <cellStyle name="Note 5 13 3 5 2 3" xfId="46214" xr:uid="{00000000-0005-0000-0000-00002F7E0000}"/>
    <cellStyle name="Note 5 13 3 5 3" xfId="16787" xr:uid="{00000000-0005-0000-0000-0000307E0000}"/>
    <cellStyle name="Note 5 13 3 5 3 2" xfId="34222" xr:uid="{00000000-0005-0000-0000-0000317E0000}"/>
    <cellStyle name="Note 5 13 3 5 3 3" xfId="48675" xr:uid="{00000000-0005-0000-0000-0000327E0000}"/>
    <cellStyle name="Note 5 13 3 5 4" xfId="22370" xr:uid="{00000000-0005-0000-0000-0000337E0000}"/>
    <cellStyle name="Note 5 13 3 5 5" xfId="36823" xr:uid="{00000000-0005-0000-0000-0000347E0000}"/>
    <cellStyle name="Note 5 13 3 6" xfId="7396" xr:uid="{00000000-0005-0000-0000-0000357E0000}"/>
    <cellStyle name="Note 5 13 3 6 2" xfId="24831" xr:uid="{00000000-0005-0000-0000-0000367E0000}"/>
    <cellStyle name="Note 5 13 3 6 3" xfId="39284" xr:uid="{00000000-0005-0000-0000-0000377E0000}"/>
    <cellStyle name="Note 5 13 3 7" xfId="9837" xr:uid="{00000000-0005-0000-0000-0000387E0000}"/>
    <cellStyle name="Note 5 13 3 7 2" xfId="27272" xr:uid="{00000000-0005-0000-0000-0000397E0000}"/>
    <cellStyle name="Note 5 13 3 7 3" xfId="41725" xr:uid="{00000000-0005-0000-0000-00003A7E0000}"/>
    <cellStyle name="Note 5 13 3 8" xfId="12257" xr:uid="{00000000-0005-0000-0000-00003B7E0000}"/>
    <cellStyle name="Note 5 13 3 8 2" xfId="29692" xr:uid="{00000000-0005-0000-0000-00003C7E0000}"/>
    <cellStyle name="Note 5 13 3 8 3" xfId="44145" xr:uid="{00000000-0005-0000-0000-00003D7E0000}"/>
    <cellStyle name="Note 5 13 3 9" xfId="19264" xr:uid="{00000000-0005-0000-0000-00003E7E0000}"/>
    <cellStyle name="Note 5 13 4" xfId="2427" xr:uid="{00000000-0005-0000-0000-00003F7E0000}"/>
    <cellStyle name="Note 5 13 4 2" xfId="2428" xr:uid="{00000000-0005-0000-0000-0000407E0000}"/>
    <cellStyle name="Note 5 13 4 2 2" xfId="4939" xr:uid="{00000000-0005-0000-0000-0000417E0000}"/>
    <cellStyle name="Note 5 13 4 2 2 2" xfId="14330" xr:uid="{00000000-0005-0000-0000-0000427E0000}"/>
    <cellStyle name="Note 5 13 4 2 2 2 2" xfId="31765" xr:uid="{00000000-0005-0000-0000-0000437E0000}"/>
    <cellStyle name="Note 5 13 4 2 2 2 3" xfId="46218" xr:uid="{00000000-0005-0000-0000-0000447E0000}"/>
    <cellStyle name="Note 5 13 4 2 2 3" xfId="16791" xr:uid="{00000000-0005-0000-0000-0000457E0000}"/>
    <cellStyle name="Note 5 13 4 2 2 3 2" xfId="34226" xr:uid="{00000000-0005-0000-0000-0000467E0000}"/>
    <cellStyle name="Note 5 13 4 2 2 3 3" xfId="48679" xr:uid="{00000000-0005-0000-0000-0000477E0000}"/>
    <cellStyle name="Note 5 13 4 2 2 4" xfId="22375" xr:uid="{00000000-0005-0000-0000-0000487E0000}"/>
    <cellStyle name="Note 5 13 4 2 2 5" xfId="36828" xr:uid="{00000000-0005-0000-0000-0000497E0000}"/>
    <cellStyle name="Note 5 13 4 2 3" xfId="7401" xr:uid="{00000000-0005-0000-0000-00004A7E0000}"/>
    <cellStyle name="Note 5 13 4 2 3 2" xfId="24836" xr:uid="{00000000-0005-0000-0000-00004B7E0000}"/>
    <cellStyle name="Note 5 13 4 2 3 3" xfId="39289" xr:uid="{00000000-0005-0000-0000-00004C7E0000}"/>
    <cellStyle name="Note 5 13 4 2 4" xfId="9842" xr:uid="{00000000-0005-0000-0000-00004D7E0000}"/>
    <cellStyle name="Note 5 13 4 2 4 2" xfId="27277" xr:uid="{00000000-0005-0000-0000-00004E7E0000}"/>
    <cellStyle name="Note 5 13 4 2 4 3" xfId="41730" xr:uid="{00000000-0005-0000-0000-00004F7E0000}"/>
    <cellStyle name="Note 5 13 4 2 5" xfId="12262" xr:uid="{00000000-0005-0000-0000-0000507E0000}"/>
    <cellStyle name="Note 5 13 4 2 5 2" xfId="29697" xr:uid="{00000000-0005-0000-0000-0000517E0000}"/>
    <cellStyle name="Note 5 13 4 2 5 3" xfId="44150" xr:uid="{00000000-0005-0000-0000-0000527E0000}"/>
    <cellStyle name="Note 5 13 4 2 6" xfId="19269" xr:uid="{00000000-0005-0000-0000-0000537E0000}"/>
    <cellStyle name="Note 5 13 4 3" xfId="2429" xr:uid="{00000000-0005-0000-0000-0000547E0000}"/>
    <cellStyle name="Note 5 13 4 3 2" xfId="4940" xr:uid="{00000000-0005-0000-0000-0000557E0000}"/>
    <cellStyle name="Note 5 13 4 3 2 2" xfId="14331" xr:uid="{00000000-0005-0000-0000-0000567E0000}"/>
    <cellStyle name="Note 5 13 4 3 2 2 2" xfId="31766" xr:uid="{00000000-0005-0000-0000-0000577E0000}"/>
    <cellStyle name="Note 5 13 4 3 2 2 3" xfId="46219" xr:uid="{00000000-0005-0000-0000-0000587E0000}"/>
    <cellStyle name="Note 5 13 4 3 2 3" xfId="16792" xr:uid="{00000000-0005-0000-0000-0000597E0000}"/>
    <cellStyle name="Note 5 13 4 3 2 3 2" xfId="34227" xr:uid="{00000000-0005-0000-0000-00005A7E0000}"/>
    <cellStyle name="Note 5 13 4 3 2 3 3" xfId="48680" xr:uid="{00000000-0005-0000-0000-00005B7E0000}"/>
    <cellStyle name="Note 5 13 4 3 2 4" xfId="22376" xr:uid="{00000000-0005-0000-0000-00005C7E0000}"/>
    <cellStyle name="Note 5 13 4 3 2 5" xfId="36829" xr:uid="{00000000-0005-0000-0000-00005D7E0000}"/>
    <cellStyle name="Note 5 13 4 3 3" xfId="7402" xr:uid="{00000000-0005-0000-0000-00005E7E0000}"/>
    <cellStyle name="Note 5 13 4 3 3 2" xfId="24837" xr:uid="{00000000-0005-0000-0000-00005F7E0000}"/>
    <cellStyle name="Note 5 13 4 3 3 3" xfId="39290" xr:uid="{00000000-0005-0000-0000-0000607E0000}"/>
    <cellStyle name="Note 5 13 4 3 4" xfId="9843" xr:uid="{00000000-0005-0000-0000-0000617E0000}"/>
    <cellStyle name="Note 5 13 4 3 4 2" xfId="27278" xr:uid="{00000000-0005-0000-0000-0000627E0000}"/>
    <cellStyle name="Note 5 13 4 3 4 3" xfId="41731" xr:uid="{00000000-0005-0000-0000-0000637E0000}"/>
    <cellStyle name="Note 5 13 4 3 5" xfId="12263" xr:uid="{00000000-0005-0000-0000-0000647E0000}"/>
    <cellStyle name="Note 5 13 4 3 5 2" xfId="29698" xr:uid="{00000000-0005-0000-0000-0000657E0000}"/>
    <cellStyle name="Note 5 13 4 3 5 3" xfId="44151" xr:uid="{00000000-0005-0000-0000-0000667E0000}"/>
    <cellStyle name="Note 5 13 4 3 6" xfId="19270" xr:uid="{00000000-0005-0000-0000-0000677E0000}"/>
    <cellStyle name="Note 5 13 4 4" xfId="2430" xr:uid="{00000000-0005-0000-0000-0000687E0000}"/>
    <cellStyle name="Note 5 13 4 4 2" xfId="4941" xr:uid="{00000000-0005-0000-0000-0000697E0000}"/>
    <cellStyle name="Note 5 13 4 4 2 2" xfId="22377" xr:uid="{00000000-0005-0000-0000-00006A7E0000}"/>
    <cellStyle name="Note 5 13 4 4 2 3" xfId="36830" xr:uid="{00000000-0005-0000-0000-00006B7E0000}"/>
    <cellStyle name="Note 5 13 4 4 3" xfId="7403" xr:uid="{00000000-0005-0000-0000-00006C7E0000}"/>
    <cellStyle name="Note 5 13 4 4 3 2" xfId="24838" xr:uid="{00000000-0005-0000-0000-00006D7E0000}"/>
    <cellStyle name="Note 5 13 4 4 3 3" xfId="39291" xr:uid="{00000000-0005-0000-0000-00006E7E0000}"/>
    <cellStyle name="Note 5 13 4 4 4" xfId="9844" xr:uid="{00000000-0005-0000-0000-00006F7E0000}"/>
    <cellStyle name="Note 5 13 4 4 4 2" xfId="27279" xr:uid="{00000000-0005-0000-0000-0000707E0000}"/>
    <cellStyle name="Note 5 13 4 4 4 3" xfId="41732" xr:uid="{00000000-0005-0000-0000-0000717E0000}"/>
    <cellStyle name="Note 5 13 4 4 5" xfId="12264" xr:uid="{00000000-0005-0000-0000-0000727E0000}"/>
    <cellStyle name="Note 5 13 4 4 5 2" xfId="29699" xr:uid="{00000000-0005-0000-0000-0000737E0000}"/>
    <cellStyle name="Note 5 13 4 4 5 3" xfId="44152" xr:uid="{00000000-0005-0000-0000-0000747E0000}"/>
    <cellStyle name="Note 5 13 4 4 6" xfId="15377" xr:uid="{00000000-0005-0000-0000-0000757E0000}"/>
    <cellStyle name="Note 5 13 4 4 6 2" xfId="32812" xr:uid="{00000000-0005-0000-0000-0000767E0000}"/>
    <cellStyle name="Note 5 13 4 4 6 3" xfId="47265" xr:uid="{00000000-0005-0000-0000-0000777E0000}"/>
    <cellStyle name="Note 5 13 4 4 7" xfId="19271" xr:uid="{00000000-0005-0000-0000-0000787E0000}"/>
    <cellStyle name="Note 5 13 4 4 8" xfId="20539" xr:uid="{00000000-0005-0000-0000-0000797E0000}"/>
    <cellStyle name="Note 5 13 4 5" xfId="4938" xr:uid="{00000000-0005-0000-0000-00007A7E0000}"/>
    <cellStyle name="Note 5 13 4 5 2" xfId="14329" xr:uid="{00000000-0005-0000-0000-00007B7E0000}"/>
    <cellStyle name="Note 5 13 4 5 2 2" xfId="31764" xr:uid="{00000000-0005-0000-0000-00007C7E0000}"/>
    <cellStyle name="Note 5 13 4 5 2 3" xfId="46217" xr:uid="{00000000-0005-0000-0000-00007D7E0000}"/>
    <cellStyle name="Note 5 13 4 5 3" xfId="16790" xr:uid="{00000000-0005-0000-0000-00007E7E0000}"/>
    <cellStyle name="Note 5 13 4 5 3 2" xfId="34225" xr:uid="{00000000-0005-0000-0000-00007F7E0000}"/>
    <cellStyle name="Note 5 13 4 5 3 3" xfId="48678" xr:uid="{00000000-0005-0000-0000-0000807E0000}"/>
    <cellStyle name="Note 5 13 4 5 4" xfId="22374" xr:uid="{00000000-0005-0000-0000-0000817E0000}"/>
    <cellStyle name="Note 5 13 4 5 5" xfId="36827" xr:uid="{00000000-0005-0000-0000-0000827E0000}"/>
    <cellStyle name="Note 5 13 4 6" xfId="7400" xr:uid="{00000000-0005-0000-0000-0000837E0000}"/>
    <cellStyle name="Note 5 13 4 6 2" xfId="24835" xr:uid="{00000000-0005-0000-0000-0000847E0000}"/>
    <cellStyle name="Note 5 13 4 6 3" xfId="39288" xr:uid="{00000000-0005-0000-0000-0000857E0000}"/>
    <cellStyle name="Note 5 13 4 7" xfId="9841" xr:uid="{00000000-0005-0000-0000-0000867E0000}"/>
    <cellStyle name="Note 5 13 4 7 2" xfId="27276" xr:uid="{00000000-0005-0000-0000-0000877E0000}"/>
    <cellStyle name="Note 5 13 4 7 3" xfId="41729" xr:uid="{00000000-0005-0000-0000-0000887E0000}"/>
    <cellStyle name="Note 5 13 4 8" xfId="12261" xr:uid="{00000000-0005-0000-0000-0000897E0000}"/>
    <cellStyle name="Note 5 13 4 8 2" xfId="29696" xr:uid="{00000000-0005-0000-0000-00008A7E0000}"/>
    <cellStyle name="Note 5 13 4 8 3" xfId="44149" xr:uid="{00000000-0005-0000-0000-00008B7E0000}"/>
    <cellStyle name="Note 5 13 4 9" xfId="19268" xr:uid="{00000000-0005-0000-0000-00008C7E0000}"/>
    <cellStyle name="Note 5 13 5" xfId="2431" xr:uid="{00000000-0005-0000-0000-00008D7E0000}"/>
    <cellStyle name="Note 5 13 5 2" xfId="2432" xr:uid="{00000000-0005-0000-0000-00008E7E0000}"/>
    <cellStyle name="Note 5 13 5 2 2" xfId="4943" xr:uid="{00000000-0005-0000-0000-00008F7E0000}"/>
    <cellStyle name="Note 5 13 5 2 2 2" xfId="14333" xr:uid="{00000000-0005-0000-0000-0000907E0000}"/>
    <cellStyle name="Note 5 13 5 2 2 2 2" xfId="31768" xr:uid="{00000000-0005-0000-0000-0000917E0000}"/>
    <cellStyle name="Note 5 13 5 2 2 2 3" xfId="46221" xr:uid="{00000000-0005-0000-0000-0000927E0000}"/>
    <cellStyle name="Note 5 13 5 2 2 3" xfId="16794" xr:uid="{00000000-0005-0000-0000-0000937E0000}"/>
    <cellStyle name="Note 5 13 5 2 2 3 2" xfId="34229" xr:uid="{00000000-0005-0000-0000-0000947E0000}"/>
    <cellStyle name="Note 5 13 5 2 2 3 3" xfId="48682" xr:uid="{00000000-0005-0000-0000-0000957E0000}"/>
    <cellStyle name="Note 5 13 5 2 2 4" xfId="22379" xr:uid="{00000000-0005-0000-0000-0000967E0000}"/>
    <cellStyle name="Note 5 13 5 2 2 5" xfId="36832" xr:uid="{00000000-0005-0000-0000-0000977E0000}"/>
    <cellStyle name="Note 5 13 5 2 3" xfId="7405" xr:uid="{00000000-0005-0000-0000-0000987E0000}"/>
    <cellStyle name="Note 5 13 5 2 3 2" xfId="24840" xr:uid="{00000000-0005-0000-0000-0000997E0000}"/>
    <cellStyle name="Note 5 13 5 2 3 3" xfId="39293" xr:uid="{00000000-0005-0000-0000-00009A7E0000}"/>
    <cellStyle name="Note 5 13 5 2 4" xfId="9846" xr:uid="{00000000-0005-0000-0000-00009B7E0000}"/>
    <cellStyle name="Note 5 13 5 2 4 2" xfId="27281" xr:uid="{00000000-0005-0000-0000-00009C7E0000}"/>
    <cellStyle name="Note 5 13 5 2 4 3" xfId="41734" xr:uid="{00000000-0005-0000-0000-00009D7E0000}"/>
    <cellStyle name="Note 5 13 5 2 5" xfId="12266" xr:uid="{00000000-0005-0000-0000-00009E7E0000}"/>
    <cellStyle name="Note 5 13 5 2 5 2" xfId="29701" xr:uid="{00000000-0005-0000-0000-00009F7E0000}"/>
    <cellStyle name="Note 5 13 5 2 5 3" xfId="44154" xr:uid="{00000000-0005-0000-0000-0000A07E0000}"/>
    <cellStyle name="Note 5 13 5 2 6" xfId="19273" xr:uid="{00000000-0005-0000-0000-0000A17E0000}"/>
    <cellStyle name="Note 5 13 5 3" xfId="2433" xr:uid="{00000000-0005-0000-0000-0000A27E0000}"/>
    <cellStyle name="Note 5 13 5 3 2" xfId="4944" xr:uid="{00000000-0005-0000-0000-0000A37E0000}"/>
    <cellStyle name="Note 5 13 5 3 2 2" xfId="14334" xr:uid="{00000000-0005-0000-0000-0000A47E0000}"/>
    <cellStyle name="Note 5 13 5 3 2 2 2" xfId="31769" xr:uid="{00000000-0005-0000-0000-0000A57E0000}"/>
    <cellStyle name="Note 5 13 5 3 2 2 3" xfId="46222" xr:uid="{00000000-0005-0000-0000-0000A67E0000}"/>
    <cellStyle name="Note 5 13 5 3 2 3" xfId="16795" xr:uid="{00000000-0005-0000-0000-0000A77E0000}"/>
    <cellStyle name="Note 5 13 5 3 2 3 2" xfId="34230" xr:uid="{00000000-0005-0000-0000-0000A87E0000}"/>
    <cellStyle name="Note 5 13 5 3 2 3 3" xfId="48683" xr:uid="{00000000-0005-0000-0000-0000A97E0000}"/>
    <cellStyle name="Note 5 13 5 3 2 4" xfId="22380" xr:uid="{00000000-0005-0000-0000-0000AA7E0000}"/>
    <cellStyle name="Note 5 13 5 3 2 5" xfId="36833" xr:uid="{00000000-0005-0000-0000-0000AB7E0000}"/>
    <cellStyle name="Note 5 13 5 3 3" xfId="7406" xr:uid="{00000000-0005-0000-0000-0000AC7E0000}"/>
    <cellStyle name="Note 5 13 5 3 3 2" xfId="24841" xr:uid="{00000000-0005-0000-0000-0000AD7E0000}"/>
    <cellStyle name="Note 5 13 5 3 3 3" xfId="39294" xr:uid="{00000000-0005-0000-0000-0000AE7E0000}"/>
    <cellStyle name="Note 5 13 5 3 4" xfId="9847" xr:uid="{00000000-0005-0000-0000-0000AF7E0000}"/>
    <cellStyle name="Note 5 13 5 3 4 2" xfId="27282" xr:uid="{00000000-0005-0000-0000-0000B07E0000}"/>
    <cellStyle name="Note 5 13 5 3 4 3" xfId="41735" xr:uid="{00000000-0005-0000-0000-0000B17E0000}"/>
    <cellStyle name="Note 5 13 5 3 5" xfId="12267" xr:uid="{00000000-0005-0000-0000-0000B27E0000}"/>
    <cellStyle name="Note 5 13 5 3 5 2" xfId="29702" xr:uid="{00000000-0005-0000-0000-0000B37E0000}"/>
    <cellStyle name="Note 5 13 5 3 5 3" xfId="44155" xr:uid="{00000000-0005-0000-0000-0000B47E0000}"/>
    <cellStyle name="Note 5 13 5 3 6" xfId="19274" xr:uid="{00000000-0005-0000-0000-0000B57E0000}"/>
    <cellStyle name="Note 5 13 5 4" xfId="2434" xr:uid="{00000000-0005-0000-0000-0000B67E0000}"/>
    <cellStyle name="Note 5 13 5 4 2" xfId="4945" xr:uid="{00000000-0005-0000-0000-0000B77E0000}"/>
    <cellStyle name="Note 5 13 5 4 2 2" xfId="22381" xr:uid="{00000000-0005-0000-0000-0000B87E0000}"/>
    <cellStyle name="Note 5 13 5 4 2 3" xfId="36834" xr:uid="{00000000-0005-0000-0000-0000B97E0000}"/>
    <cellStyle name="Note 5 13 5 4 3" xfId="7407" xr:uid="{00000000-0005-0000-0000-0000BA7E0000}"/>
    <cellStyle name="Note 5 13 5 4 3 2" xfId="24842" xr:uid="{00000000-0005-0000-0000-0000BB7E0000}"/>
    <cellStyle name="Note 5 13 5 4 3 3" xfId="39295" xr:uid="{00000000-0005-0000-0000-0000BC7E0000}"/>
    <cellStyle name="Note 5 13 5 4 4" xfId="9848" xr:uid="{00000000-0005-0000-0000-0000BD7E0000}"/>
    <cellStyle name="Note 5 13 5 4 4 2" xfId="27283" xr:uid="{00000000-0005-0000-0000-0000BE7E0000}"/>
    <cellStyle name="Note 5 13 5 4 4 3" xfId="41736" xr:uid="{00000000-0005-0000-0000-0000BF7E0000}"/>
    <cellStyle name="Note 5 13 5 4 5" xfId="12268" xr:uid="{00000000-0005-0000-0000-0000C07E0000}"/>
    <cellStyle name="Note 5 13 5 4 5 2" xfId="29703" xr:uid="{00000000-0005-0000-0000-0000C17E0000}"/>
    <cellStyle name="Note 5 13 5 4 5 3" xfId="44156" xr:uid="{00000000-0005-0000-0000-0000C27E0000}"/>
    <cellStyle name="Note 5 13 5 4 6" xfId="15378" xr:uid="{00000000-0005-0000-0000-0000C37E0000}"/>
    <cellStyle name="Note 5 13 5 4 6 2" xfId="32813" xr:uid="{00000000-0005-0000-0000-0000C47E0000}"/>
    <cellStyle name="Note 5 13 5 4 6 3" xfId="47266" xr:uid="{00000000-0005-0000-0000-0000C57E0000}"/>
    <cellStyle name="Note 5 13 5 4 7" xfId="19275" xr:uid="{00000000-0005-0000-0000-0000C67E0000}"/>
    <cellStyle name="Note 5 13 5 4 8" xfId="20540" xr:uid="{00000000-0005-0000-0000-0000C77E0000}"/>
    <cellStyle name="Note 5 13 5 5" xfId="4942" xr:uid="{00000000-0005-0000-0000-0000C87E0000}"/>
    <cellStyle name="Note 5 13 5 5 2" xfId="14332" xr:uid="{00000000-0005-0000-0000-0000C97E0000}"/>
    <cellStyle name="Note 5 13 5 5 2 2" xfId="31767" xr:uid="{00000000-0005-0000-0000-0000CA7E0000}"/>
    <cellStyle name="Note 5 13 5 5 2 3" xfId="46220" xr:uid="{00000000-0005-0000-0000-0000CB7E0000}"/>
    <cellStyle name="Note 5 13 5 5 3" xfId="16793" xr:uid="{00000000-0005-0000-0000-0000CC7E0000}"/>
    <cellStyle name="Note 5 13 5 5 3 2" xfId="34228" xr:uid="{00000000-0005-0000-0000-0000CD7E0000}"/>
    <cellStyle name="Note 5 13 5 5 3 3" xfId="48681" xr:uid="{00000000-0005-0000-0000-0000CE7E0000}"/>
    <cellStyle name="Note 5 13 5 5 4" xfId="22378" xr:uid="{00000000-0005-0000-0000-0000CF7E0000}"/>
    <cellStyle name="Note 5 13 5 5 5" xfId="36831" xr:uid="{00000000-0005-0000-0000-0000D07E0000}"/>
    <cellStyle name="Note 5 13 5 6" xfId="7404" xr:uid="{00000000-0005-0000-0000-0000D17E0000}"/>
    <cellStyle name="Note 5 13 5 6 2" xfId="24839" xr:uid="{00000000-0005-0000-0000-0000D27E0000}"/>
    <cellStyle name="Note 5 13 5 6 3" xfId="39292" xr:uid="{00000000-0005-0000-0000-0000D37E0000}"/>
    <cellStyle name="Note 5 13 5 7" xfId="9845" xr:uid="{00000000-0005-0000-0000-0000D47E0000}"/>
    <cellStyle name="Note 5 13 5 7 2" xfId="27280" xr:uid="{00000000-0005-0000-0000-0000D57E0000}"/>
    <cellStyle name="Note 5 13 5 7 3" xfId="41733" xr:uid="{00000000-0005-0000-0000-0000D67E0000}"/>
    <cellStyle name="Note 5 13 5 8" xfId="12265" xr:uid="{00000000-0005-0000-0000-0000D77E0000}"/>
    <cellStyle name="Note 5 13 5 8 2" xfId="29700" xr:uid="{00000000-0005-0000-0000-0000D87E0000}"/>
    <cellStyle name="Note 5 13 5 8 3" xfId="44153" xr:uid="{00000000-0005-0000-0000-0000D97E0000}"/>
    <cellStyle name="Note 5 13 5 9" xfId="19272" xr:uid="{00000000-0005-0000-0000-0000DA7E0000}"/>
    <cellStyle name="Note 5 13 6" xfId="2435" xr:uid="{00000000-0005-0000-0000-0000DB7E0000}"/>
    <cellStyle name="Note 5 13 6 2" xfId="4946" xr:uid="{00000000-0005-0000-0000-0000DC7E0000}"/>
    <cellStyle name="Note 5 13 6 2 2" xfId="14335" xr:uid="{00000000-0005-0000-0000-0000DD7E0000}"/>
    <cellStyle name="Note 5 13 6 2 2 2" xfId="31770" xr:uid="{00000000-0005-0000-0000-0000DE7E0000}"/>
    <cellStyle name="Note 5 13 6 2 2 3" xfId="46223" xr:uid="{00000000-0005-0000-0000-0000DF7E0000}"/>
    <cellStyle name="Note 5 13 6 2 3" xfId="16796" xr:uid="{00000000-0005-0000-0000-0000E07E0000}"/>
    <cellStyle name="Note 5 13 6 2 3 2" xfId="34231" xr:uid="{00000000-0005-0000-0000-0000E17E0000}"/>
    <cellStyle name="Note 5 13 6 2 3 3" xfId="48684" xr:uid="{00000000-0005-0000-0000-0000E27E0000}"/>
    <cellStyle name="Note 5 13 6 2 4" xfId="22382" xr:uid="{00000000-0005-0000-0000-0000E37E0000}"/>
    <cellStyle name="Note 5 13 6 2 5" xfId="36835" xr:uid="{00000000-0005-0000-0000-0000E47E0000}"/>
    <cellStyle name="Note 5 13 6 3" xfId="7408" xr:uid="{00000000-0005-0000-0000-0000E57E0000}"/>
    <cellStyle name="Note 5 13 6 3 2" xfId="24843" xr:uid="{00000000-0005-0000-0000-0000E67E0000}"/>
    <cellStyle name="Note 5 13 6 3 3" xfId="39296" xr:uid="{00000000-0005-0000-0000-0000E77E0000}"/>
    <cellStyle name="Note 5 13 6 4" xfId="9849" xr:uid="{00000000-0005-0000-0000-0000E87E0000}"/>
    <cellStyle name="Note 5 13 6 4 2" xfId="27284" xr:uid="{00000000-0005-0000-0000-0000E97E0000}"/>
    <cellStyle name="Note 5 13 6 4 3" xfId="41737" xr:uid="{00000000-0005-0000-0000-0000EA7E0000}"/>
    <cellStyle name="Note 5 13 6 5" xfId="12269" xr:uid="{00000000-0005-0000-0000-0000EB7E0000}"/>
    <cellStyle name="Note 5 13 6 5 2" xfId="29704" xr:uid="{00000000-0005-0000-0000-0000EC7E0000}"/>
    <cellStyle name="Note 5 13 6 5 3" xfId="44157" xr:uid="{00000000-0005-0000-0000-0000ED7E0000}"/>
    <cellStyle name="Note 5 13 6 6" xfId="19276" xr:uid="{00000000-0005-0000-0000-0000EE7E0000}"/>
    <cellStyle name="Note 5 13 7" xfId="2436" xr:uid="{00000000-0005-0000-0000-0000EF7E0000}"/>
    <cellStyle name="Note 5 13 7 2" xfId="4947" xr:uid="{00000000-0005-0000-0000-0000F07E0000}"/>
    <cellStyle name="Note 5 13 7 2 2" xfId="14336" xr:uid="{00000000-0005-0000-0000-0000F17E0000}"/>
    <cellStyle name="Note 5 13 7 2 2 2" xfId="31771" xr:uid="{00000000-0005-0000-0000-0000F27E0000}"/>
    <cellStyle name="Note 5 13 7 2 2 3" xfId="46224" xr:uid="{00000000-0005-0000-0000-0000F37E0000}"/>
    <cellStyle name="Note 5 13 7 2 3" xfId="16797" xr:uid="{00000000-0005-0000-0000-0000F47E0000}"/>
    <cellStyle name="Note 5 13 7 2 3 2" xfId="34232" xr:uid="{00000000-0005-0000-0000-0000F57E0000}"/>
    <cellStyle name="Note 5 13 7 2 3 3" xfId="48685" xr:uid="{00000000-0005-0000-0000-0000F67E0000}"/>
    <cellStyle name="Note 5 13 7 2 4" xfId="22383" xr:uid="{00000000-0005-0000-0000-0000F77E0000}"/>
    <cellStyle name="Note 5 13 7 2 5" xfId="36836" xr:uid="{00000000-0005-0000-0000-0000F87E0000}"/>
    <cellStyle name="Note 5 13 7 3" xfId="7409" xr:uid="{00000000-0005-0000-0000-0000F97E0000}"/>
    <cellStyle name="Note 5 13 7 3 2" xfId="24844" xr:uid="{00000000-0005-0000-0000-0000FA7E0000}"/>
    <cellStyle name="Note 5 13 7 3 3" xfId="39297" xr:uid="{00000000-0005-0000-0000-0000FB7E0000}"/>
    <cellStyle name="Note 5 13 7 4" xfId="9850" xr:uid="{00000000-0005-0000-0000-0000FC7E0000}"/>
    <cellStyle name="Note 5 13 7 4 2" xfId="27285" xr:uid="{00000000-0005-0000-0000-0000FD7E0000}"/>
    <cellStyle name="Note 5 13 7 4 3" xfId="41738" xr:uid="{00000000-0005-0000-0000-0000FE7E0000}"/>
    <cellStyle name="Note 5 13 7 5" xfId="12270" xr:uid="{00000000-0005-0000-0000-0000FF7E0000}"/>
    <cellStyle name="Note 5 13 7 5 2" xfId="29705" xr:uid="{00000000-0005-0000-0000-0000007F0000}"/>
    <cellStyle name="Note 5 13 7 5 3" xfId="44158" xr:uid="{00000000-0005-0000-0000-0000017F0000}"/>
    <cellStyle name="Note 5 13 7 6" xfId="19277" xr:uid="{00000000-0005-0000-0000-0000027F0000}"/>
    <cellStyle name="Note 5 13 8" xfId="2437" xr:uid="{00000000-0005-0000-0000-0000037F0000}"/>
    <cellStyle name="Note 5 13 8 2" xfId="4948" xr:uid="{00000000-0005-0000-0000-0000047F0000}"/>
    <cellStyle name="Note 5 13 8 2 2" xfId="22384" xr:uid="{00000000-0005-0000-0000-0000057F0000}"/>
    <cellStyle name="Note 5 13 8 2 3" xfId="36837" xr:uid="{00000000-0005-0000-0000-0000067F0000}"/>
    <cellStyle name="Note 5 13 8 3" xfId="7410" xr:uid="{00000000-0005-0000-0000-0000077F0000}"/>
    <cellStyle name="Note 5 13 8 3 2" xfId="24845" xr:uid="{00000000-0005-0000-0000-0000087F0000}"/>
    <cellStyle name="Note 5 13 8 3 3" xfId="39298" xr:uid="{00000000-0005-0000-0000-0000097F0000}"/>
    <cellStyle name="Note 5 13 8 4" xfId="9851" xr:uid="{00000000-0005-0000-0000-00000A7F0000}"/>
    <cellStyle name="Note 5 13 8 4 2" xfId="27286" xr:uid="{00000000-0005-0000-0000-00000B7F0000}"/>
    <cellStyle name="Note 5 13 8 4 3" xfId="41739" xr:uid="{00000000-0005-0000-0000-00000C7F0000}"/>
    <cellStyle name="Note 5 13 8 5" xfId="12271" xr:uid="{00000000-0005-0000-0000-00000D7F0000}"/>
    <cellStyle name="Note 5 13 8 5 2" xfId="29706" xr:uid="{00000000-0005-0000-0000-00000E7F0000}"/>
    <cellStyle name="Note 5 13 8 5 3" xfId="44159" xr:uid="{00000000-0005-0000-0000-00000F7F0000}"/>
    <cellStyle name="Note 5 13 8 6" xfId="15379" xr:uid="{00000000-0005-0000-0000-0000107F0000}"/>
    <cellStyle name="Note 5 13 8 6 2" xfId="32814" xr:uid="{00000000-0005-0000-0000-0000117F0000}"/>
    <cellStyle name="Note 5 13 8 6 3" xfId="47267" xr:uid="{00000000-0005-0000-0000-0000127F0000}"/>
    <cellStyle name="Note 5 13 8 7" xfId="19278" xr:uid="{00000000-0005-0000-0000-0000137F0000}"/>
    <cellStyle name="Note 5 13 8 8" xfId="20541" xr:uid="{00000000-0005-0000-0000-0000147F0000}"/>
    <cellStyle name="Note 5 13 9" xfId="4929" xr:uid="{00000000-0005-0000-0000-0000157F0000}"/>
    <cellStyle name="Note 5 13 9 2" xfId="14322" xr:uid="{00000000-0005-0000-0000-0000167F0000}"/>
    <cellStyle name="Note 5 13 9 2 2" xfId="31757" xr:uid="{00000000-0005-0000-0000-0000177F0000}"/>
    <cellStyle name="Note 5 13 9 2 3" xfId="46210" xr:uid="{00000000-0005-0000-0000-0000187F0000}"/>
    <cellStyle name="Note 5 13 9 3" xfId="16783" xr:uid="{00000000-0005-0000-0000-0000197F0000}"/>
    <cellStyle name="Note 5 13 9 3 2" xfId="34218" xr:uid="{00000000-0005-0000-0000-00001A7F0000}"/>
    <cellStyle name="Note 5 13 9 3 3" xfId="48671" xr:uid="{00000000-0005-0000-0000-00001B7F0000}"/>
    <cellStyle name="Note 5 13 9 4" xfId="22365" xr:uid="{00000000-0005-0000-0000-00001C7F0000}"/>
    <cellStyle name="Note 5 13 9 5" xfId="36818" xr:uid="{00000000-0005-0000-0000-00001D7F0000}"/>
    <cellStyle name="Note 5 14" xfId="2438" xr:uid="{00000000-0005-0000-0000-00001E7F0000}"/>
    <cellStyle name="Note 5 14 10" xfId="7411" xr:uid="{00000000-0005-0000-0000-00001F7F0000}"/>
    <cellStyle name="Note 5 14 10 2" xfId="24846" xr:uid="{00000000-0005-0000-0000-0000207F0000}"/>
    <cellStyle name="Note 5 14 10 3" xfId="39299" xr:uid="{00000000-0005-0000-0000-0000217F0000}"/>
    <cellStyle name="Note 5 14 11" xfId="9852" xr:uid="{00000000-0005-0000-0000-0000227F0000}"/>
    <cellStyle name="Note 5 14 11 2" xfId="27287" xr:uid="{00000000-0005-0000-0000-0000237F0000}"/>
    <cellStyle name="Note 5 14 11 3" xfId="41740" xr:uid="{00000000-0005-0000-0000-0000247F0000}"/>
    <cellStyle name="Note 5 14 12" xfId="12272" xr:uid="{00000000-0005-0000-0000-0000257F0000}"/>
    <cellStyle name="Note 5 14 12 2" xfId="29707" xr:uid="{00000000-0005-0000-0000-0000267F0000}"/>
    <cellStyle name="Note 5 14 12 3" xfId="44160" xr:uid="{00000000-0005-0000-0000-0000277F0000}"/>
    <cellStyle name="Note 5 14 13" xfId="19279" xr:uid="{00000000-0005-0000-0000-0000287F0000}"/>
    <cellStyle name="Note 5 14 2" xfId="2439" xr:uid="{00000000-0005-0000-0000-0000297F0000}"/>
    <cellStyle name="Note 5 14 2 2" xfId="2440" xr:uid="{00000000-0005-0000-0000-00002A7F0000}"/>
    <cellStyle name="Note 5 14 2 2 2" xfId="4951" xr:uid="{00000000-0005-0000-0000-00002B7F0000}"/>
    <cellStyle name="Note 5 14 2 2 2 2" xfId="14339" xr:uid="{00000000-0005-0000-0000-00002C7F0000}"/>
    <cellStyle name="Note 5 14 2 2 2 2 2" xfId="31774" xr:uid="{00000000-0005-0000-0000-00002D7F0000}"/>
    <cellStyle name="Note 5 14 2 2 2 2 3" xfId="46227" xr:uid="{00000000-0005-0000-0000-00002E7F0000}"/>
    <cellStyle name="Note 5 14 2 2 2 3" xfId="16800" xr:uid="{00000000-0005-0000-0000-00002F7F0000}"/>
    <cellStyle name="Note 5 14 2 2 2 3 2" xfId="34235" xr:uid="{00000000-0005-0000-0000-0000307F0000}"/>
    <cellStyle name="Note 5 14 2 2 2 3 3" xfId="48688" xr:uid="{00000000-0005-0000-0000-0000317F0000}"/>
    <cellStyle name="Note 5 14 2 2 2 4" xfId="22387" xr:uid="{00000000-0005-0000-0000-0000327F0000}"/>
    <cellStyle name="Note 5 14 2 2 2 5" xfId="36840" xr:uid="{00000000-0005-0000-0000-0000337F0000}"/>
    <cellStyle name="Note 5 14 2 2 3" xfId="7413" xr:uid="{00000000-0005-0000-0000-0000347F0000}"/>
    <cellStyle name="Note 5 14 2 2 3 2" xfId="24848" xr:uid="{00000000-0005-0000-0000-0000357F0000}"/>
    <cellStyle name="Note 5 14 2 2 3 3" xfId="39301" xr:uid="{00000000-0005-0000-0000-0000367F0000}"/>
    <cellStyle name="Note 5 14 2 2 4" xfId="9854" xr:uid="{00000000-0005-0000-0000-0000377F0000}"/>
    <cellStyle name="Note 5 14 2 2 4 2" xfId="27289" xr:uid="{00000000-0005-0000-0000-0000387F0000}"/>
    <cellStyle name="Note 5 14 2 2 4 3" xfId="41742" xr:uid="{00000000-0005-0000-0000-0000397F0000}"/>
    <cellStyle name="Note 5 14 2 2 5" xfId="12274" xr:uid="{00000000-0005-0000-0000-00003A7F0000}"/>
    <cellStyle name="Note 5 14 2 2 5 2" xfId="29709" xr:uid="{00000000-0005-0000-0000-00003B7F0000}"/>
    <cellStyle name="Note 5 14 2 2 5 3" xfId="44162" xr:uid="{00000000-0005-0000-0000-00003C7F0000}"/>
    <cellStyle name="Note 5 14 2 2 6" xfId="19281" xr:uid="{00000000-0005-0000-0000-00003D7F0000}"/>
    <cellStyle name="Note 5 14 2 3" xfId="2441" xr:uid="{00000000-0005-0000-0000-00003E7F0000}"/>
    <cellStyle name="Note 5 14 2 3 2" xfId="4952" xr:uid="{00000000-0005-0000-0000-00003F7F0000}"/>
    <cellStyle name="Note 5 14 2 3 2 2" xfId="14340" xr:uid="{00000000-0005-0000-0000-0000407F0000}"/>
    <cellStyle name="Note 5 14 2 3 2 2 2" xfId="31775" xr:uid="{00000000-0005-0000-0000-0000417F0000}"/>
    <cellStyle name="Note 5 14 2 3 2 2 3" xfId="46228" xr:uid="{00000000-0005-0000-0000-0000427F0000}"/>
    <cellStyle name="Note 5 14 2 3 2 3" xfId="16801" xr:uid="{00000000-0005-0000-0000-0000437F0000}"/>
    <cellStyle name="Note 5 14 2 3 2 3 2" xfId="34236" xr:uid="{00000000-0005-0000-0000-0000447F0000}"/>
    <cellStyle name="Note 5 14 2 3 2 3 3" xfId="48689" xr:uid="{00000000-0005-0000-0000-0000457F0000}"/>
    <cellStyle name="Note 5 14 2 3 2 4" xfId="22388" xr:uid="{00000000-0005-0000-0000-0000467F0000}"/>
    <cellStyle name="Note 5 14 2 3 2 5" xfId="36841" xr:uid="{00000000-0005-0000-0000-0000477F0000}"/>
    <cellStyle name="Note 5 14 2 3 3" xfId="7414" xr:uid="{00000000-0005-0000-0000-0000487F0000}"/>
    <cellStyle name="Note 5 14 2 3 3 2" xfId="24849" xr:uid="{00000000-0005-0000-0000-0000497F0000}"/>
    <cellStyle name="Note 5 14 2 3 3 3" xfId="39302" xr:uid="{00000000-0005-0000-0000-00004A7F0000}"/>
    <cellStyle name="Note 5 14 2 3 4" xfId="9855" xr:uid="{00000000-0005-0000-0000-00004B7F0000}"/>
    <cellStyle name="Note 5 14 2 3 4 2" xfId="27290" xr:uid="{00000000-0005-0000-0000-00004C7F0000}"/>
    <cellStyle name="Note 5 14 2 3 4 3" xfId="41743" xr:uid="{00000000-0005-0000-0000-00004D7F0000}"/>
    <cellStyle name="Note 5 14 2 3 5" xfId="12275" xr:uid="{00000000-0005-0000-0000-00004E7F0000}"/>
    <cellStyle name="Note 5 14 2 3 5 2" xfId="29710" xr:uid="{00000000-0005-0000-0000-00004F7F0000}"/>
    <cellStyle name="Note 5 14 2 3 5 3" xfId="44163" xr:uid="{00000000-0005-0000-0000-0000507F0000}"/>
    <cellStyle name="Note 5 14 2 3 6" xfId="19282" xr:uid="{00000000-0005-0000-0000-0000517F0000}"/>
    <cellStyle name="Note 5 14 2 4" xfId="2442" xr:uid="{00000000-0005-0000-0000-0000527F0000}"/>
    <cellStyle name="Note 5 14 2 4 2" xfId="4953" xr:uid="{00000000-0005-0000-0000-0000537F0000}"/>
    <cellStyle name="Note 5 14 2 4 2 2" xfId="22389" xr:uid="{00000000-0005-0000-0000-0000547F0000}"/>
    <cellStyle name="Note 5 14 2 4 2 3" xfId="36842" xr:uid="{00000000-0005-0000-0000-0000557F0000}"/>
    <cellStyle name="Note 5 14 2 4 3" xfId="7415" xr:uid="{00000000-0005-0000-0000-0000567F0000}"/>
    <cellStyle name="Note 5 14 2 4 3 2" xfId="24850" xr:uid="{00000000-0005-0000-0000-0000577F0000}"/>
    <cellStyle name="Note 5 14 2 4 3 3" xfId="39303" xr:uid="{00000000-0005-0000-0000-0000587F0000}"/>
    <cellStyle name="Note 5 14 2 4 4" xfId="9856" xr:uid="{00000000-0005-0000-0000-0000597F0000}"/>
    <cellStyle name="Note 5 14 2 4 4 2" xfId="27291" xr:uid="{00000000-0005-0000-0000-00005A7F0000}"/>
    <cellStyle name="Note 5 14 2 4 4 3" xfId="41744" xr:uid="{00000000-0005-0000-0000-00005B7F0000}"/>
    <cellStyle name="Note 5 14 2 4 5" xfId="12276" xr:uid="{00000000-0005-0000-0000-00005C7F0000}"/>
    <cellStyle name="Note 5 14 2 4 5 2" xfId="29711" xr:uid="{00000000-0005-0000-0000-00005D7F0000}"/>
    <cellStyle name="Note 5 14 2 4 5 3" xfId="44164" xr:uid="{00000000-0005-0000-0000-00005E7F0000}"/>
    <cellStyle name="Note 5 14 2 4 6" xfId="15380" xr:uid="{00000000-0005-0000-0000-00005F7F0000}"/>
    <cellStyle name="Note 5 14 2 4 6 2" xfId="32815" xr:uid="{00000000-0005-0000-0000-0000607F0000}"/>
    <cellStyle name="Note 5 14 2 4 6 3" xfId="47268" xr:uid="{00000000-0005-0000-0000-0000617F0000}"/>
    <cellStyle name="Note 5 14 2 4 7" xfId="19283" xr:uid="{00000000-0005-0000-0000-0000627F0000}"/>
    <cellStyle name="Note 5 14 2 4 8" xfId="20542" xr:uid="{00000000-0005-0000-0000-0000637F0000}"/>
    <cellStyle name="Note 5 14 2 5" xfId="4950" xr:uid="{00000000-0005-0000-0000-0000647F0000}"/>
    <cellStyle name="Note 5 14 2 5 2" xfId="14338" xr:uid="{00000000-0005-0000-0000-0000657F0000}"/>
    <cellStyle name="Note 5 14 2 5 2 2" xfId="31773" xr:uid="{00000000-0005-0000-0000-0000667F0000}"/>
    <cellStyle name="Note 5 14 2 5 2 3" xfId="46226" xr:uid="{00000000-0005-0000-0000-0000677F0000}"/>
    <cellStyle name="Note 5 14 2 5 3" xfId="16799" xr:uid="{00000000-0005-0000-0000-0000687F0000}"/>
    <cellStyle name="Note 5 14 2 5 3 2" xfId="34234" xr:uid="{00000000-0005-0000-0000-0000697F0000}"/>
    <cellStyle name="Note 5 14 2 5 3 3" xfId="48687" xr:uid="{00000000-0005-0000-0000-00006A7F0000}"/>
    <cellStyle name="Note 5 14 2 5 4" xfId="22386" xr:uid="{00000000-0005-0000-0000-00006B7F0000}"/>
    <cellStyle name="Note 5 14 2 5 5" xfId="36839" xr:uid="{00000000-0005-0000-0000-00006C7F0000}"/>
    <cellStyle name="Note 5 14 2 6" xfId="7412" xr:uid="{00000000-0005-0000-0000-00006D7F0000}"/>
    <cellStyle name="Note 5 14 2 6 2" xfId="24847" xr:uid="{00000000-0005-0000-0000-00006E7F0000}"/>
    <cellStyle name="Note 5 14 2 6 3" xfId="39300" xr:uid="{00000000-0005-0000-0000-00006F7F0000}"/>
    <cellStyle name="Note 5 14 2 7" xfId="9853" xr:uid="{00000000-0005-0000-0000-0000707F0000}"/>
    <cellStyle name="Note 5 14 2 7 2" xfId="27288" xr:uid="{00000000-0005-0000-0000-0000717F0000}"/>
    <cellStyle name="Note 5 14 2 7 3" xfId="41741" xr:uid="{00000000-0005-0000-0000-0000727F0000}"/>
    <cellStyle name="Note 5 14 2 8" xfId="12273" xr:uid="{00000000-0005-0000-0000-0000737F0000}"/>
    <cellStyle name="Note 5 14 2 8 2" xfId="29708" xr:uid="{00000000-0005-0000-0000-0000747F0000}"/>
    <cellStyle name="Note 5 14 2 8 3" xfId="44161" xr:uid="{00000000-0005-0000-0000-0000757F0000}"/>
    <cellStyle name="Note 5 14 2 9" xfId="19280" xr:uid="{00000000-0005-0000-0000-0000767F0000}"/>
    <cellStyle name="Note 5 14 3" xfId="2443" xr:uid="{00000000-0005-0000-0000-0000777F0000}"/>
    <cellStyle name="Note 5 14 3 2" xfId="2444" xr:uid="{00000000-0005-0000-0000-0000787F0000}"/>
    <cellStyle name="Note 5 14 3 2 2" xfId="4955" xr:uid="{00000000-0005-0000-0000-0000797F0000}"/>
    <cellStyle name="Note 5 14 3 2 2 2" xfId="14342" xr:uid="{00000000-0005-0000-0000-00007A7F0000}"/>
    <cellStyle name="Note 5 14 3 2 2 2 2" xfId="31777" xr:uid="{00000000-0005-0000-0000-00007B7F0000}"/>
    <cellStyle name="Note 5 14 3 2 2 2 3" xfId="46230" xr:uid="{00000000-0005-0000-0000-00007C7F0000}"/>
    <cellStyle name="Note 5 14 3 2 2 3" xfId="16803" xr:uid="{00000000-0005-0000-0000-00007D7F0000}"/>
    <cellStyle name="Note 5 14 3 2 2 3 2" xfId="34238" xr:uid="{00000000-0005-0000-0000-00007E7F0000}"/>
    <cellStyle name="Note 5 14 3 2 2 3 3" xfId="48691" xr:uid="{00000000-0005-0000-0000-00007F7F0000}"/>
    <cellStyle name="Note 5 14 3 2 2 4" xfId="22391" xr:uid="{00000000-0005-0000-0000-0000807F0000}"/>
    <cellStyle name="Note 5 14 3 2 2 5" xfId="36844" xr:uid="{00000000-0005-0000-0000-0000817F0000}"/>
    <cellStyle name="Note 5 14 3 2 3" xfId="7417" xr:uid="{00000000-0005-0000-0000-0000827F0000}"/>
    <cellStyle name="Note 5 14 3 2 3 2" xfId="24852" xr:uid="{00000000-0005-0000-0000-0000837F0000}"/>
    <cellStyle name="Note 5 14 3 2 3 3" xfId="39305" xr:uid="{00000000-0005-0000-0000-0000847F0000}"/>
    <cellStyle name="Note 5 14 3 2 4" xfId="9858" xr:uid="{00000000-0005-0000-0000-0000857F0000}"/>
    <cellStyle name="Note 5 14 3 2 4 2" xfId="27293" xr:uid="{00000000-0005-0000-0000-0000867F0000}"/>
    <cellStyle name="Note 5 14 3 2 4 3" xfId="41746" xr:uid="{00000000-0005-0000-0000-0000877F0000}"/>
    <cellStyle name="Note 5 14 3 2 5" xfId="12278" xr:uid="{00000000-0005-0000-0000-0000887F0000}"/>
    <cellStyle name="Note 5 14 3 2 5 2" xfId="29713" xr:uid="{00000000-0005-0000-0000-0000897F0000}"/>
    <cellStyle name="Note 5 14 3 2 5 3" xfId="44166" xr:uid="{00000000-0005-0000-0000-00008A7F0000}"/>
    <cellStyle name="Note 5 14 3 2 6" xfId="19285" xr:uid="{00000000-0005-0000-0000-00008B7F0000}"/>
    <cellStyle name="Note 5 14 3 3" xfId="2445" xr:uid="{00000000-0005-0000-0000-00008C7F0000}"/>
    <cellStyle name="Note 5 14 3 3 2" xfId="4956" xr:uid="{00000000-0005-0000-0000-00008D7F0000}"/>
    <cellStyle name="Note 5 14 3 3 2 2" xfId="14343" xr:uid="{00000000-0005-0000-0000-00008E7F0000}"/>
    <cellStyle name="Note 5 14 3 3 2 2 2" xfId="31778" xr:uid="{00000000-0005-0000-0000-00008F7F0000}"/>
    <cellStyle name="Note 5 14 3 3 2 2 3" xfId="46231" xr:uid="{00000000-0005-0000-0000-0000907F0000}"/>
    <cellStyle name="Note 5 14 3 3 2 3" xfId="16804" xr:uid="{00000000-0005-0000-0000-0000917F0000}"/>
    <cellStyle name="Note 5 14 3 3 2 3 2" xfId="34239" xr:uid="{00000000-0005-0000-0000-0000927F0000}"/>
    <cellStyle name="Note 5 14 3 3 2 3 3" xfId="48692" xr:uid="{00000000-0005-0000-0000-0000937F0000}"/>
    <cellStyle name="Note 5 14 3 3 2 4" xfId="22392" xr:uid="{00000000-0005-0000-0000-0000947F0000}"/>
    <cellStyle name="Note 5 14 3 3 2 5" xfId="36845" xr:uid="{00000000-0005-0000-0000-0000957F0000}"/>
    <cellStyle name="Note 5 14 3 3 3" xfId="7418" xr:uid="{00000000-0005-0000-0000-0000967F0000}"/>
    <cellStyle name="Note 5 14 3 3 3 2" xfId="24853" xr:uid="{00000000-0005-0000-0000-0000977F0000}"/>
    <cellStyle name="Note 5 14 3 3 3 3" xfId="39306" xr:uid="{00000000-0005-0000-0000-0000987F0000}"/>
    <cellStyle name="Note 5 14 3 3 4" xfId="9859" xr:uid="{00000000-0005-0000-0000-0000997F0000}"/>
    <cellStyle name="Note 5 14 3 3 4 2" xfId="27294" xr:uid="{00000000-0005-0000-0000-00009A7F0000}"/>
    <cellStyle name="Note 5 14 3 3 4 3" xfId="41747" xr:uid="{00000000-0005-0000-0000-00009B7F0000}"/>
    <cellStyle name="Note 5 14 3 3 5" xfId="12279" xr:uid="{00000000-0005-0000-0000-00009C7F0000}"/>
    <cellStyle name="Note 5 14 3 3 5 2" xfId="29714" xr:uid="{00000000-0005-0000-0000-00009D7F0000}"/>
    <cellStyle name="Note 5 14 3 3 5 3" xfId="44167" xr:uid="{00000000-0005-0000-0000-00009E7F0000}"/>
    <cellStyle name="Note 5 14 3 3 6" xfId="19286" xr:uid="{00000000-0005-0000-0000-00009F7F0000}"/>
    <cellStyle name="Note 5 14 3 4" xfId="2446" xr:uid="{00000000-0005-0000-0000-0000A07F0000}"/>
    <cellStyle name="Note 5 14 3 4 2" xfId="4957" xr:uid="{00000000-0005-0000-0000-0000A17F0000}"/>
    <cellStyle name="Note 5 14 3 4 2 2" xfId="22393" xr:uid="{00000000-0005-0000-0000-0000A27F0000}"/>
    <cellStyle name="Note 5 14 3 4 2 3" xfId="36846" xr:uid="{00000000-0005-0000-0000-0000A37F0000}"/>
    <cellStyle name="Note 5 14 3 4 3" xfId="7419" xr:uid="{00000000-0005-0000-0000-0000A47F0000}"/>
    <cellStyle name="Note 5 14 3 4 3 2" xfId="24854" xr:uid="{00000000-0005-0000-0000-0000A57F0000}"/>
    <cellStyle name="Note 5 14 3 4 3 3" xfId="39307" xr:uid="{00000000-0005-0000-0000-0000A67F0000}"/>
    <cellStyle name="Note 5 14 3 4 4" xfId="9860" xr:uid="{00000000-0005-0000-0000-0000A77F0000}"/>
    <cellStyle name="Note 5 14 3 4 4 2" xfId="27295" xr:uid="{00000000-0005-0000-0000-0000A87F0000}"/>
    <cellStyle name="Note 5 14 3 4 4 3" xfId="41748" xr:uid="{00000000-0005-0000-0000-0000A97F0000}"/>
    <cellStyle name="Note 5 14 3 4 5" xfId="12280" xr:uid="{00000000-0005-0000-0000-0000AA7F0000}"/>
    <cellStyle name="Note 5 14 3 4 5 2" xfId="29715" xr:uid="{00000000-0005-0000-0000-0000AB7F0000}"/>
    <cellStyle name="Note 5 14 3 4 5 3" xfId="44168" xr:uid="{00000000-0005-0000-0000-0000AC7F0000}"/>
    <cellStyle name="Note 5 14 3 4 6" xfId="15381" xr:uid="{00000000-0005-0000-0000-0000AD7F0000}"/>
    <cellStyle name="Note 5 14 3 4 6 2" xfId="32816" xr:uid="{00000000-0005-0000-0000-0000AE7F0000}"/>
    <cellStyle name="Note 5 14 3 4 6 3" xfId="47269" xr:uid="{00000000-0005-0000-0000-0000AF7F0000}"/>
    <cellStyle name="Note 5 14 3 4 7" xfId="19287" xr:uid="{00000000-0005-0000-0000-0000B07F0000}"/>
    <cellStyle name="Note 5 14 3 4 8" xfId="20543" xr:uid="{00000000-0005-0000-0000-0000B17F0000}"/>
    <cellStyle name="Note 5 14 3 5" xfId="4954" xr:uid="{00000000-0005-0000-0000-0000B27F0000}"/>
    <cellStyle name="Note 5 14 3 5 2" xfId="14341" xr:uid="{00000000-0005-0000-0000-0000B37F0000}"/>
    <cellStyle name="Note 5 14 3 5 2 2" xfId="31776" xr:uid="{00000000-0005-0000-0000-0000B47F0000}"/>
    <cellStyle name="Note 5 14 3 5 2 3" xfId="46229" xr:uid="{00000000-0005-0000-0000-0000B57F0000}"/>
    <cellStyle name="Note 5 14 3 5 3" xfId="16802" xr:uid="{00000000-0005-0000-0000-0000B67F0000}"/>
    <cellStyle name="Note 5 14 3 5 3 2" xfId="34237" xr:uid="{00000000-0005-0000-0000-0000B77F0000}"/>
    <cellStyle name="Note 5 14 3 5 3 3" xfId="48690" xr:uid="{00000000-0005-0000-0000-0000B87F0000}"/>
    <cellStyle name="Note 5 14 3 5 4" xfId="22390" xr:uid="{00000000-0005-0000-0000-0000B97F0000}"/>
    <cellStyle name="Note 5 14 3 5 5" xfId="36843" xr:uid="{00000000-0005-0000-0000-0000BA7F0000}"/>
    <cellStyle name="Note 5 14 3 6" xfId="7416" xr:uid="{00000000-0005-0000-0000-0000BB7F0000}"/>
    <cellStyle name="Note 5 14 3 6 2" xfId="24851" xr:uid="{00000000-0005-0000-0000-0000BC7F0000}"/>
    <cellStyle name="Note 5 14 3 6 3" xfId="39304" xr:uid="{00000000-0005-0000-0000-0000BD7F0000}"/>
    <cellStyle name="Note 5 14 3 7" xfId="9857" xr:uid="{00000000-0005-0000-0000-0000BE7F0000}"/>
    <cellStyle name="Note 5 14 3 7 2" xfId="27292" xr:uid="{00000000-0005-0000-0000-0000BF7F0000}"/>
    <cellStyle name="Note 5 14 3 7 3" xfId="41745" xr:uid="{00000000-0005-0000-0000-0000C07F0000}"/>
    <cellStyle name="Note 5 14 3 8" xfId="12277" xr:uid="{00000000-0005-0000-0000-0000C17F0000}"/>
    <cellStyle name="Note 5 14 3 8 2" xfId="29712" xr:uid="{00000000-0005-0000-0000-0000C27F0000}"/>
    <cellStyle name="Note 5 14 3 8 3" xfId="44165" xr:uid="{00000000-0005-0000-0000-0000C37F0000}"/>
    <cellStyle name="Note 5 14 3 9" xfId="19284" xr:uid="{00000000-0005-0000-0000-0000C47F0000}"/>
    <cellStyle name="Note 5 14 4" xfId="2447" xr:uid="{00000000-0005-0000-0000-0000C57F0000}"/>
    <cellStyle name="Note 5 14 4 2" xfId="2448" xr:uid="{00000000-0005-0000-0000-0000C67F0000}"/>
    <cellStyle name="Note 5 14 4 2 2" xfId="4959" xr:uid="{00000000-0005-0000-0000-0000C77F0000}"/>
    <cellStyle name="Note 5 14 4 2 2 2" xfId="14345" xr:uid="{00000000-0005-0000-0000-0000C87F0000}"/>
    <cellStyle name="Note 5 14 4 2 2 2 2" xfId="31780" xr:uid="{00000000-0005-0000-0000-0000C97F0000}"/>
    <cellStyle name="Note 5 14 4 2 2 2 3" xfId="46233" xr:uid="{00000000-0005-0000-0000-0000CA7F0000}"/>
    <cellStyle name="Note 5 14 4 2 2 3" xfId="16806" xr:uid="{00000000-0005-0000-0000-0000CB7F0000}"/>
    <cellStyle name="Note 5 14 4 2 2 3 2" xfId="34241" xr:uid="{00000000-0005-0000-0000-0000CC7F0000}"/>
    <cellStyle name="Note 5 14 4 2 2 3 3" xfId="48694" xr:uid="{00000000-0005-0000-0000-0000CD7F0000}"/>
    <cellStyle name="Note 5 14 4 2 2 4" xfId="22395" xr:uid="{00000000-0005-0000-0000-0000CE7F0000}"/>
    <cellStyle name="Note 5 14 4 2 2 5" xfId="36848" xr:uid="{00000000-0005-0000-0000-0000CF7F0000}"/>
    <cellStyle name="Note 5 14 4 2 3" xfId="7421" xr:uid="{00000000-0005-0000-0000-0000D07F0000}"/>
    <cellStyle name="Note 5 14 4 2 3 2" xfId="24856" xr:uid="{00000000-0005-0000-0000-0000D17F0000}"/>
    <cellStyle name="Note 5 14 4 2 3 3" xfId="39309" xr:uid="{00000000-0005-0000-0000-0000D27F0000}"/>
    <cellStyle name="Note 5 14 4 2 4" xfId="9862" xr:uid="{00000000-0005-0000-0000-0000D37F0000}"/>
    <cellStyle name="Note 5 14 4 2 4 2" xfId="27297" xr:uid="{00000000-0005-0000-0000-0000D47F0000}"/>
    <cellStyle name="Note 5 14 4 2 4 3" xfId="41750" xr:uid="{00000000-0005-0000-0000-0000D57F0000}"/>
    <cellStyle name="Note 5 14 4 2 5" xfId="12282" xr:uid="{00000000-0005-0000-0000-0000D67F0000}"/>
    <cellStyle name="Note 5 14 4 2 5 2" xfId="29717" xr:uid="{00000000-0005-0000-0000-0000D77F0000}"/>
    <cellStyle name="Note 5 14 4 2 5 3" xfId="44170" xr:uid="{00000000-0005-0000-0000-0000D87F0000}"/>
    <cellStyle name="Note 5 14 4 2 6" xfId="19289" xr:uid="{00000000-0005-0000-0000-0000D97F0000}"/>
    <cellStyle name="Note 5 14 4 3" xfId="2449" xr:uid="{00000000-0005-0000-0000-0000DA7F0000}"/>
    <cellStyle name="Note 5 14 4 3 2" xfId="4960" xr:uid="{00000000-0005-0000-0000-0000DB7F0000}"/>
    <cellStyle name="Note 5 14 4 3 2 2" xfId="14346" xr:uid="{00000000-0005-0000-0000-0000DC7F0000}"/>
    <cellStyle name="Note 5 14 4 3 2 2 2" xfId="31781" xr:uid="{00000000-0005-0000-0000-0000DD7F0000}"/>
    <cellStyle name="Note 5 14 4 3 2 2 3" xfId="46234" xr:uid="{00000000-0005-0000-0000-0000DE7F0000}"/>
    <cellStyle name="Note 5 14 4 3 2 3" xfId="16807" xr:uid="{00000000-0005-0000-0000-0000DF7F0000}"/>
    <cellStyle name="Note 5 14 4 3 2 3 2" xfId="34242" xr:uid="{00000000-0005-0000-0000-0000E07F0000}"/>
    <cellStyle name="Note 5 14 4 3 2 3 3" xfId="48695" xr:uid="{00000000-0005-0000-0000-0000E17F0000}"/>
    <cellStyle name="Note 5 14 4 3 2 4" xfId="22396" xr:uid="{00000000-0005-0000-0000-0000E27F0000}"/>
    <cellStyle name="Note 5 14 4 3 2 5" xfId="36849" xr:uid="{00000000-0005-0000-0000-0000E37F0000}"/>
    <cellStyle name="Note 5 14 4 3 3" xfId="7422" xr:uid="{00000000-0005-0000-0000-0000E47F0000}"/>
    <cellStyle name="Note 5 14 4 3 3 2" xfId="24857" xr:uid="{00000000-0005-0000-0000-0000E57F0000}"/>
    <cellStyle name="Note 5 14 4 3 3 3" xfId="39310" xr:uid="{00000000-0005-0000-0000-0000E67F0000}"/>
    <cellStyle name="Note 5 14 4 3 4" xfId="9863" xr:uid="{00000000-0005-0000-0000-0000E77F0000}"/>
    <cellStyle name="Note 5 14 4 3 4 2" xfId="27298" xr:uid="{00000000-0005-0000-0000-0000E87F0000}"/>
    <cellStyle name="Note 5 14 4 3 4 3" xfId="41751" xr:uid="{00000000-0005-0000-0000-0000E97F0000}"/>
    <cellStyle name="Note 5 14 4 3 5" xfId="12283" xr:uid="{00000000-0005-0000-0000-0000EA7F0000}"/>
    <cellStyle name="Note 5 14 4 3 5 2" xfId="29718" xr:uid="{00000000-0005-0000-0000-0000EB7F0000}"/>
    <cellStyle name="Note 5 14 4 3 5 3" xfId="44171" xr:uid="{00000000-0005-0000-0000-0000EC7F0000}"/>
    <cellStyle name="Note 5 14 4 3 6" xfId="19290" xr:uid="{00000000-0005-0000-0000-0000ED7F0000}"/>
    <cellStyle name="Note 5 14 4 4" xfId="2450" xr:uid="{00000000-0005-0000-0000-0000EE7F0000}"/>
    <cellStyle name="Note 5 14 4 4 2" xfId="4961" xr:uid="{00000000-0005-0000-0000-0000EF7F0000}"/>
    <cellStyle name="Note 5 14 4 4 2 2" xfId="22397" xr:uid="{00000000-0005-0000-0000-0000F07F0000}"/>
    <cellStyle name="Note 5 14 4 4 2 3" xfId="36850" xr:uid="{00000000-0005-0000-0000-0000F17F0000}"/>
    <cellStyle name="Note 5 14 4 4 3" xfId="7423" xr:uid="{00000000-0005-0000-0000-0000F27F0000}"/>
    <cellStyle name="Note 5 14 4 4 3 2" xfId="24858" xr:uid="{00000000-0005-0000-0000-0000F37F0000}"/>
    <cellStyle name="Note 5 14 4 4 3 3" xfId="39311" xr:uid="{00000000-0005-0000-0000-0000F47F0000}"/>
    <cellStyle name="Note 5 14 4 4 4" xfId="9864" xr:uid="{00000000-0005-0000-0000-0000F57F0000}"/>
    <cellStyle name="Note 5 14 4 4 4 2" xfId="27299" xr:uid="{00000000-0005-0000-0000-0000F67F0000}"/>
    <cellStyle name="Note 5 14 4 4 4 3" xfId="41752" xr:uid="{00000000-0005-0000-0000-0000F77F0000}"/>
    <cellStyle name="Note 5 14 4 4 5" xfId="12284" xr:uid="{00000000-0005-0000-0000-0000F87F0000}"/>
    <cellStyle name="Note 5 14 4 4 5 2" xfId="29719" xr:uid="{00000000-0005-0000-0000-0000F97F0000}"/>
    <cellStyle name="Note 5 14 4 4 5 3" xfId="44172" xr:uid="{00000000-0005-0000-0000-0000FA7F0000}"/>
    <cellStyle name="Note 5 14 4 4 6" xfId="15382" xr:uid="{00000000-0005-0000-0000-0000FB7F0000}"/>
    <cellStyle name="Note 5 14 4 4 6 2" xfId="32817" xr:uid="{00000000-0005-0000-0000-0000FC7F0000}"/>
    <cellStyle name="Note 5 14 4 4 6 3" xfId="47270" xr:uid="{00000000-0005-0000-0000-0000FD7F0000}"/>
    <cellStyle name="Note 5 14 4 4 7" xfId="19291" xr:uid="{00000000-0005-0000-0000-0000FE7F0000}"/>
    <cellStyle name="Note 5 14 4 4 8" xfId="20544" xr:uid="{00000000-0005-0000-0000-0000FF7F0000}"/>
    <cellStyle name="Note 5 14 4 5" xfId="4958" xr:uid="{00000000-0005-0000-0000-000000800000}"/>
    <cellStyle name="Note 5 14 4 5 2" xfId="14344" xr:uid="{00000000-0005-0000-0000-000001800000}"/>
    <cellStyle name="Note 5 14 4 5 2 2" xfId="31779" xr:uid="{00000000-0005-0000-0000-000002800000}"/>
    <cellStyle name="Note 5 14 4 5 2 3" xfId="46232" xr:uid="{00000000-0005-0000-0000-000003800000}"/>
    <cellStyle name="Note 5 14 4 5 3" xfId="16805" xr:uid="{00000000-0005-0000-0000-000004800000}"/>
    <cellStyle name="Note 5 14 4 5 3 2" xfId="34240" xr:uid="{00000000-0005-0000-0000-000005800000}"/>
    <cellStyle name="Note 5 14 4 5 3 3" xfId="48693" xr:uid="{00000000-0005-0000-0000-000006800000}"/>
    <cellStyle name="Note 5 14 4 5 4" xfId="22394" xr:uid="{00000000-0005-0000-0000-000007800000}"/>
    <cellStyle name="Note 5 14 4 5 5" xfId="36847" xr:uid="{00000000-0005-0000-0000-000008800000}"/>
    <cellStyle name="Note 5 14 4 6" xfId="7420" xr:uid="{00000000-0005-0000-0000-000009800000}"/>
    <cellStyle name="Note 5 14 4 6 2" xfId="24855" xr:uid="{00000000-0005-0000-0000-00000A800000}"/>
    <cellStyle name="Note 5 14 4 6 3" xfId="39308" xr:uid="{00000000-0005-0000-0000-00000B800000}"/>
    <cellStyle name="Note 5 14 4 7" xfId="9861" xr:uid="{00000000-0005-0000-0000-00000C800000}"/>
    <cellStyle name="Note 5 14 4 7 2" xfId="27296" xr:uid="{00000000-0005-0000-0000-00000D800000}"/>
    <cellStyle name="Note 5 14 4 7 3" xfId="41749" xr:uid="{00000000-0005-0000-0000-00000E800000}"/>
    <cellStyle name="Note 5 14 4 8" xfId="12281" xr:uid="{00000000-0005-0000-0000-00000F800000}"/>
    <cellStyle name="Note 5 14 4 8 2" xfId="29716" xr:uid="{00000000-0005-0000-0000-000010800000}"/>
    <cellStyle name="Note 5 14 4 8 3" xfId="44169" xr:uid="{00000000-0005-0000-0000-000011800000}"/>
    <cellStyle name="Note 5 14 4 9" xfId="19288" xr:uid="{00000000-0005-0000-0000-000012800000}"/>
    <cellStyle name="Note 5 14 5" xfId="2451" xr:uid="{00000000-0005-0000-0000-000013800000}"/>
    <cellStyle name="Note 5 14 5 2" xfId="2452" xr:uid="{00000000-0005-0000-0000-000014800000}"/>
    <cellStyle name="Note 5 14 5 2 2" xfId="4963" xr:uid="{00000000-0005-0000-0000-000015800000}"/>
    <cellStyle name="Note 5 14 5 2 2 2" xfId="14348" xr:uid="{00000000-0005-0000-0000-000016800000}"/>
    <cellStyle name="Note 5 14 5 2 2 2 2" xfId="31783" xr:uid="{00000000-0005-0000-0000-000017800000}"/>
    <cellStyle name="Note 5 14 5 2 2 2 3" xfId="46236" xr:uid="{00000000-0005-0000-0000-000018800000}"/>
    <cellStyle name="Note 5 14 5 2 2 3" xfId="16809" xr:uid="{00000000-0005-0000-0000-000019800000}"/>
    <cellStyle name="Note 5 14 5 2 2 3 2" xfId="34244" xr:uid="{00000000-0005-0000-0000-00001A800000}"/>
    <cellStyle name="Note 5 14 5 2 2 3 3" xfId="48697" xr:uid="{00000000-0005-0000-0000-00001B800000}"/>
    <cellStyle name="Note 5 14 5 2 2 4" xfId="22399" xr:uid="{00000000-0005-0000-0000-00001C800000}"/>
    <cellStyle name="Note 5 14 5 2 2 5" xfId="36852" xr:uid="{00000000-0005-0000-0000-00001D800000}"/>
    <cellStyle name="Note 5 14 5 2 3" xfId="7425" xr:uid="{00000000-0005-0000-0000-00001E800000}"/>
    <cellStyle name="Note 5 14 5 2 3 2" xfId="24860" xr:uid="{00000000-0005-0000-0000-00001F800000}"/>
    <cellStyle name="Note 5 14 5 2 3 3" xfId="39313" xr:uid="{00000000-0005-0000-0000-000020800000}"/>
    <cellStyle name="Note 5 14 5 2 4" xfId="9866" xr:uid="{00000000-0005-0000-0000-000021800000}"/>
    <cellStyle name="Note 5 14 5 2 4 2" xfId="27301" xr:uid="{00000000-0005-0000-0000-000022800000}"/>
    <cellStyle name="Note 5 14 5 2 4 3" xfId="41754" xr:uid="{00000000-0005-0000-0000-000023800000}"/>
    <cellStyle name="Note 5 14 5 2 5" xfId="12286" xr:uid="{00000000-0005-0000-0000-000024800000}"/>
    <cellStyle name="Note 5 14 5 2 5 2" xfId="29721" xr:uid="{00000000-0005-0000-0000-000025800000}"/>
    <cellStyle name="Note 5 14 5 2 5 3" xfId="44174" xr:uid="{00000000-0005-0000-0000-000026800000}"/>
    <cellStyle name="Note 5 14 5 2 6" xfId="19293" xr:uid="{00000000-0005-0000-0000-000027800000}"/>
    <cellStyle name="Note 5 14 5 3" xfId="2453" xr:uid="{00000000-0005-0000-0000-000028800000}"/>
    <cellStyle name="Note 5 14 5 3 2" xfId="4964" xr:uid="{00000000-0005-0000-0000-000029800000}"/>
    <cellStyle name="Note 5 14 5 3 2 2" xfId="14349" xr:uid="{00000000-0005-0000-0000-00002A800000}"/>
    <cellStyle name="Note 5 14 5 3 2 2 2" xfId="31784" xr:uid="{00000000-0005-0000-0000-00002B800000}"/>
    <cellStyle name="Note 5 14 5 3 2 2 3" xfId="46237" xr:uid="{00000000-0005-0000-0000-00002C800000}"/>
    <cellStyle name="Note 5 14 5 3 2 3" xfId="16810" xr:uid="{00000000-0005-0000-0000-00002D800000}"/>
    <cellStyle name="Note 5 14 5 3 2 3 2" xfId="34245" xr:uid="{00000000-0005-0000-0000-00002E800000}"/>
    <cellStyle name="Note 5 14 5 3 2 3 3" xfId="48698" xr:uid="{00000000-0005-0000-0000-00002F800000}"/>
    <cellStyle name="Note 5 14 5 3 2 4" xfId="22400" xr:uid="{00000000-0005-0000-0000-000030800000}"/>
    <cellStyle name="Note 5 14 5 3 2 5" xfId="36853" xr:uid="{00000000-0005-0000-0000-000031800000}"/>
    <cellStyle name="Note 5 14 5 3 3" xfId="7426" xr:uid="{00000000-0005-0000-0000-000032800000}"/>
    <cellStyle name="Note 5 14 5 3 3 2" xfId="24861" xr:uid="{00000000-0005-0000-0000-000033800000}"/>
    <cellStyle name="Note 5 14 5 3 3 3" xfId="39314" xr:uid="{00000000-0005-0000-0000-000034800000}"/>
    <cellStyle name="Note 5 14 5 3 4" xfId="9867" xr:uid="{00000000-0005-0000-0000-000035800000}"/>
    <cellStyle name="Note 5 14 5 3 4 2" xfId="27302" xr:uid="{00000000-0005-0000-0000-000036800000}"/>
    <cellStyle name="Note 5 14 5 3 4 3" xfId="41755" xr:uid="{00000000-0005-0000-0000-000037800000}"/>
    <cellStyle name="Note 5 14 5 3 5" xfId="12287" xr:uid="{00000000-0005-0000-0000-000038800000}"/>
    <cellStyle name="Note 5 14 5 3 5 2" xfId="29722" xr:uid="{00000000-0005-0000-0000-000039800000}"/>
    <cellStyle name="Note 5 14 5 3 5 3" xfId="44175" xr:uid="{00000000-0005-0000-0000-00003A800000}"/>
    <cellStyle name="Note 5 14 5 3 6" xfId="19294" xr:uid="{00000000-0005-0000-0000-00003B800000}"/>
    <cellStyle name="Note 5 14 5 4" xfId="2454" xr:uid="{00000000-0005-0000-0000-00003C800000}"/>
    <cellStyle name="Note 5 14 5 4 2" xfId="4965" xr:uid="{00000000-0005-0000-0000-00003D800000}"/>
    <cellStyle name="Note 5 14 5 4 2 2" xfId="22401" xr:uid="{00000000-0005-0000-0000-00003E800000}"/>
    <cellStyle name="Note 5 14 5 4 2 3" xfId="36854" xr:uid="{00000000-0005-0000-0000-00003F800000}"/>
    <cellStyle name="Note 5 14 5 4 3" xfId="7427" xr:uid="{00000000-0005-0000-0000-000040800000}"/>
    <cellStyle name="Note 5 14 5 4 3 2" xfId="24862" xr:uid="{00000000-0005-0000-0000-000041800000}"/>
    <cellStyle name="Note 5 14 5 4 3 3" xfId="39315" xr:uid="{00000000-0005-0000-0000-000042800000}"/>
    <cellStyle name="Note 5 14 5 4 4" xfId="9868" xr:uid="{00000000-0005-0000-0000-000043800000}"/>
    <cellStyle name="Note 5 14 5 4 4 2" xfId="27303" xr:uid="{00000000-0005-0000-0000-000044800000}"/>
    <cellStyle name="Note 5 14 5 4 4 3" xfId="41756" xr:uid="{00000000-0005-0000-0000-000045800000}"/>
    <cellStyle name="Note 5 14 5 4 5" xfId="12288" xr:uid="{00000000-0005-0000-0000-000046800000}"/>
    <cellStyle name="Note 5 14 5 4 5 2" xfId="29723" xr:uid="{00000000-0005-0000-0000-000047800000}"/>
    <cellStyle name="Note 5 14 5 4 5 3" xfId="44176" xr:uid="{00000000-0005-0000-0000-000048800000}"/>
    <cellStyle name="Note 5 14 5 4 6" xfId="15383" xr:uid="{00000000-0005-0000-0000-000049800000}"/>
    <cellStyle name="Note 5 14 5 4 6 2" xfId="32818" xr:uid="{00000000-0005-0000-0000-00004A800000}"/>
    <cellStyle name="Note 5 14 5 4 6 3" xfId="47271" xr:uid="{00000000-0005-0000-0000-00004B800000}"/>
    <cellStyle name="Note 5 14 5 4 7" xfId="19295" xr:uid="{00000000-0005-0000-0000-00004C800000}"/>
    <cellStyle name="Note 5 14 5 4 8" xfId="20545" xr:uid="{00000000-0005-0000-0000-00004D800000}"/>
    <cellStyle name="Note 5 14 5 5" xfId="4962" xr:uid="{00000000-0005-0000-0000-00004E800000}"/>
    <cellStyle name="Note 5 14 5 5 2" xfId="14347" xr:uid="{00000000-0005-0000-0000-00004F800000}"/>
    <cellStyle name="Note 5 14 5 5 2 2" xfId="31782" xr:uid="{00000000-0005-0000-0000-000050800000}"/>
    <cellStyle name="Note 5 14 5 5 2 3" xfId="46235" xr:uid="{00000000-0005-0000-0000-000051800000}"/>
    <cellStyle name="Note 5 14 5 5 3" xfId="16808" xr:uid="{00000000-0005-0000-0000-000052800000}"/>
    <cellStyle name="Note 5 14 5 5 3 2" xfId="34243" xr:uid="{00000000-0005-0000-0000-000053800000}"/>
    <cellStyle name="Note 5 14 5 5 3 3" xfId="48696" xr:uid="{00000000-0005-0000-0000-000054800000}"/>
    <cellStyle name="Note 5 14 5 5 4" xfId="22398" xr:uid="{00000000-0005-0000-0000-000055800000}"/>
    <cellStyle name="Note 5 14 5 5 5" xfId="36851" xr:uid="{00000000-0005-0000-0000-000056800000}"/>
    <cellStyle name="Note 5 14 5 6" xfId="7424" xr:uid="{00000000-0005-0000-0000-000057800000}"/>
    <cellStyle name="Note 5 14 5 6 2" xfId="24859" xr:uid="{00000000-0005-0000-0000-000058800000}"/>
    <cellStyle name="Note 5 14 5 6 3" xfId="39312" xr:uid="{00000000-0005-0000-0000-000059800000}"/>
    <cellStyle name="Note 5 14 5 7" xfId="9865" xr:uid="{00000000-0005-0000-0000-00005A800000}"/>
    <cellStyle name="Note 5 14 5 7 2" xfId="27300" xr:uid="{00000000-0005-0000-0000-00005B800000}"/>
    <cellStyle name="Note 5 14 5 7 3" xfId="41753" xr:uid="{00000000-0005-0000-0000-00005C800000}"/>
    <cellStyle name="Note 5 14 5 8" xfId="12285" xr:uid="{00000000-0005-0000-0000-00005D800000}"/>
    <cellStyle name="Note 5 14 5 8 2" xfId="29720" xr:uid="{00000000-0005-0000-0000-00005E800000}"/>
    <cellStyle name="Note 5 14 5 8 3" xfId="44173" xr:uid="{00000000-0005-0000-0000-00005F800000}"/>
    <cellStyle name="Note 5 14 5 9" xfId="19292" xr:uid="{00000000-0005-0000-0000-000060800000}"/>
    <cellStyle name="Note 5 14 6" xfId="2455" xr:uid="{00000000-0005-0000-0000-000061800000}"/>
    <cellStyle name="Note 5 14 6 2" xfId="4966" xr:uid="{00000000-0005-0000-0000-000062800000}"/>
    <cellStyle name="Note 5 14 6 2 2" xfId="14350" xr:uid="{00000000-0005-0000-0000-000063800000}"/>
    <cellStyle name="Note 5 14 6 2 2 2" xfId="31785" xr:uid="{00000000-0005-0000-0000-000064800000}"/>
    <cellStyle name="Note 5 14 6 2 2 3" xfId="46238" xr:uid="{00000000-0005-0000-0000-000065800000}"/>
    <cellStyle name="Note 5 14 6 2 3" xfId="16811" xr:uid="{00000000-0005-0000-0000-000066800000}"/>
    <cellStyle name="Note 5 14 6 2 3 2" xfId="34246" xr:uid="{00000000-0005-0000-0000-000067800000}"/>
    <cellStyle name="Note 5 14 6 2 3 3" xfId="48699" xr:uid="{00000000-0005-0000-0000-000068800000}"/>
    <cellStyle name="Note 5 14 6 2 4" xfId="22402" xr:uid="{00000000-0005-0000-0000-000069800000}"/>
    <cellStyle name="Note 5 14 6 2 5" xfId="36855" xr:uid="{00000000-0005-0000-0000-00006A800000}"/>
    <cellStyle name="Note 5 14 6 3" xfId="7428" xr:uid="{00000000-0005-0000-0000-00006B800000}"/>
    <cellStyle name="Note 5 14 6 3 2" xfId="24863" xr:uid="{00000000-0005-0000-0000-00006C800000}"/>
    <cellStyle name="Note 5 14 6 3 3" xfId="39316" xr:uid="{00000000-0005-0000-0000-00006D800000}"/>
    <cellStyle name="Note 5 14 6 4" xfId="9869" xr:uid="{00000000-0005-0000-0000-00006E800000}"/>
    <cellStyle name="Note 5 14 6 4 2" xfId="27304" xr:uid="{00000000-0005-0000-0000-00006F800000}"/>
    <cellStyle name="Note 5 14 6 4 3" xfId="41757" xr:uid="{00000000-0005-0000-0000-000070800000}"/>
    <cellStyle name="Note 5 14 6 5" xfId="12289" xr:uid="{00000000-0005-0000-0000-000071800000}"/>
    <cellStyle name="Note 5 14 6 5 2" xfId="29724" xr:uid="{00000000-0005-0000-0000-000072800000}"/>
    <cellStyle name="Note 5 14 6 5 3" xfId="44177" xr:uid="{00000000-0005-0000-0000-000073800000}"/>
    <cellStyle name="Note 5 14 6 6" xfId="19296" xr:uid="{00000000-0005-0000-0000-000074800000}"/>
    <cellStyle name="Note 5 14 7" xfId="2456" xr:uid="{00000000-0005-0000-0000-000075800000}"/>
    <cellStyle name="Note 5 14 7 2" xfId="4967" xr:uid="{00000000-0005-0000-0000-000076800000}"/>
    <cellStyle name="Note 5 14 7 2 2" xfId="14351" xr:uid="{00000000-0005-0000-0000-000077800000}"/>
    <cellStyle name="Note 5 14 7 2 2 2" xfId="31786" xr:uid="{00000000-0005-0000-0000-000078800000}"/>
    <cellStyle name="Note 5 14 7 2 2 3" xfId="46239" xr:uid="{00000000-0005-0000-0000-000079800000}"/>
    <cellStyle name="Note 5 14 7 2 3" xfId="16812" xr:uid="{00000000-0005-0000-0000-00007A800000}"/>
    <cellStyle name="Note 5 14 7 2 3 2" xfId="34247" xr:uid="{00000000-0005-0000-0000-00007B800000}"/>
    <cellStyle name="Note 5 14 7 2 3 3" xfId="48700" xr:uid="{00000000-0005-0000-0000-00007C800000}"/>
    <cellStyle name="Note 5 14 7 2 4" xfId="22403" xr:uid="{00000000-0005-0000-0000-00007D800000}"/>
    <cellStyle name="Note 5 14 7 2 5" xfId="36856" xr:uid="{00000000-0005-0000-0000-00007E800000}"/>
    <cellStyle name="Note 5 14 7 3" xfId="7429" xr:uid="{00000000-0005-0000-0000-00007F800000}"/>
    <cellStyle name="Note 5 14 7 3 2" xfId="24864" xr:uid="{00000000-0005-0000-0000-000080800000}"/>
    <cellStyle name="Note 5 14 7 3 3" xfId="39317" xr:uid="{00000000-0005-0000-0000-000081800000}"/>
    <cellStyle name="Note 5 14 7 4" xfId="9870" xr:uid="{00000000-0005-0000-0000-000082800000}"/>
    <cellStyle name="Note 5 14 7 4 2" xfId="27305" xr:uid="{00000000-0005-0000-0000-000083800000}"/>
    <cellStyle name="Note 5 14 7 4 3" xfId="41758" xr:uid="{00000000-0005-0000-0000-000084800000}"/>
    <cellStyle name="Note 5 14 7 5" xfId="12290" xr:uid="{00000000-0005-0000-0000-000085800000}"/>
    <cellStyle name="Note 5 14 7 5 2" xfId="29725" xr:uid="{00000000-0005-0000-0000-000086800000}"/>
    <cellStyle name="Note 5 14 7 5 3" xfId="44178" xr:uid="{00000000-0005-0000-0000-000087800000}"/>
    <cellStyle name="Note 5 14 7 6" xfId="19297" xr:uid="{00000000-0005-0000-0000-000088800000}"/>
    <cellStyle name="Note 5 14 8" xfId="2457" xr:uid="{00000000-0005-0000-0000-000089800000}"/>
    <cellStyle name="Note 5 14 8 2" xfId="4968" xr:uid="{00000000-0005-0000-0000-00008A800000}"/>
    <cellStyle name="Note 5 14 8 2 2" xfId="22404" xr:uid="{00000000-0005-0000-0000-00008B800000}"/>
    <cellStyle name="Note 5 14 8 2 3" xfId="36857" xr:uid="{00000000-0005-0000-0000-00008C800000}"/>
    <cellStyle name="Note 5 14 8 3" xfId="7430" xr:uid="{00000000-0005-0000-0000-00008D800000}"/>
    <cellStyle name="Note 5 14 8 3 2" xfId="24865" xr:uid="{00000000-0005-0000-0000-00008E800000}"/>
    <cellStyle name="Note 5 14 8 3 3" xfId="39318" xr:uid="{00000000-0005-0000-0000-00008F800000}"/>
    <cellStyle name="Note 5 14 8 4" xfId="9871" xr:uid="{00000000-0005-0000-0000-000090800000}"/>
    <cellStyle name="Note 5 14 8 4 2" xfId="27306" xr:uid="{00000000-0005-0000-0000-000091800000}"/>
    <cellStyle name="Note 5 14 8 4 3" xfId="41759" xr:uid="{00000000-0005-0000-0000-000092800000}"/>
    <cellStyle name="Note 5 14 8 5" xfId="12291" xr:uid="{00000000-0005-0000-0000-000093800000}"/>
    <cellStyle name="Note 5 14 8 5 2" xfId="29726" xr:uid="{00000000-0005-0000-0000-000094800000}"/>
    <cellStyle name="Note 5 14 8 5 3" xfId="44179" xr:uid="{00000000-0005-0000-0000-000095800000}"/>
    <cellStyle name="Note 5 14 8 6" xfId="15384" xr:uid="{00000000-0005-0000-0000-000096800000}"/>
    <cellStyle name="Note 5 14 8 6 2" xfId="32819" xr:uid="{00000000-0005-0000-0000-000097800000}"/>
    <cellStyle name="Note 5 14 8 6 3" xfId="47272" xr:uid="{00000000-0005-0000-0000-000098800000}"/>
    <cellStyle name="Note 5 14 8 7" xfId="19298" xr:uid="{00000000-0005-0000-0000-000099800000}"/>
    <cellStyle name="Note 5 14 8 8" xfId="20546" xr:uid="{00000000-0005-0000-0000-00009A800000}"/>
    <cellStyle name="Note 5 14 9" xfId="4949" xr:uid="{00000000-0005-0000-0000-00009B800000}"/>
    <cellStyle name="Note 5 14 9 2" xfId="14337" xr:uid="{00000000-0005-0000-0000-00009C800000}"/>
    <cellStyle name="Note 5 14 9 2 2" xfId="31772" xr:uid="{00000000-0005-0000-0000-00009D800000}"/>
    <cellStyle name="Note 5 14 9 2 3" xfId="46225" xr:uid="{00000000-0005-0000-0000-00009E800000}"/>
    <cellStyle name="Note 5 14 9 3" xfId="16798" xr:uid="{00000000-0005-0000-0000-00009F800000}"/>
    <cellStyle name="Note 5 14 9 3 2" xfId="34233" xr:uid="{00000000-0005-0000-0000-0000A0800000}"/>
    <cellStyle name="Note 5 14 9 3 3" xfId="48686" xr:uid="{00000000-0005-0000-0000-0000A1800000}"/>
    <cellStyle name="Note 5 14 9 4" xfId="22385" xr:uid="{00000000-0005-0000-0000-0000A2800000}"/>
    <cellStyle name="Note 5 14 9 5" xfId="36838" xr:uid="{00000000-0005-0000-0000-0000A3800000}"/>
    <cellStyle name="Note 5 15" xfId="2458" xr:uid="{00000000-0005-0000-0000-0000A4800000}"/>
    <cellStyle name="Note 5 15 10" xfId="7431" xr:uid="{00000000-0005-0000-0000-0000A5800000}"/>
    <cellStyle name="Note 5 15 10 2" xfId="24866" xr:uid="{00000000-0005-0000-0000-0000A6800000}"/>
    <cellStyle name="Note 5 15 10 3" xfId="39319" xr:uid="{00000000-0005-0000-0000-0000A7800000}"/>
    <cellStyle name="Note 5 15 11" xfId="9872" xr:uid="{00000000-0005-0000-0000-0000A8800000}"/>
    <cellStyle name="Note 5 15 11 2" xfId="27307" xr:uid="{00000000-0005-0000-0000-0000A9800000}"/>
    <cellStyle name="Note 5 15 11 3" xfId="41760" xr:uid="{00000000-0005-0000-0000-0000AA800000}"/>
    <cellStyle name="Note 5 15 12" xfId="12292" xr:uid="{00000000-0005-0000-0000-0000AB800000}"/>
    <cellStyle name="Note 5 15 12 2" xfId="29727" xr:uid="{00000000-0005-0000-0000-0000AC800000}"/>
    <cellStyle name="Note 5 15 12 3" xfId="44180" xr:uid="{00000000-0005-0000-0000-0000AD800000}"/>
    <cellStyle name="Note 5 15 13" xfId="19299" xr:uid="{00000000-0005-0000-0000-0000AE800000}"/>
    <cellStyle name="Note 5 15 2" xfId="2459" xr:uid="{00000000-0005-0000-0000-0000AF800000}"/>
    <cellStyle name="Note 5 15 2 2" xfId="2460" xr:uid="{00000000-0005-0000-0000-0000B0800000}"/>
    <cellStyle name="Note 5 15 2 2 2" xfId="4971" xr:uid="{00000000-0005-0000-0000-0000B1800000}"/>
    <cellStyle name="Note 5 15 2 2 2 2" xfId="14354" xr:uid="{00000000-0005-0000-0000-0000B2800000}"/>
    <cellStyle name="Note 5 15 2 2 2 2 2" xfId="31789" xr:uid="{00000000-0005-0000-0000-0000B3800000}"/>
    <cellStyle name="Note 5 15 2 2 2 2 3" xfId="46242" xr:uid="{00000000-0005-0000-0000-0000B4800000}"/>
    <cellStyle name="Note 5 15 2 2 2 3" xfId="16815" xr:uid="{00000000-0005-0000-0000-0000B5800000}"/>
    <cellStyle name="Note 5 15 2 2 2 3 2" xfId="34250" xr:uid="{00000000-0005-0000-0000-0000B6800000}"/>
    <cellStyle name="Note 5 15 2 2 2 3 3" xfId="48703" xr:uid="{00000000-0005-0000-0000-0000B7800000}"/>
    <cellStyle name="Note 5 15 2 2 2 4" xfId="22407" xr:uid="{00000000-0005-0000-0000-0000B8800000}"/>
    <cellStyle name="Note 5 15 2 2 2 5" xfId="36860" xr:uid="{00000000-0005-0000-0000-0000B9800000}"/>
    <cellStyle name="Note 5 15 2 2 3" xfId="7433" xr:uid="{00000000-0005-0000-0000-0000BA800000}"/>
    <cellStyle name="Note 5 15 2 2 3 2" xfId="24868" xr:uid="{00000000-0005-0000-0000-0000BB800000}"/>
    <cellStyle name="Note 5 15 2 2 3 3" xfId="39321" xr:uid="{00000000-0005-0000-0000-0000BC800000}"/>
    <cellStyle name="Note 5 15 2 2 4" xfId="9874" xr:uid="{00000000-0005-0000-0000-0000BD800000}"/>
    <cellStyle name="Note 5 15 2 2 4 2" xfId="27309" xr:uid="{00000000-0005-0000-0000-0000BE800000}"/>
    <cellStyle name="Note 5 15 2 2 4 3" xfId="41762" xr:uid="{00000000-0005-0000-0000-0000BF800000}"/>
    <cellStyle name="Note 5 15 2 2 5" xfId="12294" xr:uid="{00000000-0005-0000-0000-0000C0800000}"/>
    <cellStyle name="Note 5 15 2 2 5 2" xfId="29729" xr:uid="{00000000-0005-0000-0000-0000C1800000}"/>
    <cellStyle name="Note 5 15 2 2 5 3" xfId="44182" xr:uid="{00000000-0005-0000-0000-0000C2800000}"/>
    <cellStyle name="Note 5 15 2 2 6" xfId="19301" xr:uid="{00000000-0005-0000-0000-0000C3800000}"/>
    <cellStyle name="Note 5 15 2 3" xfId="2461" xr:uid="{00000000-0005-0000-0000-0000C4800000}"/>
    <cellStyle name="Note 5 15 2 3 2" xfId="4972" xr:uid="{00000000-0005-0000-0000-0000C5800000}"/>
    <cellStyle name="Note 5 15 2 3 2 2" xfId="14355" xr:uid="{00000000-0005-0000-0000-0000C6800000}"/>
    <cellStyle name="Note 5 15 2 3 2 2 2" xfId="31790" xr:uid="{00000000-0005-0000-0000-0000C7800000}"/>
    <cellStyle name="Note 5 15 2 3 2 2 3" xfId="46243" xr:uid="{00000000-0005-0000-0000-0000C8800000}"/>
    <cellStyle name="Note 5 15 2 3 2 3" xfId="16816" xr:uid="{00000000-0005-0000-0000-0000C9800000}"/>
    <cellStyle name="Note 5 15 2 3 2 3 2" xfId="34251" xr:uid="{00000000-0005-0000-0000-0000CA800000}"/>
    <cellStyle name="Note 5 15 2 3 2 3 3" xfId="48704" xr:uid="{00000000-0005-0000-0000-0000CB800000}"/>
    <cellStyle name="Note 5 15 2 3 2 4" xfId="22408" xr:uid="{00000000-0005-0000-0000-0000CC800000}"/>
    <cellStyle name="Note 5 15 2 3 2 5" xfId="36861" xr:uid="{00000000-0005-0000-0000-0000CD800000}"/>
    <cellStyle name="Note 5 15 2 3 3" xfId="7434" xr:uid="{00000000-0005-0000-0000-0000CE800000}"/>
    <cellStyle name="Note 5 15 2 3 3 2" xfId="24869" xr:uid="{00000000-0005-0000-0000-0000CF800000}"/>
    <cellStyle name="Note 5 15 2 3 3 3" xfId="39322" xr:uid="{00000000-0005-0000-0000-0000D0800000}"/>
    <cellStyle name="Note 5 15 2 3 4" xfId="9875" xr:uid="{00000000-0005-0000-0000-0000D1800000}"/>
    <cellStyle name="Note 5 15 2 3 4 2" xfId="27310" xr:uid="{00000000-0005-0000-0000-0000D2800000}"/>
    <cellStyle name="Note 5 15 2 3 4 3" xfId="41763" xr:uid="{00000000-0005-0000-0000-0000D3800000}"/>
    <cellStyle name="Note 5 15 2 3 5" xfId="12295" xr:uid="{00000000-0005-0000-0000-0000D4800000}"/>
    <cellStyle name="Note 5 15 2 3 5 2" xfId="29730" xr:uid="{00000000-0005-0000-0000-0000D5800000}"/>
    <cellStyle name="Note 5 15 2 3 5 3" xfId="44183" xr:uid="{00000000-0005-0000-0000-0000D6800000}"/>
    <cellStyle name="Note 5 15 2 3 6" xfId="19302" xr:uid="{00000000-0005-0000-0000-0000D7800000}"/>
    <cellStyle name="Note 5 15 2 4" xfId="2462" xr:uid="{00000000-0005-0000-0000-0000D8800000}"/>
    <cellStyle name="Note 5 15 2 4 2" xfId="4973" xr:uid="{00000000-0005-0000-0000-0000D9800000}"/>
    <cellStyle name="Note 5 15 2 4 2 2" xfId="22409" xr:uid="{00000000-0005-0000-0000-0000DA800000}"/>
    <cellStyle name="Note 5 15 2 4 2 3" xfId="36862" xr:uid="{00000000-0005-0000-0000-0000DB800000}"/>
    <cellStyle name="Note 5 15 2 4 3" xfId="7435" xr:uid="{00000000-0005-0000-0000-0000DC800000}"/>
    <cellStyle name="Note 5 15 2 4 3 2" xfId="24870" xr:uid="{00000000-0005-0000-0000-0000DD800000}"/>
    <cellStyle name="Note 5 15 2 4 3 3" xfId="39323" xr:uid="{00000000-0005-0000-0000-0000DE800000}"/>
    <cellStyle name="Note 5 15 2 4 4" xfId="9876" xr:uid="{00000000-0005-0000-0000-0000DF800000}"/>
    <cellStyle name="Note 5 15 2 4 4 2" xfId="27311" xr:uid="{00000000-0005-0000-0000-0000E0800000}"/>
    <cellStyle name="Note 5 15 2 4 4 3" xfId="41764" xr:uid="{00000000-0005-0000-0000-0000E1800000}"/>
    <cellStyle name="Note 5 15 2 4 5" xfId="12296" xr:uid="{00000000-0005-0000-0000-0000E2800000}"/>
    <cellStyle name="Note 5 15 2 4 5 2" xfId="29731" xr:uid="{00000000-0005-0000-0000-0000E3800000}"/>
    <cellStyle name="Note 5 15 2 4 5 3" xfId="44184" xr:uid="{00000000-0005-0000-0000-0000E4800000}"/>
    <cellStyle name="Note 5 15 2 4 6" xfId="15385" xr:uid="{00000000-0005-0000-0000-0000E5800000}"/>
    <cellStyle name="Note 5 15 2 4 6 2" xfId="32820" xr:uid="{00000000-0005-0000-0000-0000E6800000}"/>
    <cellStyle name="Note 5 15 2 4 6 3" xfId="47273" xr:uid="{00000000-0005-0000-0000-0000E7800000}"/>
    <cellStyle name="Note 5 15 2 4 7" xfId="19303" xr:uid="{00000000-0005-0000-0000-0000E8800000}"/>
    <cellStyle name="Note 5 15 2 4 8" xfId="20547" xr:uid="{00000000-0005-0000-0000-0000E9800000}"/>
    <cellStyle name="Note 5 15 2 5" xfId="4970" xr:uid="{00000000-0005-0000-0000-0000EA800000}"/>
    <cellStyle name="Note 5 15 2 5 2" xfId="14353" xr:uid="{00000000-0005-0000-0000-0000EB800000}"/>
    <cellStyle name="Note 5 15 2 5 2 2" xfId="31788" xr:uid="{00000000-0005-0000-0000-0000EC800000}"/>
    <cellStyle name="Note 5 15 2 5 2 3" xfId="46241" xr:uid="{00000000-0005-0000-0000-0000ED800000}"/>
    <cellStyle name="Note 5 15 2 5 3" xfId="16814" xr:uid="{00000000-0005-0000-0000-0000EE800000}"/>
    <cellStyle name="Note 5 15 2 5 3 2" xfId="34249" xr:uid="{00000000-0005-0000-0000-0000EF800000}"/>
    <cellStyle name="Note 5 15 2 5 3 3" xfId="48702" xr:uid="{00000000-0005-0000-0000-0000F0800000}"/>
    <cellStyle name="Note 5 15 2 5 4" xfId="22406" xr:uid="{00000000-0005-0000-0000-0000F1800000}"/>
    <cellStyle name="Note 5 15 2 5 5" xfId="36859" xr:uid="{00000000-0005-0000-0000-0000F2800000}"/>
    <cellStyle name="Note 5 15 2 6" xfId="7432" xr:uid="{00000000-0005-0000-0000-0000F3800000}"/>
    <cellStyle name="Note 5 15 2 6 2" xfId="24867" xr:uid="{00000000-0005-0000-0000-0000F4800000}"/>
    <cellStyle name="Note 5 15 2 6 3" xfId="39320" xr:uid="{00000000-0005-0000-0000-0000F5800000}"/>
    <cellStyle name="Note 5 15 2 7" xfId="9873" xr:uid="{00000000-0005-0000-0000-0000F6800000}"/>
    <cellStyle name="Note 5 15 2 7 2" xfId="27308" xr:uid="{00000000-0005-0000-0000-0000F7800000}"/>
    <cellStyle name="Note 5 15 2 7 3" xfId="41761" xr:uid="{00000000-0005-0000-0000-0000F8800000}"/>
    <cellStyle name="Note 5 15 2 8" xfId="12293" xr:uid="{00000000-0005-0000-0000-0000F9800000}"/>
    <cellStyle name="Note 5 15 2 8 2" xfId="29728" xr:uid="{00000000-0005-0000-0000-0000FA800000}"/>
    <cellStyle name="Note 5 15 2 8 3" xfId="44181" xr:uid="{00000000-0005-0000-0000-0000FB800000}"/>
    <cellStyle name="Note 5 15 2 9" xfId="19300" xr:uid="{00000000-0005-0000-0000-0000FC800000}"/>
    <cellStyle name="Note 5 15 3" xfId="2463" xr:uid="{00000000-0005-0000-0000-0000FD800000}"/>
    <cellStyle name="Note 5 15 3 2" xfId="2464" xr:uid="{00000000-0005-0000-0000-0000FE800000}"/>
    <cellStyle name="Note 5 15 3 2 2" xfId="4975" xr:uid="{00000000-0005-0000-0000-0000FF800000}"/>
    <cellStyle name="Note 5 15 3 2 2 2" xfId="14357" xr:uid="{00000000-0005-0000-0000-000000810000}"/>
    <cellStyle name="Note 5 15 3 2 2 2 2" xfId="31792" xr:uid="{00000000-0005-0000-0000-000001810000}"/>
    <cellStyle name="Note 5 15 3 2 2 2 3" xfId="46245" xr:uid="{00000000-0005-0000-0000-000002810000}"/>
    <cellStyle name="Note 5 15 3 2 2 3" xfId="16818" xr:uid="{00000000-0005-0000-0000-000003810000}"/>
    <cellStyle name="Note 5 15 3 2 2 3 2" xfId="34253" xr:uid="{00000000-0005-0000-0000-000004810000}"/>
    <cellStyle name="Note 5 15 3 2 2 3 3" xfId="48706" xr:uid="{00000000-0005-0000-0000-000005810000}"/>
    <cellStyle name="Note 5 15 3 2 2 4" xfId="22411" xr:uid="{00000000-0005-0000-0000-000006810000}"/>
    <cellStyle name="Note 5 15 3 2 2 5" xfId="36864" xr:uid="{00000000-0005-0000-0000-000007810000}"/>
    <cellStyle name="Note 5 15 3 2 3" xfId="7437" xr:uid="{00000000-0005-0000-0000-000008810000}"/>
    <cellStyle name="Note 5 15 3 2 3 2" xfId="24872" xr:uid="{00000000-0005-0000-0000-000009810000}"/>
    <cellStyle name="Note 5 15 3 2 3 3" xfId="39325" xr:uid="{00000000-0005-0000-0000-00000A810000}"/>
    <cellStyle name="Note 5 15 3 2 4" xfId="9878" xr:uid="{00000000-0005-0000-0000-00000B810000}"/>
    <cellStyle name="Note 5 15 3 2 4 2" xfId="27313" xr:uid="{00000000-0005-0000-0000-00000C810000}"/>
    <cellStyle name="Note 5 15 3 2 4 3" xfId="41766" xr:uid="{00000000-0005-0000-0000-00000D810000}"/>
    <cellStyle name="Note 5 15 3 2 5" xfId="12298" xr:uid="{00000000-0005-0000-0000-00000E810000}"/>
    <cellStyle name="Note 5 15 3 2 5 2" xfId="29733" xr:uid="{00000000-0005-0000-0000-00000F810000}"/>
    <cellStyle name="Note 5 15 3 2 5 3" xfId="44186" xr:uid="{00000000-0005-0000-0000-000010810000}"/>
    <cellStyle name="Note 5 15 3 2 6" xfId="19305" xr:uid="{00000000-0005-0000-0000-000011810000}"/>
    <cellStyle name="Note 5 15 3 3" xfId="2465" xr:uid="{00000000-0005-0000-0000-000012810000}"/>
    <cellStyle name="Note 5 15 3 3 2" xfId="4976" xr:uid="{00000000-0005-0000-0000-000013810000}"/>
    <cellStyle name="Note 5 15 3 3 2 2" xfId="14358" xr:uid="{00000000-0005-0000-0000-000014810000}"/>
    <cellStyle name="Note 5 15 3 3 2 2 2" xfId="31793" xr:uid="{00000000-0005-0000-0000-000015810000}"/>
    <cellStyle name="Note 5 15 3 3 2 2 3" xfId="46246" xr:uid="{00000000-0005-0000-0000-000016810000}"/>
    <cellStyle name="Note 5 15 3 3 2 3" xfId="16819" xr:uid="{00000000-0005-0000-0000-000017810000}"/>
    <cellStyle name="Note 5 15 3 3 2 3 2" xfId="34254" xr:uid="{00000000-0005-0000-0000-000018810000}"/>
    <cellStyle name="Note 5 15 3 3 2 3 3" xfId="48707" xr:uid="{00000000-0005-0000-0000-000019810000}"/>
    <cellStyle name="Note 5 15 3 3 2 4" xfId="22412" xr:uid="{00000000-0005-0000-0000-00001A810000}"/>
    <cellStyle name="Note 5 15 3 3 2 5" xfId="36865" xr:uid="{00000000-0005-0000-0000-00001B810000}"/>
    <cellStyle name="Note 5 15 3 3 3" xfId="7438" xr:uid="{00000000-0005-0000-0000-00001C810000}"/>
    <cellStyle name="Note 5 15 3 3 3 2" xfId="24873" xr:uid="{00000000-0005-0000-0000-00001D810000}"/>
    <cellStyle name="Note 5 15 3 3 3 3" xfId="39326" xr:uid="{00000000-0005-0000-0000-00001E810000}"/>
    <cellStyle name="Note 5 15 3 3 4" xfId="9879" xr:uid="{00000000-0005-0000-0000-00001F810000}"/>
    <cellStyle name="Note 5 15 3 3 4 2" xfId="27314" xr:uid="{00000000-0005-0000-0000-000020810000}"/>
    <cellStyle name="Note 5 15 3 3 4 3" xfId="41767" xr:uid="{00000000-0005-0000-0000-000021810000}"/>
    <cellStyle name="Note 5 15 3 3 5" xfId="12299" xr:uid="{00000000-0005-0000-0000-000022810000}"/>
    <cellStyle name="Note 5 15 3 3 5 2" xfId="29734" xr:uid="{00000000-0005-0000-0000-000023810000}"/>
    <cellStyle name="Note 5 15 3 3 5 3" xfId="44187" xr:uid="{00000000-0005-0000-0000-000024810000}"/>
    <cellStyle name="Note 5 15 3 3 6" xfId="19306" xr:uid="{00000000-0005-0000-0000-000025810000}"/>
    <cellStyle name="Note 5 15 3 4" xfId="2466" xr:uid="{00000000-0005-0000-0000-000026810000}"/>
    <cellStyle name="Note 5 15 3 4 2" xfId="4977" xr:uid="{00000000-0005-0000-0000-000027810000}"/>
    <cellStyle name="Note 5 15 3 4 2 2" xfId="22413" xr:uid="{00000000-0005-0000-0000-000028810000}"/>
    <cellStyle name="Note 5 15 3 4 2 3" xfId="36866" xr:uid="{00000000-0005-0000-0000-000029810000}"/>
    <cellStyle name="Note 5 15 3 4 3" xfId="7439" xr:uid="{00000000-0005-0000-0000-00002A810000}"/>
    <cellStyle name="Note 5 15 3 4 3 2" xfId="24874" xr:uid="{00000000-0005-0000-0000-00002B810000}"/>
    <cellStyle name="Note 5 15 3 4 3 3" xfId="39327" xr:uid="{00000000-0005-0000-0000-00002C810000}"/>
    <cellStyle name="Note 5 15 3 4 4" xfId="9880" xr:uid="{00000000-0005-0000-0000-00002D810000}"/>
    <cellStyle name="Note 5 15 3 4 4 2" xfId="27315" xr:uid="{00000000-0005-0000-0000-00002E810000}"/>
    <cellStyle name="Note 5 15 3 4 4 3" xfId="41768" xr:uid="{00000000-0005-0000-0000-00002F810000}"/>
    <cellStyle name="Note 5 15 3 4 5" xfId="12300" xr:uid="{00000000-0005-0000-0000-000030810000}"/>
    <cellStyle name="Note 5 15 3 4 5 2" xfId="29735" xr:uid="{00000000-0005-0000-0000-000031810000}"/>
    <cellStyle name="Note 5 15 3 4 5 3" xfId="44188" xr:uid="{00000000-0005-0000-0000-000032810000}"/>
    <cellStyle name="Note 5 15 3 4 6" xfId="15386" xr:uid="{00000000-0005-0000-0000-000033810000}"/>
    <cellStyle name="Note 5 15 3 4 6 2" xfId="32821" xr:uid="{00000000-0005-0000-0000-000034810000}"/>
    <cellStyle name="Note 5 15 3 4 6 3" xfId="47274" xr:uid="{00000000-0005-0000-0000-000035810000}"/>
    <cellStyle name="Note 5 15 3 4 7" xfId="19307" xr:uid="{00000000-0005-0000-0000-000036810000}"/>
    <cellStyle name="Note 5 15 3 4 8" xfId="20548" xr:uid="{00000000-0005-0000-0000-000037810000}"/>
    <cellStyle name="Note 5 15 3 5" xfId="4974" xr:uid="{00000000-0005-0000-0000-000038810000}"/>
    <cellStyle name="Note 5 15 3 5 2" xfId="14356" xr:uid="{00000000-0005-0000-0000-000039810000}"/>
    <cellStyle name="Note 5 15 3 5 2 2" xfId="31791" xr:uid="{00000000-0005-0000-0000-00003A810000}"/>
    <cellStyle name="Note 5 15 3 5 2 3" xfId="46244" xr:uid="{00000000-0005-0000-0000-00003B810000}"/>
    <cellStyle name="Note 5 15 3 5 3" xfId="16817" xr:uid="{00000000-0005-0000-0000-00003C810000}"/>
    <cellStyle name="Note 5 15 3 5 3 2" xfId="34252" xr:uid="{00000000-0005-0000-0000-00003D810000}"/>
    <cellStyle name="Note 5 15 3 5 3 3" xfId="48705" xr:uid="{00000000-0005-0000-0000-00003E810000}"/>
    <cellStyle name="Note 5 15 3 5 4" xfId="22410" xr:uid="{00000000-0005-0000-0000-00003F810000}"/>
    <cellStyle name="Note 5 15 3 5 5" xfId="36863" xr:uid="{00000000-0005-0000-0000-000040810000}"/>
    <cellStyle name="Note 5 15 3 6" xfId="7436" xr:uid="{00000000-0005-0000-0000-000041810000}"/>
    <cellStyle name="Note 5 15 3 6 2" xfId="24871" xr:uid="{00000000-0005-0000-0000-000042810000}"/>
    <cellStyle name="Note 5 15 3 6 3" xfId="39324" xr:uid="{00000000-0005-0000-0000-000043810000}"/>
    <cellStyle name="Note 5 15 3 7" xfId="9877" xr:uid="{00000000-0005-0000-0000-000044810000}"/>
    <cellStyle name="Note 5 15 3 7 2" xfId="27312" xr:uid="{00000000-0005-0000-0000-000045810000}"/>
    <cellStyle name="Note 5 15 3 7 3" xfId="41765" xr:uid="{00000000-0005-0000-0000-000046810000}"/>
    <cellStyle name="Note 5 15 3 8" xfId="12297" xr:uid="{00000000-0005-0000-0000-000047810000}"/>
    <cellStyle name="Note 5 15 3 8 2" xfId="29732" xr:uid="{00000000-0005-0000-0000-000048810000}"/>
    <cellStyle name="Note 5 15 3 8 3" xfId="44185" xr:uid="{00000000-0005-0000-0000-000049810000}"/>
    <cellStyle name="Note 5 15 3 9" xfId="19304" xr:uid="{00000000-0005-0000-0000-00004A810000}"/>
    <cellStyle name="Note 5 15 4" xfId="2467" xr:uid="{00000000-0005-0000-0000-00004B810000}"/>
    <cellStyle name="Note 5 15 4 2" xfId="2468" xr:uid="{00000000-0005-0000-0000-00004C810000}"/>
    <cellStyle name="Note 5 15 4 2 2" xfId="4979" xr:uid="{00000000-0005-0000-0000-00004D810000}"/>
    <cellStyle name="Note 5 15 4 2 2 2" xfId="14360" xr:uid="{00000000-0005-0000-0000-00004E810000}"/>
    <cellStyle name="Note 5 15 4 2 2 2 2" xfId="31795" xr:uid="{00000000-0005-0000-0000-00004F810000}"/>
    <cellStyle name="Note 5 15 4 2 2 2 3" xfId="46248" xr:uid="{00000000-0005-0000-0000-000050810000}"/>
    <cellStyle name="Note 5 15 4 2 2 3" xfId="16821" xr:uid="{00000000-0005-0000-0000-000051810000}"/>
    <cellStyle name="Note 5 15 4 2 2 3 2" xfId="34256" xr:uid="{00000000-0005-0000-0000-000052810000}"/>
    <cellStyle name="Note 5 15 4 2 2 3 3" xfId="48709" xr:uid="{00000000-0005-0000-0000-000053810000}"/>
    <cellStyle name="Note 5 15 4 2 2 4" xfId="22415" xr:uid="{00000000-0005-0000-0000-000054810000}"/>
    <cellStyle name="Note 5 15 4 2 2 5" xfId="36868" xr:uid="{00000000-0005-0000-0000-000055810000}"/>
    <cellStyle name="Note 5 15 4 2 3" xfId="7441" xr:uid="{00000000-0005-0000-0000-000056810000}"/>
    <cellStyle name="Note 5 15 4 2 3 2" xfId="24876" xr:uid="{00000000-0005-0000-0000-000057810000}"/>
    <cellStyle name="Note 5 15 4 2 3 3" xfId="39329" xr:uid="{00000000-0005-0000-0000-000058810000}"/>
    <cellStyle name="Note 5 15 4 2 4" xfId="9882" xr:uid="{00000000-0005-0000-0000-000059810000}"/>
    <cellStyle name="Note 5 15 4 2 4 2" xfId="27317" xr:uid="{00000000-0005-0000-0000-00005A810000}"/>
    <cellStyle name="Note 5 15 4 2 4 3" xfId="41770" xr:uid="{00000000-0005-0000-0000-00005B810000}"/>
    <cellStyle name="Note 5 15 4 2 5" xfId="12302" xr:uid="{00000000-0005-0000-0000-00005C810000}"/>
    <cellStyle name="Note 5 15 4 2 5 2" xfId="29737" xr:uid="{00000000-0005-0000-0000-00005D810000}"/>
    <cellStyle name="Note 5 15 4 2 5 3" xfId="44190" xr:uid="{00000000-0005-0000-0000-00005E810000}"/>
    <cellStyle name="Note 5 15 4 2 6" xfId="19309" xr:uid="{00000000-0005-0000-0000-00005F810000}"/>
    <cellStyle name="Note 5 15 4 3" xfId="2469" xr:uid="{00000000-0005-0000-0000-000060810000}"/>
    <cellStyle name="Note 5 15 4 3 2" xfId="4980" xr:uid="{00000000-0005-0000-0000-000061810000}"/>
    <cellStyle name="Note 5 15 4 3 2 2" xfId="14361" xr:uid="{00000000-0005-0000-0000-000062810000}"/>
    <cellStyle name="Note 5 15 4 3 2 2 2" xfId="31796" xr:uid="{00000000-0005-0000-0000-000063810000}"/>
    <cellStyle name="Note 5 15 4 3 2 2 3" xfId="46249" xr:uid="{00000000-0005-0000-0000-000064810000}"/>
    <cellStyle name="Note 5 15 4 3 2 3" xfId="16822" xr:uid="{00000000-0005-0000-0000-000065810000}"/>
    <cellStyle name="Note 5 15 4 3 2 3 2" xfId="34257" xr:uid="{00000000-0005-0000-0000-000066810000}"/>
    <cellStyle name="Note 5 15 4 3 2 3 3" xfId="48710" xr:uid="{00000000-0005-0000-0000-000067810000}"/>
    <cellStyle name="Note 5 15 4 3 2 4" xfId="22416" xr:uid="{00000000-0005-0000-0000-000068810000}"/>
    <cellStyle name="Note 5 15 4 3 2 5" xfId="36869" xr:uid="{00000000-0005-0000-0000-000069810000}"/>
    <cellStyle name="Note 5 15 4 3 3" xfId="7442" xr:uid="{00000000-0005-0000-0000-00006A810000}"/>
    <cellStyle name="Note 5 15 4 3 3 2" xfId="24877" xr:uid="{00000000-0005-0000-0000-00006B810000}"/>
    <cellStyle name="Note 5 15 4 3 3 3" xfId="39330" xr:uid="{00000000-0005-0000-0000-00006C810000}"/>
    <cellStyle name="Note 5 15 4 3 4" xfId="9883" xr:uid="{00000000-0005-0000-0000-00006D810000}"/>
    <cellStyle name="Note 5 15 4 3 4 2" xfId="27318" xr:uid="{00000000-0005-0000-0000-00006E810000}"/>
    <cellStyle name="Note 5 15 4 3 4 3" xfId="41771" xr:uid="{00000000-0005-0000-0000-00006F810000}"/>
    <cellStyle name="Note 5 15 4 3 5" xfId="12303" xr:uid="{00000000-0005-0000-0000-000070810000}"/>
    <cellStyle name="Note 5 15 4 3 5 2" xfId="29738" xr:uid="{00000000-0005-0000-0000-000071810000}"/>
    <cellStyle name="Note 5 15 4 3 5 3" xfId="44191" xr:uid="{00000000-0005-0000-0000-000072810000}"/>
    <cellStyle name="Note 5 15 4 3 6" xfId="19310" xr:uid="{00000000-0005-0000-0000-000073810000}"/>
    <cellStyle name="Note 5 15 4 4" xfId="2470" xr:uid="{00000000-0005-0000-0000-000074810000}"/>
    <cellStyle name="Note 5 15 4 4 2" xfId="4981" xr:uid="{00000000-0005-0000-0000-000075810000}"/>
    <cellStyle name="Note 5 15 4 4 2 2" xfId="22417" xr:uid="{00000000-0005-0000-0000-000076810000}"/>
    <cellStyle name="Note 5 15 4 4 2 3" xfId="36870" xr:uid="{00000000-0005-0000-0000-000077810000}"/>
    <cellStyle name="Note 5 15 4 4 3" xfId="7443" xr:uid="{00000000-0005-0000-0000-000078810000}"/>
    <cellStyle name="Note 5 15 4 4 3 2" xfId="24878" xr:uid="{00000000-0005-0000-0000-000079810000}"/>
    <cellStyle name="Note 5 15 4 4 3 3" xfId="39331" xr:uid="{00000000-0005-0000-0000-00007A810000}"/>
    <cellStyle name="Note 5 15 4 4 4" xfId="9884" xr:uid="{00000000-0005-0000-0000-00007B810000}"/>
    <cellStyle name="Note 5 15 4 4 4 2" xfId="27319" xr:uid="{00000000-0005-0000-0000-00007C810000}"/>
    <cellStyle name="Note 5 15 4 4 4 3" xfId="41772" xr:uid="{00000000-0005-0000-0000-00007D810000}"/>
    <cellStyle name="Note 5 15 4 4 5" xfId="12304" xr:uid="{00000000-0005-0000-0000-00007E810000}"/>
    <cellStyle name="Note 5 15 4 4 5 2" xfId="29739" xr:uid="{00000000-0005-0000-0000-00007F810000}"/>
    <cellStyle name="Note 5 15 4 4 5 3" xfId="44192" xr:uid="{00000000-0005-0000-0000-000080810000}"/>
    <cellStyle name="Note 5 15 4 4 6" xfId="15387" xr:uid="{00000000-0005-0000-0000-000081810000}"/>
    <cellStyle name="Note 5 15 4 4 6 2" xfId="32822" xr:uid="{00000000-0005-0000-0000-000082810000}"/>
    <cellStyle name="Note 5 15 4 4 6 3" xfId="47275" xr:uid="{00000000-0005-0000-0000-000083810000}"/>
    <cellStyle name="Note 5 15 4 4 7" xfId="19311" xr:uid="{00000000-0005-0000-0000-000084810000}"/>
    <cellStyle name="Note 5 15 4 4 8" xfId="20549" xr:uid="{00000000-0005-0000-0000-000085810000}"/>
    <cellStyle name="Note 5 15 4 5" xfId="4978" xr:uid="{00000000-0005-0000-0000-000086810000}"/>
    <cellStyle name="Note 5 15 4 5 2" xfId="14359" xr:uid="{00000000-0005-0000-0000-000087810000}"/>
    <cellStyle name="Note 5 15 4 5 2 2" xfId="31794" xr:uid="{00000000-0005-0000-0000-000088810000}"/>
    <cellStyle name="Note 5 15 4 5 2 3" xfId="46247" xr:uid="{00000000-0005-0000-0000-000089810000}"/>
    <cellStyle name="Note 5 15 4 5 3" xfId="16820" xr:uid="{00000000-0005-0000-0000-00008A810000}"/>
    <cellStyle name="Note 5 15 4 5 3 2" xfId="34255" xr:uid="{00000000-0005-0000-0000-00008B810000}"/>
    <cellStyle name="Note 5 15 4 5 3 3" xfId="48708" xr:uid="{00000000-0005-0000-0000-00008C810000}"/>
    <cellStyle name="Note 5 15 4 5 4" xfId="22414" xr:uid="{00000000-0005-0000-0000-00008D810000}"/>
    <cellStyle name="Note 5 15 4 5 5" xfId="36867" xr:uid="{00000000-0005-0000-0000-00008E810000}"/>
    <cellStyle name="Note 5 15 4 6" xfId="7440" xr:uid="{00000000-0005-0000-0000-00008F810000}"/>
    <cellStyle name="Note 5 15 4 6 2" xfId="24875" xr:uid="{00000000-0005-0000-0000-000090810000}"/>
    <cellStyle name="Note 5 15 4 6 3" xfId="39328" xr:uid="{00000000-0005-0000-0000-000091810000}"/>
    <cellStyle name="Note 5 15 4 7" xfId="9881" xr:uid="{00000000-0005-0000-0000-000092810000}"/>
    <cellStyle name="Note 5 15 4 7 2" xfId="27316" xr:uid="{00000000-0005-0000-0000-000093810000}"/>
    <cellStyle name="Note 5 15 4 7 3" xfId="41769" xr:uid="{00000000-0005-0000-0000-000094810000}"/>
    <cellStyle name="Note 5 15 4 8" xfId="12301" xr:uid="{00000000-0005-0000-0000-000095810000}"/>
    <cellStyle name="Note 5 15 4 8 2" xfId="29736" xr:uid="{00000000-0005-0000-0000-000096810000}"/>
    <cellStyle name="Note 5 15 4 8 3" xfId="44189" xr:uid="{00000000-0005-0000-0000-000097810000}"/>
    <cellStyle name="Note 5 15 4 9" xfId="19308" xr:uid="{00000000-0005-0000-0000-000098810000}"/>
    <cellStyle name="Note 5 15 5" xfId="2471" xr:uid="{00000000-0005-0000-0000-000099810000}"/>
    <cellStyle name="Note 5 15 5 2" xfId="2472" xr:uid="{00000000-0005-0000-0000-00009A810000}"/>
    <cellStyle name="Note 5 15 5 2 2" xfId="4983" xr:uid="{00000000-0005-0000-0000-00009B810000}"/>
    <cellStyle name="Note 5 15 5 2 2 2" xfId="14363" xr:uid="{00000000-0005-0000-0000-00009C810000}"/>
    <cellStyle name="Note 5 15 5 2 2 2 2" xfId="31798" xr:uid="{00000000-0005-0000-0000-00009D810000}"/>
    <cellStyle name="Note 5 15 5 2 2 2 3" xfId="46251" xr:uid="{00000000-0005-0000-0000-00009E810000}"/>
    <cellStyle name="Note 5 15 5 2 2 3" xfId="16824" xr:uid="{00000000-0005-0000-0000-00009F810000}"/>
    <cellStyle name="Note 5 15 5 2 2 3 2" xfId="34259" xr:uid="{00000000-0005-0000-0000-0000A0810000}"/>
    <cellStyle name="Note 5 15 5 2 2 3 3" xfId="48712" xr:uid="{00000000-0005-0000-0000-0000A1810000}"/>
    <cellStyle name="Note 5 15 5 2 2 4" xfId="22419" xr:uid="{00000000-0005-0000-0000-0000A2810000}"/>
    <cellStyle name="Note 5 15 5 2 2 5" xfId="36872" xr:uid="{00000000-0005-0000-0000-0000A3810000}"/>
    <cellStyle name="Note 5 15 5 2 3" xfId="7445" xr:uid="{00000000-0005-0000-0000-0000A4810000}"/>
    <cellStyle name="Note 5 15 5 2 3 2" xfId="24880" xr:uid="{00000000-0005-0000-0000-0000A5810000}"/>
    <cellStyle name="Note 5 15 5 2 3 3" xfId="39333" xr:uid="{00000000-0005-0000-0000-0000A6810000}"/>
    <cellStyle name="Note 5 15 5 2 4" xfId="9886" xr:uid="{00000000-0005-0000-0000-0000A7810000}"/>
    <cellStyle name="Note 5 15 5 2 4 2" xfId="27321" xr:uid="{00000000-0005-0000-0000-0000A8810000}"/>
    <cellStyle name="Note 5 15 5 2 4 3" xfId="41774" xr:uid="{00000000-0005-0000-0000-0000A9810000}"/>
    <cellStyle name="Note 5 15 5 2 5" xfId="12306" xr:uid="{00000000-0005-0000-0000-0000AA810000}"/>
    <cellStyle name="Note 5 15 5 2 5 2" xfId="29741" xr:uid="{00000000-0005-0000-0000-0000AB810000}"/>
    <cellStyle name="Note 5 15 5 2 5 3" xfId="44194" xr:uid="{00000000-0005-0000-0000-0000AC810000}"/>
    <cellStyle name="Note 5 15 5 2 6" xfId="19313" xr:uid="{00000000-0005-0000-0000-0000AD810000}"/>
    <cellStyle name="Note 5 15 5 3" xfId="2473" xr:uid="{00000000-0005-0000-0000-0000AE810000}"/>
    <cellStyle name="Note 5 15 5 3 2" xfId="4984" xr:uid="{00000000-0005-0000-0000-0000AF810000}"/>
    <cellStyle name="Note 5 15 5 3 2 2" xfId="14364" xr:uid="{00000000-0005-0000-0000-0000B0810000}"/>
    <cellStyle name="Note 5 15 5 3 2 2 2" xfId="31799" xr:uid="{00000000-0005-0000-0000-0000B1810000}"/>
    <cellStyle name="Note 5 15 5 3 2 2 3" xfId="46252" xr:uid="{00000000-0005-0000-0000-0000B2810000}"/>
    <cellStyle name="Note 5 15 5 3 2 3" xfId="16825" xr:uid="{00000000-0005-0000-0000-0000B3810000}"/>
    <cellStyle name="Note 5 15 5 3 2 3 2" xfId="34260" xr:uid="{00000000-0005-0000-0000-0000B4810000}"/>
    <cellStyle name="Note 5 15 5 3 2 3 3" xfId="48713" xr:uid="{00000000-0005-0000-0000-0000B5810000}"/>
    <cellStyle name="Note 5 15 5 3 2 4" xfId="22420" xr:uid="{00000000-0005-0000-0000-0000B6810000}"/>
    <cellStyle name="Note 5 15 5 3 2 5" xfId="36873" xr:uid="{00000000-0005-0000-0000-0000B7810000}"/>
    <cellStyle name="Note 5 15 5 3 3" xfId="7446" xr:uid="{00000000-0005-0000-0000-0000B8810000}"/>
    <cellStyle name="Note 5 15 5 3 3 2" xfId="24881" xr:uid="{00000000-0005-0000-0000-0000B9810000}"/>
    <cellStyle name="Note 5 15 5 3 3 3" xfId="39334" xr:uid="{00000000-0005-0000-0000-0000BA810000}"/>
    <cellStyle name="Note 5 15 5 3 4" xfId="9887" xr:uid="{00000000-0005-0000-0000-0000BB810000}"/>
    <cellStyle name="Note 5 15 5 3 4 2" xfId="27322" xr:uid="{00000000-0005-0000-0000-0000BC810000}"/>
    <cellStyle name="Note 5 15 5 3 4 3" xfId="41775" xr:uid="{00000000-0005-0000-0000-0000BD810000}"/>
    <cellStyle name="Note 5 15 5 3 5" xfId="12307" xr:uid="{00000000-0005-0000-0000-0000BE810000}"/>
    <cellStyle name="Note 5 15 5 3 5 2" xfId="29742" xr:uid="{00000000-0005-0000-0000-0000BF810000}"/>
    <cellStyle name="Note 5 15 5 3 5 3" xfId="44195" xr:uid="{00000000-0005-0000-0000-0000C0810000}"/>
    <cellStyle name="Note 5 15 5 3 6" xfId="19314" xr:uid="{00000000-0005-0000-0000-0000C1810000}"/>
    <cellStyle name="Note 5 15 5 4" xfId="2474" xr:uid="{00000000-0005-0000-0000-0000C2810000}"/>
    <cellStyle name="Note 5 15 5 4 2" xfId="4985" xr:uid="{00000000-0005-0000-0000-0000C3810000}"/>
    <cellStyle name="Note 5 15 5 4 2 2" xfId="22421" xr:uid="{00000000-0005-0000-0000-0000C4810000}"/>
    <cellStyle name="Note 5 15 5 4 2 3" xfId="36874" xr:uid="{00000000-0005-0000-0000-0000C5810000}"/>
    <cellStyle name="Note 5 15 5 4 3" xfId="7447" xr:uid="{00000000-0005-0000-0000-0000C6810000}"/>
    <cellStyle name="Note 5 15 5 4 3 2" xfId="24882" xr:uid="{00000000-0005-0000-0000-0000C7810000}"/>
    <cellStyle name="Note 5 15 5 4 3 3" xfId="39335" xr:uid="{00000000-0005-0000-0000-0000C8810000}"/>
    <cellStyle name="Note 5 15 5 4 4" xfId="9888" xr:uid="{00000000-0005-0000-0000-0000C9810000}"/>
    <cellStyle name="Note 5 15 5 4 4 2" xfId="27323" xr:uid="{00000000-0005-0000-0000-0000CA810000}"/>
    <cellStyle name="Note 5 15 5 4 4 3" xfId="41776" xr:uid="{00000000-0005-0000-0000-0000CB810000}"/>
    <cellStyle name="Note 5 15 5 4 5" xfId="12308" xr:uid="{00000000-0005-0000-0000-0000CC810000}"/>
    <cellStyle name="Note 5 15 5 4 5 2" xfId="29743" xr:uid="{00000000-0005-0000-0000-0000CD810000}"/>
    <cellStyle name="Note 5 15 5 4 5 3" xfId="44196" xr:uid="{00000000-0005-0000-0000-0000CE810000}"/>
    <cellStyle name="Note 5 15 5 4 6" xfId="15388" xr:uid="{00000000-0005-0000-0000-0000CF810000}"/>
    <cellStyle name="Note 5 15 5 4 6 2" xfId="32823" xr:uid="{00000000-0005-0000-0000-0000D0810000}"/>
    <cellStyle name="Note 5 15 5 4 6 3" xfId="47276" xr:uid="{00000000-0005-0000-0000-0000D1810000}"/>
    <cellStyle name="Note 5 15 5 4 7" xfId="19315" xr:uid="{00000000-0005-0000-0000-0000D2810000}"/>
    <cellStyle name="Note 5 15 5 4 8" xfId="20550" xr:uid="{00000000-0005-0000-0000-0000D3810000}"/>
    <cellStyle name="Note 5 15 5 5" xfId="4982" xr:uid="{00000000-0005-0000-0000-0000D4810000}"/>
    <cellStyle name="Note 5 15 5 5 2" xfId="14362" xr:uid="{00000000-0005-0000-0000-0000D5810000}"/>
    <cellStyle name="Note 5 15 5 5 2 2" xfId="31797" xr:uid="{00000000-0005-0000-0000-0000D6810000}"/>
    <cellStyle name="Note 5 15 5 5 2 3" xfId="46250" xr:uid="{00000000-0005-0000-0000-0000D7810000}"/>
    <cellStyle name="Note 5 15 5 5 3" xfId="16823" xr:uid="{00000000-0005-0000-0000-0000D8810000}"/>
    <cellStyle name="Note 5 15 5 5 3 2" xfId="34258" xr:uid="{00000000-0005-0000-0000-0000D9810000}"/>
    <cellStyle name="Note 5 15 5 5 3 3" xfId="48711" xr:uid="{00000000-0005-0000-0000-0000DA810000}"/>
    <cellStyle name="Note 5 15 5 5 4" xfId="22418" xr:uid="{00000000-0005-0000-0000-0000DB810000}"/>
    <cellStyle name="Note 5 15 5 5 5" xfId="36871" xr:uid="{00000000-0005-0000-0000-0000DC810000}"/>
    <cellStyle name="Note 5 15 5 6" xfId="7444" xr:uid="{00000000-0005-0000-0000-0000DD810000}"/>
    <cellStyle name="Note 5 15 5 6 2" xfId="24879" xr:uid="{00000000-0005-0000-0000-0000DE810000}"/>
    <cellStyle name="Note 5 15 5 6 3" xfId="39332" xr:uid="{00000000-0005-0000-0000-0000DF810000}"/>
    <cellStyle name="Note 5 15 5 7" xfId="9885" xr:uid="{00000000-0005-0000-0000-0000E0810000}"/>
    <cellStyle name="Note 5 15 5 7 2" xfId="27320" xr:uid="{00000000-0005-0000-0000-0000E1810000}"/>
    <cellStyle name="Note 5 15 5 7 3" xfId="41773" xr:uid="{00000000-0005-0000-0000-0000E2810000}"/>
    <cellStyle name="Note 5 15 5 8" xfId="12305" xr:uid="{00000000-0005-0000-0000-0000E3810000}"/>
    <cellStyle name="Note 5 15 5 8 2" xfId="29740" xr:uid="{00000000-0005-0000-0000-0000E4810000}"/>
    <cellStyle name="Note 5 15 5 8 3" xfId="44193" xr:uid="{00000000-0005-0000-0000-0000E5810000}"/>
    <cellStyle name="Note 5 15 5 9" xfId="19312" xr:uid="{00000000-0005-0000-0000-0000E6810000}"/>
    <cellStyle name="Note 5 15 6" xfId="2475" xr:uid="{00000000-0005-0000-0000-0000E7810000}"/>
    <cellStyle name="Note 5 15 6 2" xfId="4986" xr:uid="{00000000-0005-0000-0000-0000E8810000}"/>
    <cellStyle name="Note 5 15 6 2 2" xfId="14365" xr:uid="{00000000-0005-0000-0000-0000E9810000}"/>
    <cellStyle name="Note 5 15 6 2 2 2" xfId="31800" xr:uid="{00000000-0005-0000-0000-0000EA810000}"/>
    <cellStyle name="Note 5 15 6 2 2 3" xfId="46253" xr:uid="{00000000-0005-0000-0000-0000EB810000}"/>
    <cellStyle name="Note 5 15 6 2 3" xfId="16826" xr:uid="{00000000-0005-0000-0000-0000EC810000}"/>
    <cellStyle name="Note 5 15 6 2 3 2" xfId="34261" xr:uid="{00000000-0005-0000-0000-0000ED810000}"/>
    <cellStyle name="Note 5 15 6 2 3 3" xfId="48714" xr:uid="{00000000-0005-0000-0000-0000EE810000}"/>
    <cellStyle name="Note 5 15 6 2 4" xfId="22422" xr:uid="{00000000-0005-0000-0000-0000EF810000}"/>
    <cellStyle name="Note 5 15 6 2 5" xfId="36875" xr:uid="{00000000-0005-0000-0000-0000F0810000}"/>
    <cellStyle name="Note 5 15 6 3" xfId="7448" xr:uid="{00000000-0005-0000-0000-0000F1810000}"/>
    <cellStyle name="Note 5 15 6 3 2" xfId="24883" xr:uid="{00000000-0005-0000-0000-0000F2810000}"/>
    <cellStyle name="Note 5 15 6 3 3" xfId="39336" xr:uid="{00000000-0005-0000-0000-0000F3810000}"/>
    <cellStyle name="Note 5 15 6 4" xfId="9889" xr:uid="{00000000-0005-0000-0000-0000F4810000}"/>
    <cellStyle name="Note 5 15 6 4 2" xfId="27324" xr:uid="{00000000-0005-0000-0000-0000F5810000}"/>
    <cellStyle name="Note 5 15 6 4 3" xfId="41777" xr:uid="{00000000-0005-0000-0000-0000F6810000}"/>
    <cellStyle name="Note 5 15 6 5" xfId="12309" xr:uid="{00000000-0005-0000-0000-0000F7810000}"/>
    <cellStyle name="Note 5 15 6 5 2" xfId="29744" xr:uid="{00000000-0005-0000-0000-0000F8810000}"/>
    <cellStyle name="Note 5 15 6 5 3" xfId="44197" xr:uid="{00000000-0005-0000-0000-0000F9810000}"/>
    <cellStyle name="Note 5 15 6 6" xfId="19316" xr:uid="{00000000-0005-0000-0000-0000FA810000}"/>
    <cellStyle name="Note 5 15 7" xfId="2476" xr:uid="{00000000-0005-0000-0000-0000FB810000}"/>
    <cellStyle name="Note 5 15 7 2" xfId="4987" xr:uid="{00000000-0005-0000-0000-0000FC810000}"/>
    <cellStyle name="Note 5 15 7 2 2" xfId="14366" xr:uid="{00000000-0005-0000-0000-0000FD810000}"/>
    <cellStyle name="Note 5 15 7 2 2 2" xfId="31801" xr:uid="{00000000-0005-0000-0000-0000FE810000}"/>
    <cellStyle name="Note 5 15 7 2 2 3" xfId="46254" xr:uid="{00000000-0005-0000-0000-0000FF810000}"/>
    <cellStyle name="Note 5 15 7 2 3" xfId="16827" xr:uid="{00000000-0005-0000-0000-000000820000}"/>
    <cellStyle name="Note 5 15 7 2 3 2" xfId="34262" xr:uid="{00000000-0005-0000-0000-000001820000}"/>
    <cellStyle name="Note 5 15 7 2 3 3" xfId="48715" xr:uid="{00000000-0005-0000-0000-000002820000}"/>
    <cellStyle name="Note 5 15 7 2 4" xfId="22423" xr:uid="{00000000-0005-0000-0000-000003820000}"/>
    <cellStyle name="Note 5 15 7 2 5" xfId="36876" xr:uid="{00000000-0005-0000-0000-000004820000}"/>
    <cellStyle name="Note 5 15 7 3" xfId="7449" xr:uid="{00000000-0005-0000-0000-000005820000}"/>
    <cellStyle name="Note 5 15 7 3 2" xfId="24884" xr:uid="{00000000-0005-0000-0000-000006820000}"/>
    <cellStyle name="Note 5 15 7 3 3" xfId="39337" xr:uid="{00000000-0005-0000-0000-000007820000}"/>
    <cellStyle name="Note 5 15 7 4" xfId="9890" xr:uid="{00000000-0005-0000-0000-000008820000}"/>
    <cellStyle name="Note 5 15 7 4 2" xfId="27325" xr:uid="{00000000-0005-0000-0000-000009820000}"/>
    <cellStyle name="Note 5 15 7 4 3" xfId="41778" xr:uid="{00000000-0005-0000-0000-00000A820000}"/>
    <cellStyle name="Note 5 15 7 5" xfId="12310" xr:uid="{00000000-0005-0000-0000-00000B820000}"/>
    <cellStyle name="Note 5 15 7 5 2" xfId="29745" xr:uid="{00000000-0005-0000-0000-00000C820000}"/>
    <cellStyle name="Note 5 15 7 5 3" xfId="44198" xr:uid="{00000000-0005-0000-0000-00000D820000}"/>
    <cellStyle name="Note 5 15 7 6" xfId="19317" xr:uid="{00000000-0005-0000-0000-00000E820000}"/>
    <cellStyle name="Note 5 15 8" xfId="2477" xr:uid="{00000000-0005-0000-0000-00000F820000}"/>
    <cellStyle name="Note 5 15 8 2" xfId="4988" xr:uid="{00000000-0005-0000-0000-000010820000}"/>
    <cellStyle name="Note 5 15 8 2 2" xfId="22424" xr:uid="{00000000-0005-0000-0000-000011820000}"/>
    <cellStyle name="Note 5 15 8 2 3" xfId="36877" xr:uid="{00000000-0005-0000-0000-000012820000}"/>
    <cellStyle name="Note 5 15 8 3" xfId="7450" xr:uid="{00000000-0005-0000-0000-000013820000}"/>
    <cellStyle name="Note 5 15 8 3 2" xfId="24885" xr:uid="{00000000-0005-0000-0000-000014820000}"/>
    <cellStyle name="Note 5 15 8 3 3" xfId="39338" xr:uid="{00000000-0005-0000-0000-000015820000}"/>
    <cellStyle name="Note 5 15 8 4" xfId="9891" xr:uid="{00000000-0005-0000-0000-000016820000}"/>
    <cellStyle name="Note 5 15 8 4 2" xfId="27326" xr:uid="{00000000-0005-0000-0000-000017820000}"/>
    <cellStyle name="Note 5 15 8 4 3" xfId="41779" xr:uid="{00000000-0005-0000-0000-000018820000}"/>
    <cellStyle name="Note 5 15 8 5" xfId="12311" xr:uid="{00000000-0005-0000-0000-000019820000}"/>
    <cellStyle name="Note 5 15 8 5 2" xfId="29746" xr:uid="{00000000-0005-0000-0000-00001A820000}"/>
    <cellStyle name="Note 5 15 8 5 3" xfId="44199" xr:uid="{00000000-0005-0000-0000-00001B820000}"/>
    <cellStyle name="Note 5 15 8 6" xfId="15389" xr:uid="{00000000-0005-0000-0000-00001C820000}"/>
    <cellStyle name="Note 5 15 8 6 2" xfId="32824" xr:uid="{00000000-0005-0000-0000-00001D820000}"/>
    <cellStyle name="Note 5 15 8 6 3" xfId="47277" xr:uid="{00000000-0005-0000-0000-00001E820000}"/>
    <cellStyle name="Note 5 15 8 7" xfId="19318" xr:uid="{00000000-0005-0000-0000-00001F820000}"/>
    <cellStyle name="Note 5 15 8 8" xfId="20551" xr:uid="{00000000-0005-0000-0000-000020820000}"/>
    <cellStyle name="Note 5 15 9" xfId="4969" xr:uid="{00000000-0005-0000-0000-000021820000}"/>
    <cellStyle name="Note 5 15 9 2" xfId="14352" xr:uid="{00000000-0005-0000-0000-000022820000}"/>
    <cellStyle name="Note 5 15 9 2 2" xfId="31787" xr:uid="{00000000-0005-0000-0000-000023820000}"/>
    <cellStyle name="Note 5 15 9 2 3" xfId="46240" xr:uid="{00000000-0005-0000-0000-000024820000}"/>
    <cellStyle name="Note 5 15 9 3" xfId="16813" xr:uid="{00000000-0005-0000-0000-000025820000}"/>
    <cellStyle name="Note 5 15 9 3 2" xfId="34248" xr:uid="{00000000-0005-0000-0000-000026820000}"/>
    <cellStyle name="Note 5 15 9 3 3" xfId="48701" xr:uid="{00000000-0005-0000-0000-000027820000}"/>
    <cellStyle name="Note 5 15 9 4" xfId="22405" xr:uid="{00000000-0005-0000-0000-000028820000}"/>
    <cellStyle name="Note 5 15 9 5" xfId="36858" xr:uid="{00000000-0005-0000-0000-000029820000}"/>
    <cellStyle name="Note 5 16" xfId="2478" xr:uid="{00000000-0005-0000-0000-00002A820000}"/>
    <cellStyle name="Note 5 16 10" xfId="7451" xr:uid="{00000000-0005-0000-0000-00002B820000}"/>
    <cellStyle name="Note 5 16 10 2" xfId="24886" xr:uid="{00000000-0005-0000-0000-00002C820000}"/>
    <cellStyle name="Note 5 16 10 3" xfId="39339" xr:uid="{00000000-0005-0000-0000-00002D820000}"/>
    <cellStyle name="Note 5 16 11" xfId="9892" xr:uid="{00000000-0005-0000-0000-00002E820000}"/>
    <cellStyle name="Note 5 16 11 2" xfId="27327" xr:uid="{00000000-0005-0000-0000-00002F820000}"/>
    <cellStyle name="Note 5 16 11 3" xfId="41780" xr:uid="{00000000-0005-0000-0000-000030820000}"/>
    <cellStyle name="Note 5 16 12" xfId="12312" xr:uid="{00000000-0005-0000-0000-000031820000}"/>
    <cellStyle name="Note 5 16 12 2" xfId="29747" xr:uid="{00000000-0005-0000-0000-000032820000}"/>
    <cellStyle name="Note 5 16 12 3" xfId="44200" xr:uid="{00000000-0005-0000-0000-000033820000}"/>
    <cellStyle name="Note 5 16 13" xfId="19319" xr:uid="{00000000-0005-0000-0000-000034820000}"/>
    <cellStyle name="Note 5 16 2" xfId="2479" xr:uid="{00000000-0005-0000-0000-000035820000}"/>
    <cellStyle name="Note 5 16 2 2" xfId="2480" xr:uid="{00000000-0005-0000-0000-000036820000}"/>
    <cellStyle name="Note 5 16 2 2 2" xfId="4991" xr:uid="{00000000-0005-0000-0000-000037820000}"/>
    <cellStyle name="Note 5 16 2 2 2 2" xfId="14369" xr:uid="{00000000-0005-0000-0000-000038820000}"/>
    <cellStyle name="Note 5 16 2 2 2 2 2" xfId="31804" xr:uid="{00000000-0005-0000-0000-000039820000}"/>
    <cellStyle name="Note 5 16 2 2 2 2 3" xfId="46257" xr:uid="{00000000-0005-0000-0000-00003A820000}"/>
    <cellStyle name="Note 5 16 2 2 2 3" xfId="16830" xr:uid="{00000000-0005-0000-0000-00003B820000}"/>
    <cellStyle name="Note 5 16 2 2 2 3 2" xfId="34265" xr:uid="{00000000-0005-0000-0000-00003C820000}"/>
    <cellStyle name="Note 5 16 2 2 2 3 3" xfId="48718" xr:uid="{00000000-0005-0000-0000-00003D820000}"/>
    <cellStyle name="Note 5 16 2 2 2 4" xfId="22427" xr:uid="{00000000-0005-0000-0000-00003E820000}"/>
    <cellStyle name="Note 5 16 2 2 2 5" xfId="36880" xr:uid="{00000000-0005-0000-0000-00003F820000}"/>
    <cellStyle name="Note 5 16 2 2 3" xfId="7453" xr:uid="{00000000-0005-0000-0000-000040820000}"/>
    <cellStyle name="Note 5 16 2 2 3 2" xfId="24888" xr:uid="{00000000-0005-0000-0000-000041820000}"/>
    <cellStyle name="Note 5 16 2 2 3 3" xfId="39341" xr:uid="{00000000-0005-0000-0000-000042820000}"/>
    <cellStyle name="Note 5 16 2 2 4" xfId="9894" xr:uid="{00000000-0005-0000-0000-000043820000}"/>
    <cellStyle name="Note 5 16 2 2 4 2" xfId="27329" xr:uid="{00000000-0005-0000-0000-000044820000}"/>
    <cellStyle name="Note 5 16 2 2 4 3" xfId="41782" xr:uid="{00000000-0005-0000-0000-000045820000}"/>
    <cellStyle name="Note 5 16 2 2 5" xfId="12314" xr:uid="{00000000-0005-0000-0000-000046820000}"/>
    <cellStyle name="Note 5 16 2 2 5 2" xfId="29749" xr:uid="{00000000-0005-0000-0000-000047820000}"/>
    <cellStyle name="Note 5 16 2 2 5 3" xfId="44202" xr:uid="{00000000-0005-0000-0000-000048820000}"/>
    <cellStyle name="Note 5 16 2 2 6" xfId="19321" xr:uid="{00000000-0005-0000-0000-000049820000}"/>
    <cellStyle name="Note 5 16 2 3" xfId="2481" xr:uid="{00000000-0005-0000-0000-00004A820000}"/>
    <cellStyle name="Note 5 16 2 3 2" xfId="4992" xr:uid="{00000000-0005-0000-0000-00004B820000}"/>
    <cellStyle name="Note 5 16 2 3 2 2" xfId="14370" xr:uid="{00000000-0005-0000-0000-00004C820000}"/>
    <cellStyle name="Note 5 16 2 3 2 2 2" xfId="31805" xr:uid="{00000000-0005-0000-0000-00004D820000}"/>
    <cellStyle name="Note 5 16 2 3 2 2 3" xfId="46258" xr:uid="{00000000-0005-0000-0000-00004E820000}"/>
    <cellStyle name="Note 5 16 2 3 2 3" xfId="16831" xr:uid="{00000000-0005-0000-0000-00004F820000}"/>
    <cellStyle name="Note 5 16 2 3 2 3 2" xfId="34266" xr:uid="{00000000-0005-0000-0000-000050820000}"/>
    <cellStyle name="Note 5 16 2 3 2 3 3" xfId="48719" xr:uid="{00000000-0005-0000-0000-000051820000}"/>
    <cellStyle name="Note 5 16 2 3 2 4" xfId="22428" xr:uid="{00000000-0005-0000-0000-000052820000}"/>
    <cellStyle name="Note 5 16 2 3 2 5" xfId="36881" xr:uid="{00000000-0005-0000-0000-000053820000}"/>
    <cellStyle name="Note 5 16 2 3 3" xfId="7454" xr:uid="{00000000-0005-0000-0000-000054820000}"/>
    <cellStyle name="Note 5 16 2 3 3 2" xfId="24889" xr:uid="{00000000-0005-0000-0000-000055820000}"/>
    <cellStyle name="Note 5 16 2 3 3 3" xfId="39342" xr:uid="{00000000-0005-0000-0000-000056820000}"/>
    <cellStyle name="Note 5 16 2 3 4" xfId="9895" xr:uid="{00000000-0005-0000-0000-000057820000}"/>
    <cellStyle name="Note 5 16 2 3 4 2" xfId="27330" xr:uid="{00000000-0005-0000-0000-000058820000}"/>
    <cellStyle name="Note 5 16 2 3 4 3" xfId="41783" xr:uid="{00000000-0005-0000-0000-000059820000}"/>
    <cellStyle name="Note 5 16 2 3 5" xfId="12315" xr:uid="{00000000-0005-0000-0000-00005A820000}"/>
    <cellStyle name="Note 5 16 2 3 5 2" xfId="29750" xr:uid="{00000000-0005-0000-0000-00005B820000}"/>
    <cellStyle name="Note 5 16 2 3 5 3" xfId="44203" xr:uid="{00000000-0005-0000-0000-00005C820000}"/>
    <cellStyle name="Note 5 16 2 3 6" xfId="19322" xr:uid="{00000000-0005-0000-0000-00005D820000}"/>
    <cellStyle name="Note 5 16 2 4" xfId="2482" xr:uid="{00000000-0005-0000-0000-00005E820000}"/>
    <cellStyle name="Note 5 16 2 4 2" xfId="4993" xr:uid="{00000000-0005-0000-0000-00005F820000}"/>
    <cellStyle name="Note 5 16 2 4 2 2" xfId="22429" xr:uid="{00000000-0005-0000-0000-000060820000}"/>
    <cellStyle name="Note 5 16 2 4 2 3" xfId="36882" xr:uid="{00000000-0005-0000-0000-000061820000}"/>
    <cellStyle name="Note 5 16 2 4 3" xfId="7455" xr:uid="{00000000-0005-0000-0000-000062820000}"/>
    <cellStyle name="Note 5 16 2 4 3 2" xfId="24890" xr:uid="{00000000-0005-0000-0000-000063820000}"/>
    <cellStyle name="Note 5 16 2 4 3 3" xfId="39343" xr:uid="{00000000-0005-0000-0000-000064820000}"/>
    <cellStyle name="Note 5 16 2 4 4" xfId="9896" xr:uid="{00000000-0005-0000-0000-000065820000}"/>
    <cellStyle name="Note 5 16 2 4 4 2" xfId="27331" xr:uid="{00000000-0005-0000-0000-000066820000}"/>
    <cellStyle name="Note 5 16 2 4 4 3" xfId="41784" xr:uid="{00000000-0005-0000-0000-000067820000}"/>
    <cellStyle name="Note 5 16 2 4 5" xfId="12316" xr:uid="{00000000-0005-0000-0000-000068820000}"/>
    <cellStyle name="Note 5 16 2 4 5 2" xfId="29751" xr:uid="{00000000-0005-0000-0000-000069820000}"/>
    <cellStyle name="Note 5 16 2 4 5 3" xfId="44204" xr:uid="{00000000-0005-0000-0000-00006A820000}"/>
    <cellStyle name="Note 5 16 2 4 6" xfId="15390" xr:uid="{00000000-0005-0000-0000-00006B820000}"/>
    <cellStyle name="Note 5 16 2 4 6 2" xfId="32825" xr:uid="{00000000-0005-0000-0000-00006C820000}"/>
    <cellStyle name="Note 5 16 2 4 6 3" xfId="47278" xr:uid="{00000000-0005-0000-0000-00006D820000}"/>
    <cellStyle name="Note 5 16 2 4 7" xfId="19323" xr:uid="{00000000-0005-0000-0000-00006E820000}"/>
    <cellStyle name="Note 5 16 2 4 8" xfId="20552" xr:uid="{00000000-0005-0000-0000-00006F820000}"/>
    <cellStyle name="Note 5 16 2 5" xfId="4990" xr:uid="{00000000-0005-0000-0000-000070820000}"/>
    <cellStyle name="Note 5 16 2 5 2" xfId="14368" xr:uid="{00000000-0005-0000-0000-000071820000}"/>
    <cellStyle name="Note 5 16 2 5 2 2" xfId="31803" xr:uid="{00000000-0005-0000-0000-000072820000}"/>
    <cellStyle name="Note 5 16 2 5 2 3" xfId="46256" xr:uid="{00000000-0005-0000-0000-000073820000}"/>
    <cellStyle name="Note 5 16 2 5 3" xfId="16829" xr:uid="{00000000-0005-0000-0000-000074820000}"/>
    <cellStyle name="Note 5 16 2 5 3 2" xfId="34264" xr:uid="{00000000-0005-0000-0000-000075820000}"/>
    <cellStyle name="Note 5 16 2 5 3 3" xfId="48717" xr:uid="{00000000-0005-0000-0000-000076820000}"/>
    <cellStyle name="Note 5 16 2 5 4" xfId="22426" xr:uid="{00000000-0005-0000-0000-000077820000}"/>
    <cellStyle name="Note 5 16 2 5 5" xfId="36879" xr:uid="{00000000-0005-0000-0000-000078820000}"/>
    <cellStyle name="Note 5 16 2 6" xfId="7452" xr:uid="{00000000-0005-0000-0000-000079820000}"/>
    <cellStyle name="Note 5 16 2 6 2" xfId="24887" xr:uid="{00000000-0005-0000-0000-00007A820000}"/>
    <cellStyle name="Note 5 16 2 6 3" xfId="39340" xr:uid="{00000000-0005-0000-0000-00007B820000}"/>
    <cellStyle name="Note 5 16 2 7" xfId="9893" xr:uid="{00000000-0005-0000-0000-00007C820000}"/>
    <cellStyle name="Note 5 16 2 7 2" xfId="27328" xr:uid="{00000000-0005-0000-0000-00007D820000}"/>
    <cellStyle name="Note 5 16 2 7 3" xfId="41781" xr:uid="{00000000-0005-0000-0000-00007E820000}"/>
    <cellStyle name="Note 5 16 2 8" xfId="12313" xr:uid="{00000000-0005-0000-0000-00007F820000}"/>
    <cellStyle name="Note 5 16 2 8 2" xfId="29748" xr:uid="{00000000-0005-0000-0000-000080820000}"/>
    <cellStyle name="Note 5 16 2 8 3" xfId="44201" xr:uid="{00000000-0005-0000-0000-000081820000}"/>
    <cellStyle name="Note 5 16 2 9" xfId="19320" xr:uid="{00000000-0005-0000-0000-000082820000}"/>
    <cellStyle name="Note 5 16 3" xfId="2483" xr:uid="{00000000-0005-0000-0000-000083820000}"/>
    <cellStyle name="Note 5 16 3 2" xfId="2484" xr:uid="{00000000-0005-0000-0000-000084820000}"/>
    <cellStyle name="Note 5 16 3 2 2" xfId="4995" xr:uid="{00000000-0005-0000-0000-000085820000}"/>
    <cellStyle name="Note 5 16 3 2 2 2" xfId="14372" xr:uid="{00000000-0005-0000-0000-000086820000}"/>
    <cellStyle name="Note 5 16 3 2 2 2 2" xfId="31807" xr:uid="{00000000-0005-0000-0000-000087820000}"/>
    <cellStyle name="Note 5 16 3 2 2 2 3" xfId="46260" xr:uid="{00000000-0005-0000-0000-000088820000}"/>
    <cellStyle name="Note 5 16 3 2 2 3" xfId="16833" xr:uid="{00000000-0005-0000-0000-000089820000}"/>
    <cellStyle name="Note 5 16 3 2 2 3 2" xfId="34268" xr:uid="{00000000-0005-0000-0000-00008A820000}"/>
    <cellStyle name="Note 5 16 3 2 2 3 3" xfId="48721" xr:uid="{00000000-0005-0000-0000-00008B820000}"/>
    <cellStyle name="Note 5 16 3 2 2 4" xfId="22431" xr:uid="{00000000-0005-0000-0000-00008C820000}"/>
    <cellStyle name="Note 5 16 3 2 2 5" xfId="36884" xr:uid="{00000000-0005-0000-0000-00008D820000}"/>
    <cellStyle name="Note 5 16 3 2 3" xfId="7457" xr:uid="{00000000-0005-0000-0000-00008E820000}"/>
    <cellStyle name="Note 5 16 3 2 3 2" xfId="24892" xr:uid="{00000000-0005-0000-0000-00008F820000}"/>
    <cellStyle name="Note 5 16 3 2 3 3" xfId="39345" xr:uid="{00000000-0005-0000-0000-000090820000}"/>
    <cellStyle name="Note 5 16 3 2 4" xfId="9898" xr:uid="{00000000-0005-0000-0000-000091820000}"/>
    <cellStyle name="Note 5 16 3 2 4 2" xfId="27333" xr:uid="{00000000-0005-0000-0000-000092820000}"/>
    <cellStyle name="Note 5 16 3 2 4 3" xfId="41786" xr:uid="{00000000-0005-0000-0000-000093820000}"/>
    <cellStyle name="Note 5 16 3 2 5" xfId="12318" xr:uid="{00000000-0005-0000-0000-000094820000}"/>
    <cellStyle name="Note 5 16 3 2 5 2" xfId="29753" xr:uid="{00000000-0005-0000-0000-000095820000}"/>
    <cellStyle name="Note 5 16 3 2 5 3" xfId="44206" xr:uid="{00000000-0005-0000-0000-000096820000}"/>
    <cellStyle name="Note 5 16 3 2 6" xfId="19325" xr:uid="{00000000-0005-0000-0000-000097820000}"/>
    <cellStyle name="Note 5 16 3 3" xfId="2485" xr:uid="{00000000-0005-0000-0000-000098820000}"/>
    <cellStyle name="Note 5 16 3 3 2" xfId="4996" xr:uid="{00000000-0005-0000-0000-000099820000}"/>
    <cellStyle name="Note 5 16 3 3 2 2" xfId="14373" xr:uid="{00000000-0005-0000-0000-00009A820000}"/>
    <cellStyle name="Note 5 16 3 3 2 2 2" xfId="31808" xr:uid="{00000000-0005-0000-0000-00009B820000}"/>
    <cellStyle name="Note 5 16 3 3 2 2 3" xfId="46261" xr:uid="{00000000-0005-0000-0000-00009C820000}"/>
    <cellStyle name="Note 5 16 3 3 2 3" xfId="16834" xr:uid="{00000000-0005-0000-0000-00009D820000}"/>
    <cellStyle name="Note 5 16 3 3 2 3 2" xfId="34269" xr:uid="{00000000-0005-0000-0000-00009E820000}"/>
    <cellStyle name="Note 5 16 3 3 2 3 3" xfId="48722" xr:uid="{00000000-0005-0000-0000-00009F820000}"/>
    <cellStyle name="Note 5 16 3 3 2 4" xfId="22432" xr:uid="{00000000-0005-0000-0000-0000A0820000}"/>
    <cellStyle name="Note 5 16 3 3 2 5" xfId="36885" xr:uid="{00000000-0005-0000-0000-0000A1820000}"/>
    <cellStyle name="Note 5 16 3 3 3" xfId="7458" xr:uid="{00000000-0005-0000-0000-0000A2820000}"/>
    <cellStyle name="Note 5 16 3 3 3 2" xfId="24893" xr:uid="{00000000-0005-0000-0000-0000A3820000}"/>
    <cellStyle name="Note 5 16 3 3 3 3" xfId="39346" xr:uid="{00000000-0005-0000-0000-0000A4820000}"/>
    <cellStyle name="Note 5 16 3 3 4" xfId="9899" xr:uid="{00000000-0005-0000-0000-0000A5820000}"/>
    <cellStyle name="Note 5 16 3 3 4 2" xfId="27334" xr:uid="{00000000-0005-0000-0000-0000A6820000}"/>
    <cellStyle name="Note 5 16 3 3 4 3" xfId="41787" xr:uid="{00000000-0005-0000-0000-0000A7820000}"/>
    <cellStyle name="Note 5 16 3 3 5" xfId="12319" xr:uid="{00000000-0005-0000-0000-0000A8820000}"/>
    <cellStyle name="Note 5 16 3 3 5 2" xfId="29754" xr:uid="{00000000-0005-0000-0000-0000A9820000}"/>
    <cellStyle name="Note 5 16 3 3 5 3" xfId="44207" xr:uid="{00000000-0005-0000-0000-0000AA820000}"/>
    <cellStyle name="Note 5 16 3 3 6" xfId="19326" xr:uid="{00000000-0005-0000-0000-0000AB820000}"/>
    <cellStyle name="Note 5 16 3 4" xfId="2486" xr:uid="{00000000-0005-0000-0000-0000AC820000}"/>
    <cellStyle name="Note 5 16 3 4 2" xfId="4997" xr:uid="{00000000-0005-0000-0000-0000AD820000}"/>
    <cellStyle name="Note 5 16 3 4 2 2" xfId="22433" xr:uid="{00000000-0005-0000-0000-0000AE820000}"/>
    <cellStyle name="Note 5 16 3 4 2 3" xfId="36886" xr:uid="{00000000-0005-0000-0000-0000AF820000}"/>
    <cellStyle name="Note 5 16 3 4 3" xfId="7459" xr:uid="{00000000-0005-0000-0000-0000B0820000}"/>
    <cellStyle name="Note 5 16 3 4 3 2" xfId="24894" xr:uid="{00000000-0005-0000-0000-0000B1820000}"/>
    <cellStyle name="Note 5 16 3 4 3 3" xfId="39347" xr:uid="{00000000-0005-0000-0000-0000B2820000}"/>
    <cellStyle name="Note 5 16 3 4 4" xfId="9900" xr:uid="{00000000-0005-0000-0000-0000B3820000}"/>
    <cellStyle name="Note 5 16 3 4 4 2" xfId="27335" xr:uid="{00000000-0005-0000-0000-0000B4820000}"/>
    <cellStyle name="Note 5 16 3 4 4 3" xfId="41788" xr:uid="{00000000-0005-0000-0000-0000B5820000}"/>
    <cellStyle name="Note 5 16 3 4 5" xfId="12320" xr:uid="{00000000-0005-0000-0000-0000B6820000}"/>
    <cellStyle name="Note 5 16 3 4 5 2" xfId="29755" xr:uid="{00000000-0005-0000-0000-0000B7820000}"/>
    <cellStyle name="Note 5 16 3 4 5 3" xfId="44208" xr:uid="{00000000-0005-0000-0000-0000B8820000}"/>
    <cellStyle name="Note 5 16 3 4 6" xfId="15391" xr:uid="{00000000-0005-0000-0000-0000B9820000}"/>
    <cellStyle name="Note 5 16 3 4 6 2" xfId="32826" xr:uid="{00000000-0005-0000-0000-0000BA820000}"/>
    <cellStyle name="Note 5 16 3 4 6 3" xfId="47279" xr:uid="{00000000-0005-0000-0000-0000BB820000}"/>
    <cellStyle name="Note 5 16 3 4 7" xfId="19327" xr:uid="{00000000-0005-0000-0000-0000BC820000}"/>
    <cellStyle name="Note 5 16 3 4 8" xfId="20553" xr:uid="{00000000-0005-0000-0000-0000BD820000}"/>
    <cellStyle name="Note 5 16 3 5" xfId="4994" xr:uid="{00000000-0005-0000-0000-0000BE820000}"/>
    <cellStyle name="Note 5 16 3 5 2" xfId="14371" xr:uid="{00000000-0005-0000-0000-0000BF820000}"/>
    <cellStyle name="Note 5 16 3 5 2 2" xfId="31806" xr:uid="{00000000-0005-0000-0000-0000C0820000}"/>
    <cellStyle name="Note 5 16 3 5 2 3" xfId="46259" xr:uid="{00000000-0005-0000-0000-0000C1820000}"/>
    <cellStyle name="Note 5 16 3 5 3" xfId="16832" xr:uid="{00000000-0005-0000-0000-0000C2820000}"/>
    <cellStyle name="Note 5 16 3 5 3 2" xfId="34267" xr:uid="{00000000-0005-0000-0000-0000C3820000}"/>
    <cellStyle name="Note 5 16 3 5 3 3" xfId="48720" xr:uid="{00000000-0005-0000-0000-0000C4820000}"/>
    <cellStyle name="Note 5 16 3 5 4" xfId="22430" xr:uid="{00000000-0005-0000-0000-0000C5820000}"/>
    <cellStyle name="Note 5 16 3 5 5" xfId="36883" xr:uid="{00000000-0005-0000-0000-0000C6820000}"/>
    <cellStyle name="Note 5 16 3 6" xfId="7456" xr:uid="{00000000-0005-0000-0000-0000C7820000}"/>
    <cellStyle name="Note 5 16 3 6 2" xfId="24891" xr:uid="{00000000-0005-0000-0000-0000C8820000}"/>
    <cellStyle name="Note 5 16 3 6 3" xfId="39344" xr:uid="{00000000-0005-0000-0000-0000C9820000}"/>
    <cellStyle name="Note 5 16 3 7" xfId="9897" xr:uid="{00000000-0005-0000-0000-0000CA820000}"/>
    <cellStyle name="Note 5 16 3 7 2" xfId="27332" xr:uid="{00000000-0005-0000-0000-0000CB820000}"/>
    <cellStyle name="Note 5 16 3 7 3" xfId="41785" xr:uid="{00000000-0005-0000-0000-0000CC820000}"/>
    <cellStyle name="Note 5 16 3 8" xfId="12317" xr:uid="{00000000-0005-0000-0000-0000CD820000}"/>
    <cellStyle name="Note 5 16 3 8 2" xfId="29752" xr:uid="{00000000-0005-0000-0000-0000CE820000}"/>
    <cellStyle name="Note 5 16 3 8 3" xfId="44205" xr:uid="{00000000-0005-0000-0000-0000CF820000}"/>
    <cellStyle name="Note 5 16 3 9" xfId="19324" xr:uid="{00000000-0005-0000-0000-0000D0820000}"/>
    <cellStyle name="Note 5 16 4" xfId="2487" xr:uid="{00000000-0005-0000-0000-0000D1820000}"/>
    <cellStyle name="Note 5 16 4 2" xfId="2488" xr:uid="{00000000-0005-0000-0000-0000D2820000}"/>
    <cellStyle name="Note 5 16 4 2 2" xfId="4999" xr:uid="{00000000-0005-0000-0000-0000D3820000}"/>
    <cellStyle name="Note 5 16 4 2 2 2" xfId="14375" xr:uid="{00000000-0005-0000-0000-0000D4820000}"/>
    <cellStyle name="Note 5 16 4 2 2 2 2" xfId="31810" xr:uid="{00000000-0005-0000-0000-0000D5820000}"/>
    <cellStyle name="Note 5 16 4 2 2 2 3" xfId="46263" xr:uid="{00000000-0005-0000-0000-0000D6820000}"/>
    <cellStyle name="Note 5 16 4 2 2 3" xfId="16836" xr:uid="{00000000-0005-0000-0000-0000D7820000}"/>
    <cellStyle name="Note 5 16 4 2 2 3 2" xfId="34271" xr:uid="{00000000-0005-0000-0000-0000D8820000}"/>
    <cellStyle name="Note 5 16 4 2 2 3 3" xfId="48724" xr:uid="{00000000-0005-0000-0000-0000D9820000}"/>
    <cellStyle name="Note 5 16 4 2 2 4" xfId="22435" xr:uid="{00000000-0005-0000-0000-0000DA820000}"/>
    <cellStyle name="Note 5 16 4 2 2 5" xfId="36888" xr:uid="{00000000-0005-0000-0000-0000DB820000}"/>
    <cellStyle name="Note 5 16 4 2 3" xfId="7461" xr:uid="{00000000-0005-0000-0000-0000DC820000}"/>
    <cellStyle name="Note 5 16 4 2 3 2" xfId="24896" xr:uid="{00000000-0005-0000-0000-0000DD820000}"/>
    <cellStyle name="Note 5 16 4 2 3 3" xfId="39349" xr:uid="{00000000-0005-0000-0000-0000DE820000}"/>
    <cellStyle name="Note 5 16 4 2 4" xfId="9902" xr:uid="{00000000-0005-0000-0000-0000DF820000}"/>
    <cellStyle name="Note 5 16 4 2 4 2" xfId="27337" xr:uid="{00000000-0005-0000-0000-0000E0820000}"/>
    <cellStyle name="Note 5 16 4 2 4 3" xfId="41790" xr:uid="{00000000-0005-0000-0000-0000E1820000}"/>
    <cellStyle name="Note 5 16 4 2 5" xfId="12322" xr:uid="{00000000-0005-0000-0000-0000E2820000}"/>
    <cellStyle name="Note 5 16 4 2 5 2" xfId="29757" xr:uid="{00000000-0005-0000-0000-0000E3820000}"/>
    <cellStyle name="Note 5 16 4 2 5 3" xfId="44210" xr:uid="{00000000-0005-0000-0000-0000E4820000}"/>
    <cellStyle name="Note 5 16 4 2 6" xfId="19329" xr:uid="{00000000-0005-0000-0000-0000E5820000}"/>
    <cellStyle name="Note 5 16 4 3" xfId="2489" xr:uid="{00000000-0005-0000-0000-0000E6820000}"/>
    <cellStyle name="Note 5 16 4 3 2" xfId="5000" xr:uid="{00000000-0005-0000-0000-0000E7820000}"/>
    <cellStyle name="Note 5 16 4 3 2 2" xfId="14376" xr:uid="{00000000-0005-0000-0000-0000E8820000}"/>
    <cellStyle name="Note 5 16 4 3 2 2 2" xfId="31811" xr:uid="{00000000-0005-0000-0000-0000E9820000}"/>
    <cellStyle name="Note 5 16 4 3 2 2 3" xfId="46264" xr:uid="{00000000-0005-0000-0000-0000EA820000}"/>
    <cellStyle name="Note 5 16 4 3 2 3" xfId="16837" xr:uid="{00000000-0005-0000-0000-0000EB820000}"/>
    <cellStyle name="Note 5 16 4 3 2 3 2" xfId="34272" xr:uid="{00000000-0005-0000-0000-0000EC820000}"/>
    <cellStyle name="Note 5 16 4 3 2 3 3" xfId="48725" xr:uid="{00000000-0005-0000-0000-0000ED820000}"/>
    <cellStyle name="Note 5 16 4 3 2 4" xfId="22436" xr:uid="{00000000-0005-0000-0000-0000EE820000}"/>
    <cellStyle name="Note 5 16 4 3 2 5" xfId="36889" xr:uid="{00000000-0005-0000-0000-0000EF820000}"/>
    <cellStyle name="Note 5 16 4 3 3" xfId="7462" xr:uid="{00000000-0005-0000-0000-0000F0820000}"/>
    <cellStyle name="Note 5 16 4 3 3 2" xfId="24897" xr:uid="{00000000-0005-0000-0000-0000F1820000}"/>
    <cellStyle name="Note 5 16 4 3 3 3" xfId="39350" xr:uid="{00000000-0005-0000-0000-0000F2820000}"/>
    <cellStyle name="Note 5 16 4 3 4" xfId="9903" xr:uid="{00000000-0005-0000-0000-0000F3820000}"/>
    <cellStyle name="Note 5 16 4 3 4 2" xfId="27338" xr:uid="{00000000-0005-0000-0000-0000F4820000}"/>
    <cellStyle name="Note 5 16 4 3 4 3" xfId="41791" xr:uid="{00000000-0005-0000-0000-0000F5820000}"/>
    <cellStyle name="Note 5 16 4 3 5" xfId="12323" xr:uid="{00000000-0005-0000-0000-0000F6820000}"/>
    <cellStyle name="Note 5 16 4 3 5 2" xfId="29758" xr:uid="{00000000-0005-0000-0000-0000F7820000}"/>
    <cellStyle name="Note 5 16 4 3 5 3" xfId="44211" xr:uid="{00000000-0005-0000-0000-0000F8820000}"/>
    <cellStyle name="Note 5 16 4 3 6" xfId="19330" xr:uid="{00000000-0005-0000-0000-0000F9820000}"/>
    <cellStyle name="Note 5 16 4 4" xfId="2490" xr:uid="{00000000-0005-0000-0000-0000FA820000}"/>
    <cellStyle name="Note 5 16 4 4 2" xfId="5001" xr:uid="{00000000-0005-0000-0000-0000FB820000}"/>
    <cellStyle name="Note 5 16 4 4 2 2" xfId="22437" xr:uid="{00000000-0005-0000-0000-0000FC820000}"/>
    <cellStyle name="Note 5 16 4 4 2 3" xfId="36890" xr:uid="{00000000-0005-0000-0000-0000FD820000}"/>
    <cellStyle name="Note 5 16 4 4 3" xfId="7463" xr:uid="{00000000-0005-0000-0000-0000FE820000}"/>
    <cellStyle name="Note 5 16 4 4 3 2" xfId="24898" xr:uid="{00000000-0005-0000-0000-0000FF820000}"/>
    <cellStyle name="Note 5 16 4 4 3 3" xfId="39351" xr:uid="{00000000-0005-0000-0000-000000830000}"/>
    <cellStyle name="Note 5 16 4 4 4" xfId="9904" xr:uid="{00000000-0005-0000-0000-000001830000}"/>
    <cellStyle name="Note 5 16 4 4 4 2" xfId="27339" xr:uid="{00000000-0005-0000-0000-000002830000}"/>
    <cellStyle name="Note 5 16 4 4 4 3" xfId="41792" xr:uid="{00000000-0005-0000-0000-000003830000}"/>
    <cellStyle name="Note 5 16 4 4 5" xfId="12324" xr:uid="{00000000-0005-0000-0000-000004830000}"/>
    <cellStyle name="Note 5 16 4 4 5 2" xfId="29759" xr:uid="{00000000-0005-0000-0000-000005830000}"/>
    <cellStyle name="Note 5 16 4 4 5 3" xfId="44212" xr:uid="{00000000-0005-0000-0000-000006830000}"/>
    <cellStyle name="Note 5 16 4 4 6" xfId="15392" xr:uid="{00000000-0005-0000-0000-000007830000}"/>
    <cellStyle name="Note 5 16 4 4 6 2" xfId="32827" xr:uid="{00000000-0005-0000-0000-000008830000}"/>
    <cellStyle name="Note 5 16 4 4 6 3" xfId="47280" xr:uid="{00000000-0005-0000-0000-000009830000}"/>
    <cellStyle name="Note 5 16 4 4 7" xfId="19331" xr:uid="{00000000-0005-0000-0000-00000A830000}"/>
    <cellStyle name="Note 5 16 4 4 8" xfId="20554" xr:uid="{00000000-0005-0000-0000-00000B830000}"/>
    <cellStyle name="Note 5 16 4 5" xfId="4998" xr:uid="{00000000-0005-0000-0000-00000C830000}"/>
    <cellStyle name="Note 5 16 4 5 2" xfId="14374" xr:uid="{00000000-0005-0000-0000-00000D830000}"/>
    <cellStyle name="Note 5 16 4 5 2 2" xfId="31809" xr:uid="{00000000-0005-0000-0000-00000E830000}"/>
    <cellStyle name="Note 5 16 4 5 2 3" xfId="46262" xr:uid="{00000000-0005-0000-0000-00000F830000}"/>
    <cellStyle name="Note 5 16 4 5 3" xfId="16835" xr:uid="{00000000-0005-0000-0000-000010830000}"/>
    <cellStyle name="Note 5 16 4 5 3 2" xfId="34270" xr:uid="{00000000-0005-0000-0000-000011830000}"/>
    <cellStyle name="Note 5 16 4 5 3 3" xfId="48723" xr:uid="{00000000-0005-0000-0000-000012830000}"/>
    <cellStyle name="Note 5 16 4 5 4" xfId="22434" xr:uid="{00000000-0005-0000-0000-000013830000}"/>
    <cellStyle name="Note 5 16 4 5 5" xfId="36887" xr:uid="{00000000-0005-0000-0000-000014830000}"/>
    <cellStyle name="Note 5 16 4 6" xfId="7460" xr:uid="{00000000-0005-0000-0000-000015830000}"/>
    <cellStyle name="Note 5 16 4 6 2" xfId="24895" xr:uid="{00000000-0005-0000-0000-000016830000}"/>
    <cellStyle name="Note 5 16 4 6 3" xfId="39348" xr:uid="{00000000-0005-0000-0000-000017830000}"/>
    <cellStyle name="Note 5 16 4 7" xfId="9901" xr:uid="{00000000-0005-0000-0000-000018830000}"/>
    <cellStyle name="Note 5 16 4 7 2" xfId="27336" xr:uid="{00000000-0005-0000-0000-000019830000}"/>
    <cellStyle name="Note 5 16 4 7 3" xfId="41789" xr:uid="{00000000-0005-0000-0000-00001A830000}"/>
    <cellStyle name="Note 5 16 4 8" xfId="12321" xr:uid="{00000000-0005-0000-0000-00001B830000}"/>
    <cellStyle name="Note 5 16 4 8 2" xfId="29756" xr:uid="{00000000-0005-0000-0000-00001C830000}"/>
    <cellStyle name="Note 5 16 4 8 3" xfId="44209" xr:uid="{00000000-0005-0000-0000-00001D830000}"/>
    <cellStyle name="Note 5 16 4 9" xfId="19328" xr:uid="{00000000-0005-0000-0000-00001E830000}"/>
    <cellStyle name="Note 5 16 5" xfId="2491" xr:uid="{00000000-0005-0000-0000-00001F830000}"/>
    <cellStyle name="Note 5 16 5 2" xfId="2492" xr:uid="{00000000-0005-0000-0000-000020830000}"/>
    <cellStyle name="Note 5 16 5 2 2" xfId="5003" xr:uid="{00000000-0005-0000-0000-000021830000}"/>
    <cellStyle name="Note 5 16 5 2 2 2" xfId="14378" xr:uid="{00000000-0005-0000-0000-000022830000}"/>
    <cellStyle name="Note 5 16 5 2 2 2 2" xfId="31813" xr:uid="{00000000-0005-0000-0000-000023830000}"/>
    <cellStyle name="Note 5 16 5 2 2 2 3" xfId="46266" xr:uid="{00000000-0005-0000-0000-000024830000}"/>
    <cellStyle name="Note 5 16 5 2 2 3" xfId="16839" xr:uid="{00000000-0005-0000-0000-000025830000}"/>
    <cellStyle name="Note 5 16 5 2 2 3 2" xfId="34274" xr:uid="{00000000-0005-0000-0000-000026830000}"/>
    <cellStyle name="Note 5 16 5 2 2 3 3" xfId="48727" xr:uid="{00000000-0005-0000-0000-000027830000}"/>
    <cellStyle name="Note 5 16 5 2 2 4" xfId="22439" xr:uid="{00000000-0005-0000-0000-000028830000}"/>
    <cellStyle name="Note 5 16 5 2 2 5" xfId="36892" xr:uid="{00000000-0005-0000-0000-000029830000}"/>
    <cellStyle name="Note 5 16 5 2 3" xfId="7465" xr:uid="{00000000-0005-0000-0000-00002A830000}"/>
    <cellStyle name="Note 5 16 5 2 3 2" xfId="24900" xr:uid="{00000000-0005-0000-0000-00002B830000}"/>
    <cellStyle name="Note 5 16 5 2 3 3" xfId="39353" xr:uid="{00000000-0005-0000-0000-00002C830000}"/>
    <cellStyle name="Note 5 16 5 2 4" xfId="9906" xr:uid="{00000000-0005-0000-0000-00002D830000}"/>
    <cellStyle name="Note 5 16 5 2 4 2" xfId="27341" xr:uid="{00000000-0005-0000-0000-00002E830000}"/>
    <cellStyle name="Note 5 16 5 2 4 3" xfId="41794" xr:uid="{00000000-0005-0000-0000-00002F830000}"/>
    <cellStyle name="Note 5 16 5 2 5" xfId="12326" xr:uid="{00000000-0005-0000-0000-000030830000}"/>
    <cellStyle name="Note 5 16 5 2 5 2" xfId="29761" xr:uid="{00000000-0005-0000-0000-000031830000}"/>
    <cellStyle name="Note 5 16 5 2 5 3" xfId="44214" xr:uid="{00000000-0005-0000-0000-000032830000}"/>
    <cellStyle name="Note 5 16 5 2 6" xfId="19333" xr:uid="{00000000-0005-0000-0000-000033830000}"/>
    <cellStyle name="Note 5 16 5 3" xfId="2493" xr:uid="{00000000-0005-0000-0000-000034830000}"/>
    <cellStyle name="Note 5 16 5 3 2" xfId="5004" xr:uid="{00000000-0005-0000-0000-000035830000}"/>
    <cellStyle name="Note 5 16 5 3 2 2" xfId="14379" xr:uid="{00000000-0005-0000-0000-000036830000}"/>
    <cellStyle name="Note 5 16 5 3 2 2 2" xfId="31814" xr:uid="{00000000-0005-0000-0000-000037830000}"/>
    <cellStyle name="Note 5 16 5 3 2 2 3" xfId="46267" xr:uid="{00000000-0005-0000-0000-000038830000}"/>
    <cellStyle name="Note 5 16 5 3 2 3" xfId="16840" xr:uid="{00000000-0005-0000-0000-000039830000}"/>
    <cellStyle name="Note 5 16 5 3 2 3 2" xfId="34275" xr:uid="{00000000-0005-0000-0000-00003A830000}"/>
    <cellStyle name="Note 5 16 5 3 2 3 3" xfId="48728" xr:uid="{00000000-0005-0000-0000-00003B830000}"/>
    <cellStyle name="Note 5 16 5 3 2 4" xfId="22440" xr:uid="{00000000-0005-0000-0000-00003C830000}"/>
    <cellStyle name="Note 5 16 5 3 2 5" xfId="36893" xr:uid="{00000000-0005-0000-0000-00003D830000}"/>
    <cellStyle name="Note 5 16 5 3 3" xfId="7466" xr:uid="{00000000-0005-0000-0000-00003E830000}"/>
    <cellStyle name="Note 5 16 5 3 3 2" xfId="24901" xr:uid="{00000000-0005-0000-0000-00003F830000}"/>
    <cellStyle name="Note 5 16 5 3 3 3" xfId="39354" xr:uid="{00000000-0005-0000-0000-000040830000}"/>
    <cellStyle name="Note 5 16 5 3 4" xfId="9907" xr:uid="{00000000-0005-0000-0000-000041830000}"/>
    <cellStyle name="Note 5 16 5 3 4 2" xfId="27342" xr:uid="{00000000-0005-0000-0000-000042830000}"/>
    <cellStyle name="Note 5 16 5 3 4 3" xfId="41795" xr:uid="{00000000-0005-0000-0000-000043830000}"/>
    <cellStyle name="Note 5 16 5 3 5" xfId="12327" xr:uid="{00000000-0005-0000-0000-000044830000}"/>
    <cellStyle name="Note 5 16 5 3 5 2" xfId="29762" xr:uid="{00000000-0005-0000-0000-000045830000}"/>
    <cellStyle name="Note 5 16 5 3 5 3" xfId="44215" xr:uid="{00000000-0005-0000-0000-000046830000}"/>
    <cellStyle name="Note 5 16 5 3 6" xfId="19334" xr:uid="{00000000-0005-0000-0000-000047830000}"/>
    <cellStyle name="Note 5 16 5 4" xfId="2494" xr:uid="{00000000-0005-0000-0000-000048830000}"/>
    <cellStyle name="Note 5 16 5 4 2" xfId="5005" xr:uid="{00000000-0005-0000-0000-000049830000}"/>
    <cellStyle name="Note 5 16 5 4 2 2" xfId="22441" xr:uid="{00000000-0005-0000-0000-00004A830000}"/>
    <cellStyle name="Note 5 16 5 4 2 3" xfId="36894" xr:uid="{00000000-0005-0000-0000-00004B830000}"/>
    <cellStyle name="Note 5 16 5 4 3" xfId="7467" xr:uid="{00000000-0005-0000-0000-00004C830000}"/>
    <cellStyle name="Note 5 16 5 4 3 2" xfId="24902" xr:uid="{00000000-0005-0000-0000-00004D830000}"/>
    <cellStyle name="Note 5 16 5 4 3 3" xfId="39355" xr:uid="{00000000-0005-0000-0000-00004E830000}"/>
    <cellStyle name="Note 5 16 5 4 4" xfId="9908" xr:uid="{00000000-0005-0000-0000-00004F830000}"/>
    <cellStyle name="Note 5 16 5 4 4 2" xfId="27343" xr:uid="{00000000-0005-0000-0000-000050830000}"/>
    <cellStyle name="Note 5 16 5 4 4 3" xfId="41796" xr:uid="{00000000-0005-0000-0000-000051830000}"/>
    <cellStyle name="Note 5 16 5 4 5" xfId="12328" xr:uid="{00000000-0005-0000-0000-000052830000}"/>
    <cellStyle name="Note 5 16 5 4 5 2" xfId="29763" xr:uid="{00000000-0005-0000-0000-000053830000}"/>
    <cellStyle name="Note 5 16 5 4 5 3" xfId="44216" xr:uid="{00000000-0005-0000-0000-000054830000}"/>
    <cellStyle name="Note 5 16 5 4 6" xfId="15393" xr:uid="{00000000-0005-0000-0000-000055830000}"/>
    <cellStyle name="Note 5 16 5 4 6 2" xfId="32828" xr:uid="{00000000-0005-0000-0000-000056830000}"/>
    <cellStyle name="Note 5 16 5 4 6 3" xfId="47281" xr:uid="{00000000-0005-0000-0000-000057830000}"/>
    <cellStyle name="Note 5 16 5 4 7" xfId="19335" xr:uid="{00000000-0005-0000-0000-000058830000}"/>
    <cellStyle name="Note 5 16 5 4 8" xfId="20555" xr:uid="{00000000-0005-0000-0000-000059830000}"/>
    <cellStyle name="Note 5 16 5 5" xfId="5002" xr:uid="{00000000-0005-0000-0000-00005A830000}"/>
    <cellStyle name="Note 5 16 5 5 2" xfId="14377" xr:uid="{00000000-0005-0000-0000-00005B830000}"/>
    <cellStyle name="Note 5 16 5 5 2 2" xfId="31812" xr:uid="{00000000-0005-0000-0000-00005C830000}"/>
    <cellStyle name="Note 5 16 5 5 2 3" xfId="46265" xr:uid="{00000000-0005-0000-0000-00005D830000}"/>
    <cellStyle name="Note 5 16 5 5 3" xfId="16838" xr:uid="{00000000-0005-0000-0000-00005E830000}"/>
    <cellStyle name="Note 5 16 5 5 3 2" xfId="34273" xr:uid="{00000000-0005-0000-0000-00005F830000}"/>
    <cellStyle name="Note 5 16 5 5 3 3" xfId="48726" xr:uid="{00000000-0005-0000-0000-000060830000}"/>
    <cellStyle name="Note 5 16 5 5 4" xfId="22438" xr:uid="{00000000-0005-0000-0000-000061830000}"/>
    <cellStyle name="Note 5 16 5 5 5" xfId="36891" xr:uid="{00000000-0005-0000-0000-000062830000}"/>
    <cellStyle name="Note 5 16 5 6" xfId="7464" xr:uid="{00000000-0005-0000-0000-000063830000}"/>
    <cellStyle name="Note 5 16 5 6 2" xfId="24899" xr:uid="{00000000-0005-0000-0000-000064830000}"/>
    <cellStyle name="Note 5 16 5 6 3" xfId="39352" xr:uid="{00000000-0005-0000-0000-000065830000}"/>
    <cellStyle name="Note 5 16 5 7" xfId="9905" xr:uid="{00000000-0005-0000-0000-000066830000}"/>
    <cellStyle name="Note 5 16 5 7 2" xfId="27340" xr:uid="{00000000-0005-0000-0000-000067830000}"/>
    <cellStyle name="Note 5 16 5 7 3" xfId="41793" xr:uid="{00000000-0005-0000-0000-000068830000}"/>
    <cellStyle name="Note 5 16 5 8" xfId="12325" xr:uid="{00000000-0005-0000-0000-000069830000}"/>
    <cellStyle name="Note 5 16 5 8 2" xfId="29760" xr:uid="{00000000-0005-0000-0000-00006A830000}"/>
    <cellStyle name="Note 5 16 5 8 3" xfId="44213" xr:uid="{00000000-0005-0000-0000-00006B830000}"/>
    <cellStyle name="Note 5 16 5 9" xfId="19332" xr:uid="{00000000-0005-0000-0000-00006C830000}"/>
    <cellStyle name="Note 5 16 6" xfId="2495" xr:uid="{00000000-0005-0000-0000-00006D830000}"/>
    <cellStyle name="Note 5 16 6 2" xfId="5006" xr:uid="{00000000-0005-0000-0000-00006E830000}"/>
    <cellStyle name="Note 5 16 6 2 2" xfId="14380" xr:uid="{00000000-0005-0000-0000-00006F830000}"/>
    <cellStyle name="Note 5 16 6 2 2 2" xfId="31815" xr:uid="{00000000-0005-0000-0000-000070830000}"/>
    <cellStyle name="Note 5 16 6 2 2 3" xfId="46268" xr:uid="{00000000-0005-0000-0000-000071830000}"/>
    <cellStyle name="Note 5 16 6 2 3" xfId="16841" xr:uid="{00000000-0005-0000-0000-000072830000}"/>
    <cellStyle name="Note 5 16 6 2 3 2" xfId="34276" xr:uid="{00000000-0005-0000-0000-000073830000}"/>
    <cellStyle name="Note 5 16 6 2 3 3" xfId="48729" xr:uid="{00000000-0005-0000-0000-000074830000}"/>
    <cellStyle name="Note 5 16 6 2 4" xfId="22442" xr:uid="{00000000-0005-0000-0000-000075830000}"/>
    <cellStyle name="Note 5 16 6 2 5" xfId="36895" xr:uid="{00000000-0005-0000-0000-000076830000}"/>
    <cellStyle name="Note 5 16 6 3" xfId="7468" xr:uid="{00000000-0005-0000-0000-000077830000}"/>
    <cellStyle name="Note 5 16 6 3 2" xfId="24903" xr:uid="{00000000-0005-0000-0000-000078830000}"/>
    <cellStyle name="Note 5 16 6 3 3" xfId="39356" xr:uid="{00000000-0005-0000-0000-000079830000}"/>
    <cellStyle name="Note 5 16 6 4" xfId="9909" xr:uid="{00000000-0005-0000-0000-00007A830000}"/>
    <cellStyle name="Note 5 16 6 4 2" xfId="27344" xr:uid="{00000000-0005-0000-0000-00007B830000}"/>
    <cellStyle name="Note 5 16 6 4 3" xfId="41797" xr:uid="{00000000-0005-0000-0000-00007C830000}"/>
    <cellStyle name="Note 5 16 6 5" xfId="12329" xr:uid="{00000000-0005-0000-0000-00007D830000}"/>
    <cellStyle name="Note 5 16 6 5 2" xfId="29764" xr:uid="{00000000-0005-0000-0000-00007E830000}"/>
    <cellStyle name="Note 5 16 6 5 3" xfId="44217" xr:uid="{00000000-0005-0000-0000-00007F830000}"/>
    <cellStyle name="Note 5 16 6 6" xfId="19336" xr:uid="{00000000-0005-0000-0000-000080830000}"/>
    <cellStyle name="Note 5 16 7" xfId="2496" xr:uid="{00000000-0005-0000-0000-000081830000}"/>
    <cellStyle name="Note 5 16 7 2" xfId="5007" xr:uid="{00000000-0005-0000-0000-000082830000}"/>
    <cellStyle name="Note 5 16 7 2 2" xfId="14381" xr:uid="{00000000-0005-0000-0000-000083830000}"/>
    <cellStyle name="Note 5 16 7 2 2 2" xfId="31816" xr:uid="{00000000-0005-0000-0000-000084830000}"/>
    <cellStyle name="Note 5 16 7 2 2 3" xfId="46269" xr:uid="{00000000-0005-0000-0000-000085830000}"/>
    <cellStyle name="Note 5 16 7 2 3" xfId="16842" xr:uid="{00000000-0005-0000-0000-000086830000}"/>
    <cellStyle name="Note 5 16 7 2 3 2" xfId="34277" xr:uid="{00000000-0005-0000-0000-000087830000}"/>
    <cellStyle name="Note 5 16 7 2 3 3" xfId="48730" xr:uid="{00000000-0005-0000-0000-000088830000}"/>
    <cellStyle name="Note 5 16 7 2 4" xfId="22443" xr:uid="{00000000-0005-0000-0000-000089830000}"/>
    <cellStyle name="Note 5 16 7 2 5" xfId="36896" xr:uid="{00000000-0005-0000-0000-00008A830000}"/>
    <cellStyle name="Note 5 16 7 3" xfId="7469" xr:uid="{00000000-0005-0000-0000-00008B830000}"/>
    <cellStyle name="Note 5 16 7 3 2" xfId="24904" xr:uid="{00000000-0005-0000-0000-00008C830000}"/>
    <cellStyle name="Note 5 16 7 3 3" xfId="39357" xr:uid="{00000000-0005-0000-0000-00008D830000}"/>
    <cellStyle name="Note 5 16 7 4" xfId="9910" xr:uid="{00000000-0005-0000-0000-00008E830000}"/>
    <cellStyle name="Note 5 16 7 4 2" xfId="27345" xr:uid="{00000000-0005-0000-0000-00008F830000}"/>
    <cellStyle name="Note 5 16 7 4 3" xfId="41798" xr:uid="{00000000-0005-0000-0000-000090830000}"/>
    <cellStyle name="Note 5 16 7 5" xfId="12330" xr:uid="{00000000-0005-0000-0000-000091830000}"/>
    <cellStyle name="Note 5 16 7 5 2" xfId="29765" xr:uid="{00000000-0005-0000-0000-000092830000}"/>
    <cellStyle name="Note 5 16 7 5 3" xfId="44218" xr:uid="{00000000-0005-0000-0000-000093830000}"/>
    <cellStyle name="Note 5 16 7 6" xfId="19337" xr:uid="{00000000-0005-0000-0000-000094830000}"/>
    <cellStyle name="Note 5 16 8" xfId="2497" xr:uid="{00000000-0005-0000-0000-000095830000}"/>
    <cellStyle name="Note 5 16 8 2" xfId="5008" xr:uid="{00000000-0005-0000-0000-000096830000}"/>
    <cellStyle name="Note 5 16 8 2 2" xfId="22444" xr:uid="{00000000-0005-0000-0000-000097830000}"/>
    <cellStyle name="Note 5 16 8 2 3" xfId="36897" xr:uid="{00000000-0005-0000-0000-000098830000}"/>
    <cellStyle name="Note 5 16 8 3" xfId="7470" xr:uid="{00000000-0005-0000-0000-000099830000}"/>
    <cellStyle name="Note 5 16 8 3 2" xfId="24905" xr:uid="{00000000-0005-0000-0000-00009A830000}"/>
    <cellStyle name="Note 5 16 8 3 3" xfId="39358" xr:uid="{00000000-0005-0000-0000-00009B830000}"/>
    <cellStyle name="Note 5 16 8 4" xfId="9911" xr:uid="{00000000-0005-0000-0000-00009C830000}"/>
    <cellStyle name="Note 5 16 8 4 2" xfId="27346" xr:uid="{00000000-0005-0000-0000-00009D830000}"/>
    <cellStyle name="Note 5 16 8 4 3" xfId="41799" xr:uid="{00000000-0005-0000-0000-00009E830000}"/>
    <cellStyle name="Note 5 16 8 5" xfId="12331" xr:uid="{00000000-0005-0000-0000-00009F830000}"/>
    <cellStyle name="Note 5 16 8 5 2" xfId="29766" xr:uid="{00000000-0005-0000-0000-0000A0830000}"/>
    <cellStyle name="Note 5 16 8 5 3" xfId="44219" xr:uid="{00000000-0005-0000-0000-0000A1830000}"/>
    <cellStyle name="Note 5 16 8 6" xfId="15394" xr:uid="{00000000-0005-0000-0000-0000A2830000}"/>
    <cellStyle name="Note 5 16 8 6 2" xfId="32829" xr:uid="{00000000-0005-0000-0000-0000A3830000}"/>
    <cellStyle name="Note 5 16 8 6 3" xfId="47282" xr:uid="{00000000-0005-0000-0000-0000A4830000}"/>
    <cellStyle name="Note 5 16 8 7" xfId="19338" xr:uid="{00000000-0005-0000-0000-0000A5830000}"/>
    <cellStyle name="Note 5 16 8 8" xfId="20556" xr:uid="{00000000-0005-0000-0000-0000A6830000}"/>
    <cellStyle name="Note 5 16 9" xfId="4989" xr:uid="{00000000-0005-0000-0000-0000A7830000}"/>
    <cellStyle name="Note 5 16 9 2" xfId="14367" xr:uid="{00000000-0005-0000-0000-0000A8830000}"/>
    <cellStyle name="Note 5 16 9 2 2" xfId="31802" xr:uid="{00000000-0005-0000-0000-0000A9830000}"/>
    <cellStyle name="Note 5 16 9 2 3" xfId="46255" xr:uid="{00000000-0005-0000-0000-0000AA830000}"/>
    <cellStyle name="Note 5 16 9 3" xfId="16828" xr:uid="{00000000-0005-0000-0000-0000AB830000}"/>
    <cellStyle name="Note 5 16 9 3 2" xfId="34263" xr:uid="{00000000-0005-0000-0000-0000AC830000}"/>
    <cellStyle name="Note 5 16 9 3 3" xfId="48716" xr:uid="{00000000-0005-0000-0000-0000AD830000}"/>
    <cellStyle name="Note 5 16 9 4" xfId="22425" xr:uid="{00000000-0005-0000-0000-0000AE830000}"/>
    <cellStyle name="Note 5 16 9 5" xfId="36878" xr:uid="{00000000-0005-0000-0000-0000AF830000}"/>
    <cellStyle name="Note 5 17" xfId="2498" xr:uid="{00000000-0005-0000-0000-0000B0830000}"/>
    <cellStyle name="Note 5 17 10" xfId="7471" xr:uid="{00000000-0005-0000-0000-0000B1830000}"/>
    <cellStyle name="Note 5 17 10 2" xfId="24906" xr:uid="{00000000-0005-0000-0000-0000B2830000}"/>
    <cellStyle name="Note 5 17 10 3" xfId="39359" xr:uid="{00000000-0005-0000-0000-0000B3830000}"/>
    <cellStyle name="Note 5 17 11" xfId="9912" xr:uid="{00000000-0005-0000-0000-0000B4830000}"/>
    <cellStyle name="Note 5 17 11 2" xfId="27347" xr:uid="{00000000-0005-0000-0000-0000B5830000}"/>
    <cellStyle name="Note 5 17 11 3" xfId="41800" xr:uid="{00000000-0005-0000-0000-0000B6830000}"/>
    <cellStyle name="Note 5 17 12" xfId="12332" xr:uid="{00000000-0005-0000-0000-0000B7830000}"/>
    <cellStyle name="Note 5 17 12 2" xfId="29767" xr:uid="{00000000-0005-0000-0000-0000B8830000}"/>
    <cellStyle name="Note 5 17 12 3" xfId="44220" xr:uid="{00000000-0005-0000-0000-0000B9830000}"/>
    <cellStyle name="Note 5 17 13" xfId="19339" xr:uid="{00000000-0005-0000-0000-0000BA830000}"/>
    <cellStyle name="Note 5 17 2" xfId="2499" xr:uid="{00000000-0005-0000-0000-0000BB830000}"/>
    <cellStyle name="Note 5 17 2 2" xfId="2500" xr:uid="{00000000-0005-0000-0000-0000BC830000}"/>
    <cellStyle name="Note 5 17 2 2 2" xfId="5011" xr:uid="{00000000-0005-0000-0000-0000BD830000}"/>
    <cellStyle name="Note 5 17 2 2 2 2" xfId="14384" xr:uid="{00000000-0005-0000-0000-0000BE830000}"/>
    <cellStyle name="Note 5 17 2 2 2 2 2" xfId="31819" xr:uid="{00000000-0005-0000-0000-0000BF830000}"/>
    <cellStyle name="Note 5 17 2 2 2 2 3" xfId="46272" xr:uid="{00000000-0005-0000-0000-0000C0830000}"/>
    <cellStyle name="Note 5 17 2 2 2 3" xfId="16845" xr:uid="{00000000-0005-0000-0000-0000C1830000}"/>
    <cellStyle name="Note 5 17 2 2 2 3 2" xfId="34280" xr:uid="{00000000-0005-0000-0000-0000C2830000}"/>
    <cellStyle name="Note 5 17 2 2 2 3 3" xfId="48733" xr:uid="{00000000-0005-0000-0000-0000C3830000}"/>
    <cellStyle name="Note 5 17 2 2 2 4" xfId="22447" xr:uid="{00000000-0005-0000-0000-0000C4830000}"/>
    <cellStyle name="Note 5 17 2 2 2 5" xfId="36900" xr:uid="{00000000-0005-0000-0000-0000C5830000}"/>
    <cellStyle name="Note 5 17 2 2 3" xfId="7473" xr:uid="{00000000-0005-0000-0000-0000C6830000}"/>
    <cellStyle name="Note 5 17 2 2 3 2" xfId="24908" xr:uid="{00000000-0005-0000-0000-0000C7830000}"/>
    <cellStyle name="Note 5 17 2 2 3 3" xfId="39361" xr:uid="{00000000-0005-0000-0000-0000C8830000}"/>
    <cellStyle name="Note 5 17 2 2 4" xfId="9914" xr:uid="{00000000-0005-0000-0000-0000C9830000}"/>
    <cellStyle name="Note 5 17 2 2 4 2" xfId="27349" xr:uid="{00000000-0005-0000-0000-0000CA830000}"/>
    <cellStyle name="Note 5 17 2 2 4 3" xfId="41802" xr:uid="{00000000-0005-0000-0000-0000CB830000}"/>
    <cellStyle name="Note 5 17 2 2 5" xfId="12334" xr:uid="{00000000-0005-0000-0000-0000CC830000}"/>
    <cellStyle name="Note 5 17 2 2 5 2" xfId="29769" xr:uid="{00000000-0005-0000-0000-0000CD830000}"/>
    <cellStyle name="Note 5 17 2 2 5 3" xfId="44222" xr:uid="{00000000-0005-0000-0000-0000CE830000}"/>
    <cellStyle name="Note 5 17 2 2 6" xfId="19341" xr:uid="{00000000-0005-0000-0000-0000CF830000}"/>
    <cellStyle name="Note 5 17 2 3" xfId="2501" xr:uid="{00000000-0005-0000-0000-0000D0830000}"/>
    <cellStyle name="Note 5 17 2 3 2" xfId="5012" xr:uid="{00000000-0005-0000-0000-0000D1830000}"/>
    <cellStyle name="Note 5 17 2 3 2 2" xfId="14385" xr:uid="{00000000-0005-0000-0000-0000D2830000}"/>
    <cellStyle name="Note 5 17 2 3 2 2 2" xfId="31820" xr:uid="{00000000-0005-0000-0000-0000D3830000}"/>
    <cellStyle name="Note 5 17 2 3 2 2 3" xfId="46273" xr:uid="{00000000-0005-0000-0000-0000D4830000}"/>
    <cellStyle name="Note 5 17 2 3 2 3" xfId="16846" xr:uid="{00000000-0005-0000-0000-0000D5830000}"/>
    <cellStyle name="Note 5 17 2 3 2 3 2" xfId="34281" xr:uid="{00000000-0005-0000-0000-0000D6830000}"/>
    <cellStyle name="Note 5 17 2 3 2 3 3" xfId="48734" xr:uid="{00000000-0005-0000-0000-0000D7830000}"/>
    <cellStyle name="Note 5 17 2 3 2 4" xfId="22448" xr:uid="{00000000-0005-0000-0000-0000D8830000}"/>
    <cellStyle name="Note 5 17 2 3 2 5" xfId="36901" xr:uid="{00000000-0005-0000-0000-0000D9830000}"/>
    <cellStyle name="Note 5 17 2 3 3" xfId="7474" xr:uid="{00000000-0005-0000-0000-0000DA830000}"/>
    <cellStyle name="Note 5 17 2 3 3 2" xfId="24909" xr:uid="{00000000-0005-0000-0000-0000DB830000}"/>
    <cellStyle name="Note 5 17 2 3 3 3" xfId="39362" xr:uid="{00000000-0005-0000-0000-0000DC830000}"/>
    <cellStyle name="Note 5 17 2 3 4" xfId="9915" xr:uid="{00000000-0005-0000-0000-0000DD830000}"/>
    <cellStyle name="Note 5 17 2 3 4 2" xfId="27350" xr:uid="{00000000-0005-0000-0000-0000DE830000}"/>
    <cellStyle name="Note 5 17 2 3 4 3" xfId="41803" xr:uid="{00000000-0005-0000-0000-0000DF830000}"/>
    <cellStyle name="Note 5 17 2 3 5" xfId="12335" xr:uid="{00000000-0005-0000-0000-0000E0830000}"/>
    <cellStyle name="Note 5 17 2 3 5 2" xfId="29770" xr:uid="{00000000-0005-0000-0000-0000E1830000}"/>
    <cellStyle name="Note 5 17 2 3 5 3" xfId="44223" xr:uid="{00000000-0005-0000-0000-0000E2830000}"/>
    <cellStyle name="Note 5 17 2 3 6" xfId="19342" xr:uid="{00000000-0005-0000-0000-0000E3830000}"/>
    <cellStyle name="Note 5 17 2 4" xfId="2502" xr:uid="{00000000-0005-0000-0000-0000E4830000}"/>
    <cellStyle name="Note 5 17 2 4 2" xfId="5013" xr:uid="{00000000-0005-0000-0000-0000E5830000}"/>
    <cellStyle name="Note 5 17 2 4 2 2" xfId="22449" xr:uid="{00000000-0005-0000-0000-0000E6830000}"/>
    <cellStyle name="Note 5 17 2 4 2 3" xfId="36902" xr:uid="{00000000-0005-0000-0000-0000E7830000}"/>
    <cellStyle name="Note 5 17 2 4 3" xfId="7475" xr:uid="{00000000-0005-0000-0000-0000E8830000}"/>
    <cellStyle name="Note 5 17 2 4 3 2" xfId="24910" xr:uid="{00000000-0005-0000-0000-0000E9830000}"/>
    <cellStyle name="Note 5 17 2 4 3 3" xfId="39363" xr:uid="{00000000-0005-0000-0000-0000EA830000}"/>
    <cellStyle name="Note 5 17 2 4 4" xfId="9916" xr:uid="{00000000-0005-0000-0000-0000EB830000}"/>
    <cellStyle name="Note 5 17 2 4 4 2" xfId="27351" xr:uid="{00000000-0005-0000-0000-0000EC830000}"/>
    <cellStyle name="Note 5 17 2 4 4 3" xfId="41804" xr:uid="{00000000-0005-0000-0000-0000ED830000}"/>
    <cellStyle name="Note 5 17 2 4 5" xfId="12336" xr:uid="{00000000-0005-0000-0000-0000EE830000}"/>
    <cellStyle name="Note 5 17 2 4 5 2" xfId="29771" xr:uid="{00000000-0005-0000-0000-0000EF830000}"/>
    <cellStyle name="Note 5 17 2 4 5 3" xfId="44224" xr:uid="{00000000-0005-0000-0000-0000F0830000}"/>
    <cellStyle name="Note 5 17 2 4 6" xfId="15395" xr:uid="{00000000-0005-0000-0000-0000F1830000}"/>
    <cellStyle name="Note 5 17 2 4 6 2" xfId="32830" xr:uid="{00000000-0005-0000-0000-0000F2830000}"/>
    <cellStyle name="Note 5 17 2 4 6 3" xfId="47283" xr:uid="{00000000-0005-0000-0000-0000F3830000}"/>
    <cellStyle name="Note 5 17 2 4 7" xfId="19343" xr:uid="{00000000-0005-0000-0000-0000F4830000}"/>
    <cellStyle name="Note 5 17 2 4 8" xfId="20557" xr:uid="{00000000-0005-0000-0000-0000F5830000}"/>
    <cellStyle name="Note 5 17 2 5" xfId="5010" xr:uid="{00000000-0005-0000-0000-0000F6830000}"/>
    <cellStyle name="Note 5 17 2 5 2" xfId="14383" xr:uid="{00000000-0005-0000-0000-0000F7830000}"/>
    <cellStyle name="Note 5 17 2 5 2 2" xfId="31818" xr:uid="{00000000-0005-0000-0000-0000F8830000}"/>
    <cellStyle name="Note 5 17 2 5 2 3" xfId="46271" xr:uid="{00000000-0005-0000-0000-0000F9830000}"/>
    <cellStyle name="Note 5 17 2 5 3" xfId="16844" xr:uid="{00000000-0005-0000-0000-0000FA830000}"/>
    <cellStyle name="Note 5 17 2 5 3 2" xfId="34279" xr:uid="{00000000-0005-0000-0000-0000FB830000}"/>
    <cellStyle name="Note 5 17 2 5 3 3" xfId="48732" xr:uid="{00000000-0005-0000-0000-0000FC830000}"/>
    <cellStyle name="Note 5 17 2 5 4" xfId="22446" xr:uid="{00000000-0005-0000-0000-0000FD830000}"/>
    <cellStyle name="Note 5 17 2 5 5" xfId="36899" xr:uid="{00000000-0005-0000-0000-0000FE830000}"/>
    <cellStyle name="Note 5 17 2 6" xfId="7472" xr:uid="{00000000-0005-0000-0000-0000FF830000}"/>
    <cellStyle name="Note 5 17 2 6 2" xfId="24907" xr:uid="{00000000-0005-0000-0000-000000840000}"/>
    <cellStyle name="Note 5 17 2 6 3" xfId="39360" xr:uid="{00000000-0005-0000-0000-000001840000}"/>
    <cellStyle name="Note 5 17 2 7" xfId="9913" xr:uid="{00000000-0005-0000-0000-000002840000}"/>
    <cellStyle name="Note 5 17 2 7 2" xfId="27348" xr:uid="{00000000-0005-0000-0000-000003840000}"/>
    <cellStyle name="Note 5 17 2 7 3" xfId="41801" xr:uid="{00000000-0005-0000-0000-000004840000}"/>
    <cellStyle name="Note 5 17 2 8" xfId="12333" xr:uid="{00000000-0005-0000-0000-000005840000}"/>
    <cellStyle name="Note 5 17 2 8 2" xfId="29768" xr:uid="{00000000-0005-0000-0000-000006840000}"/>
    <cellStyle name="Note 5 17 2 8 3" xfId="44221" xr:uid="{00000000-0005-0000-0000-000007840000}"/>
    <cellStyle name="Note 5 17 2 9" xfId="19340" xr:uid="{00000000-0005-0000-0000-000008840000}"/>
    <cellStyle name="Note 5 17 3" xfId="2503" xr:uid="{00000000-0005-0000-0000-000009840000}"/>
    <cellStyle name="Note 5 17 3 2" xfId="2504" xr:uid="{00000000-0005-0000-0000-00000A840000}"/>
    <cellStyle name="Note 5 17 3 2 2" xfId="5015" xr:uid="{00000000-0005-0000-0000-00000B840000}"/>
    <cellStyle name="Note 5 17 3 2 2 2" xfId="14387" xr:uid="{00000000-0005-0000-0000-00000C840000}"/>
    <cellStyle name="Note 5 17 3 2 2 2 2" xfId="31822" xr:uid="{00000000-0005-0000-0000-00000D840000}"/>
    <cellStyle name="Note 5 17 3 2 2 2 3" xfId="46275" xr:uid="{00000000-0005-0000-0000-00000E840000}"/>
    <cellStyle name="Note 5 17 3 2 2 3" xfId="16848" xr:uid="{00000000-0005-0000-0000-00000F840000}"/>
    <cellStyle name="Note 5 17 3 2 2 3 2" xfId="34283" xr:uid="{00000000-0005-0000-0000-000010840000}"/>
    <cellStyle name="Note 5 17 3 2 2 3 3" xfId="48736" xr:uid="{00000000-0005-0000-0000-000011840000}"/>
    <cellStyle name="Note 5 17 3 2 2 4" xfId="22451" xr:uid="{00000000-0005-0000-0000-000012840000}"/>
    <cellStyle name="Note 5 17 3 2 2 5" xfId="36904" xr:uid="{00000000-0005-0000-0000-000013840000}"/>
    <cellStyle name="Note 5 17 3 2 3" xfId="7477" xr:uid="{00000000-0005-0000-0000-000014840000}"/>
    <cellStyle name="Note 5 17 3 2 3 2" xfId="24912" xr:uid="{00000000-0005-0000-0000-000015840000}"/>
    <cellStyle name="Note 5 17 3 2 3 3" xfId="39365" xr:uid="{00000000-0005-0000-0000-000016840000}"/>
    <cellStyle name="Note 5 17 3 2 4" xfId="9918" xr:uid="{00000000-0005-0000-0000-000017840000}"/>
    <cellStyle name="Note 5 17 3 2 4 2" xfId="27353" xr:uid="{00000000-0005-0000-0000-000018840000}"/>
    <cellStyle name="Note 5 17 3 2 4 3" xfId="41806" xr:uid="{00000000-0005-0000-0000-000019840000}"/>
    <cellStyle name="Note 5 17 3 2 5" xfId="12338" xr:uid="{00000000-0005-0000-0000-00001A840000}"/>
    <cellStyle name="Note 5 17 3 2 5 2" xfId="29773" xr:uid="{00000000-0005-0000-0000-00001B840000}"/>
    <cellStyle name="Note 5 17 3 2 5 3" xfId="44226" xr:uid="{00000000-0005-0000-0000-00001C840000}"/>
    <cellStyle name="Note 5 17 3 2 6" xfId="19345" xr:uid="{00000000-0005-0000-0000-00001D840000}"/>
    <cellStyle name="Note 5 17 3 3" xfId="2505" xr:uid="{00000000-0005-0000-0000-00001E840000}"/>
    <cellStyle name="Note 5 17 3 3 2" xfId="5016" xr:uid="{00000000-0005-0000-0000-00001F840000}"/>
    <cellStyle name="Note 5 17 3 3 2 2" xfId="14388" xr:uid="{00000000-0005-0000-0000-000020840000}"/>
    <cellStyle name="Note 5 17 3 3 2 2 2" xfId="31823" xr:uid="{00000000-0005-0000-0000-000021840000}"/>
    <cellStyle name="Note 5 17 3 3 2 2 3" xfId="46276" xr:uid="{00000000-0005-0000-0000-000022840000}"/>
    <cellStyle name="Note 5 17 3 3 2 3" xfId="16849" xr:uid="{00000000-0005-0000-0000-000023840000}"/>
    <cellStyle name="Note 5 17 3 3 2 3 2" xfId="34284" xr:uid="{00000000-0005-0000-0000-000024840000}"/>
    <cellStyle name="Note 5 17 3 3 2 3 3" xfId="48737" xr:uid="{00000000-0005-0000-0000-000025840000}"/>
    <cellStyle name="Note 5 17 3 3 2 4" xfId="22452" xr:uid="{00000000-0005-0000-0000-000026840000}"/>
    <cellStyle name="Note 5 17 3 3 2 5" xfId="36905" xr:uid="{00000000-0005-0000-0000-000027840000}"/>
    <cellStyle name="Note 5 17 3 3 3" xfId="7478" xr:uid="{00000000-0005-0000-0000-000028840000}"/>
    <cellStyle name="Note 5 17 3 3 3 2" xfId="24913" xr:uid="{00000000-0005-0000-0000-000029840000}"/>
    <cellStyle name="Note 5 17 3 3 3 3" xfId="39366" xr:uid="{00000000-0005-0000-0000-00002A840000}"/>
    <cellStyle name="Note 5 17 3 3 4" xfId="9919" xr:uid="{00000000-0005-0000-0000-00002B840000}"/>
    <cellStyle name="Note 5 17 3 3 4 2" xfId="27354" xr:uid="{00000000-0005-0000-0000-00002C840000}"/>
    <cellStyle name="Note 5 17 3 3 4 3" xfId="41807" xr:uid="{00000000-0005-0000-0000-00002D840000}"/>
    <cellStyle name="Note 5 17 3 3 5" xfId="12339" xr:uid="{00000000-0005-0000-0000-00002E840000}"/>
    <cellStyle name="Note 5 17 3 3 5 2" xfId="29774" xr:uid="{00000000-0005-0000-0000-00002F840000}"/>
    <cellStyle name="Note 5 17 3 3 5 3" xfId="44227" xr:uid="{00000000-0005-0000-0000-000030840000}"/>
    <cellStyle name="Note 5 17 3 3 6" xfId="19346" xr:uid="{00000000-0005-0000-0000-000031840000}"/>
    <cellStyle name="Note 5 17 3 4" xfId="2506" xr:uid="{00000000-0005-0000-0000-000032840000}"/>
    <cellStyle name="Note 5 17 3 4 2" xfId="5017" xr:uid="{00000000-0005-0000-0000-000033840000}"/>
    <cellStyle name="Note 5 17 3 4 2 2" xfId="22453" xr:uid="{00000000-0005-0000-0000-000034840000}"/>
    <cellStyle name="Note 5 17 3 4 2 3" xfId="36906" xr:uid="{00000000-0005-0000-0000-000035840000}"/>
    <cellStyle name="Note 5 17 3 4 3" xfId="7479" xr:uid="{00000000-0005-0000-0000-000036840000}"/>
    <cellStyle name="Note 5 17 3 4 3 2" xfId="24914" xr:uid="{00000000-0005-0000-0000-000037840000}"/>
    <cellStyle name="Note 5 17 3 4 3 3" xfId="39367" xr:uid="{00000000-0005-0000-0000-000038840000}"/>
    <cellStyle name="Note 5 17 3 4 4" xfId="9920" xr:uid="{00000000-0005-0000-0000-000039840000}"/>
    <cellStyle name="Note 5 17 3 4 4 2" xfId="27355" xr:uid="{00000000-0005-0000-0000-00003A840000}"/>
    <cellStyle name="Note 5 17 3 4 4 3" xfId="41808" xr:uid="{00000000-0005-0000-0000-00003B840000}"/>
    <cellStyle name="Note 5 17 3 4 5" xfId="12340" xr:uid="{00000000-0005-0000-0000-00003C840000}"/>
    <cellStyle name="Note 5 17 3 4 5 2" xfId="29775" xr:uid="{00000000-0005-0000-0000-00003D840000}"/>
    <cellStyle name="Note 5 17 3 4 5 3" xfId="44228" xr:uid="{00000000-0005-0000-0000-00003E840000}"/>
    <cellStyle name="Note 5 17 3 4 6" xfId="15396" xr:uid="{00000000-0005-0000-0000-00003F840000}"/>
    <cellStyle name="Note 5 17 3 4 6 2" xfId="32831" xr:uid="{00000000-0005-0000-0000-000040840000}"/>
    <cellStyle name="Note 5 17 3 4 6 3" xfId="47284" xr:uid="{00000000-0005-0000-0000-000041840000}"/>
    <cellStyle name="Note 5 17 3 4 7" xfId="19347" xr:uid="{00000000-0005-0000-0000-000042840000}"/>
    <cellStyle name="Note 5 17 3 4 8" xfId="20558" xr:uid="{00000000-0005-0000-0000-000043840000}"/>
    <cellStyle name="Note 5 17 3 5" xfId="5014" xr:uid="{00000000-0005-0000-0000-000044840000}"/>
    <cellStyle name="Note 5 17 3 5 2" xfId="14386" xr:uid="{00000000-0005-0000-0000-000045840000}"/>
    <cellStyle name="Note 5 17 3 5 2 2" xfId="31821" xr:uid="{00000000-0005-0000-0000-000046840000}"/>
    <cellStyle name="Note 5 17 3 5 2 3" xfId="46274" xr:uid="{00000000-0005-0000-0000-000047840000}"/>
    <cellStyle name="Note 5 17 3 5 3" xfId="16847" xr:uid="{00000000-0005-0000-0000-000048840000}"/>
    <cellStyle name="Note 5 17 3 5 3 2" xfId="34282" xr:uid="{00000000-0005-0000-0000-000049840000}"/>
    <cellStyle name="Note 5 17 3 5 3 3" xfId="48735" xr:uid="{00000000-0005-0000-0000-00004A840000}"/>
    <cellStyle name="Note 5 17 3 5 4" xfId="22450" xr:uid="{00000000-0005-0000-0000-00004B840000}"/>
    <cellStyle name="Note 5 17 3 5 5" xfId="36903" xr:uid="{00000000-0005-0000-0000-00004C840000}"/>
    <cellStyle name="Note 5 17 3 6" xfId="7476" xr:uid="{00000000-0005-0000-0000-00004D840000}"/>
    <cellStyle name="Note 5 17 3 6 2" xfId="24911" xr:uid="{00000000-0005-0000-0000-00004E840000}"/>
    <cellStyle name="Note 5 17 3 6 3" xfId="39364" xr:uid="{00000000-0005-0000-0000-00004F840000}"/>
    <cellStyle name="Note 5 17 3 7" xfId="9917" xr:uid="{00000000-0005-0000-0000-000050840000}"/>
    <cellStyle name="Note 5 17 3 7 2" xfId="27352" xr:uid="{00000000-0005-0000-0000-000051840000}"/>
    <cellStyle name="Note 5 17 3 7 3" xfId="41805" xr:uid="{00000000-0005-0000-0000-000052840000}"/>
    <cellStyle name="Note 5 17 3 8" xfId="12337" xr:uid="{00000000-0005-0000-0000-000053840000}"/>
    <cellStyle name="Note 5 17 3 8 2" xfId="29772" xr:uid="{00000000-0005-0000-0000-000054840000}"/>
    <cellStyle name="Note 5 17 3 8 3" xfId="44225" xr:uid="{00000000-0005-0000-0000-000055840000}"/>
    <cellStyle name="Note 5 17 3 9" xfId="19344" xr:uid="{00000000-0005-0000-0000-000056840000}"/>
    <cellStyle name="Note 5 17 4" xfId="2507" xr:uid="{00000000-0005-0000-0000-000057840000}"/>
    <cellStyle name="Note 5 17 4 2" xfId="2508" xr:uid="{00000000-0005-0000-0000-000058840000}"/>
    <cellStyle name="Note 5 17 4 2 2" xfId="5019" xr:uid="{00000000-0005-0000-0000-000059840000}"/>
    <cellStyle name="Note 5 17 4 2 2 2" xfId="14390" xr:uid="{00000000-0005-0000-0000-00005A840000}"/>
    <cellStyle name="Note 5 17 4 2 2 2 2" xfId="31825" xr:uid="{00000000-0005-0000-0000-00005B840000}"/>
    <cellStyle name="Note 5 17 4 2 2 2 3" xfId="46278" xr:uid="{00000000-0005-0000-0000-00005C840000}"/>
    <cellStyle name="Note 5 17 4 2 2 3" xfId="16851" xr:uid="{00000000-0005-0000-0000-00005D840000}"/>
    <cellStyle name="Note 5 17 4 2 2 3 2" xfId="34286" xr:uid="{00000000-0005-0000-0000-00005E840000}"/>
    <cellStyle name="Note 5 17 4 2 2 3 3" xfId="48739" xr:uid="{00000000-0005-0000-0000-00005F840000}"/>
    <cellStyle name="Note 5 17 4 2 2 4" xfId="22455" xr:uid="{00000000-0005-0000-0000-000060840000}"/>
    <cellStyle name="Note 5 17 4 2 2 5" xfId="36908" xr:uid="{00000000-0005-0000-0000-000061840000}"/>
    <cellStyle name="Note 5 17 4 2 3" xfId="7481" xr:uid="{00000000-0005-0000-0000-000062840000}"/>
    <cellStyle name="Note 5 17 4 2 3 2" xfId="24916" xr:uid="{00000000-0005-0000-0000-000063840000}"/>
    <cellStyle name="Note 5 17 4 2 3 3" xfId="39369" xr:uid="{00000000-0005-0000-0000-000064840000}"/>
    <cellStyle name="Note 5 17 4 2 4" xfId="9922" xr:uid="{00000000-0005-0000-0000-000065840000}"/>
    <cellStyle name="Note 5 17 4 2 4 2" xfId="27357" xr:uid="{00000000-0005-0000-0000-000066840000}"/>
    <cellStyle name="Note 5 17 4 2 4 3" xfId="41810" xr:uid="{00000000-0005-0000-0000-000067840000}"/>
    <cellStyle name="Note 5 17 4 2 5" xfId="12342" xr:uid="{00000000-0005-0000-0000-000068840000}"/>
    <cellStyle name="Note 5 17 4 2 5 2" xfId="29777" xr:uid="{00000000-0005-0000-0000-000069840000}"/>
    <cellStyle name="Note 5 17 4 2 5 3" xfId="44230" xr:uid="{00000000-0005-0000-0000-00006A840000}"/>
    <cellStyle name="Note 5 17 4 2 6" xfId="19349" xr:uid="{00000000-0005-0000-0000-00006B840000}"/>
    <cellStyle name="Note 5 17 4 3" xfId="2509" xr:uid="{00000000-0005-0000-0000-00006C840000}"/>
    <cellStyle name="Note 5 17 4 3 2" xfId="5020" xr:uid="{00000000-0005-0000-0000-00006D840000}"/>
    <cellStyle name="Note 5 17 4 3 2 2" xfId="14391" xr:uid="{00000000-0005-0000-0000-00006E840000}"/>
    <cellStyle name="Note 5 17 4 3 2 2 2" xfId="31826" xr:uid="{00000000-0005-0000-0000-00006F840000}"/>
    <cellStyle name="Note 5 17 4 3 2 2 3" xfId="46279" xr:uid="{00000000-0005-0000-0000-000070840000}"/>
    <cellStyle name="Note 5 17 4 3 2 3" xfId="16852" xr:uid="{00000000-0005-0000-0000-000071840000}"/>
    <cellStyle name="Note 5 17 4 3 2 3 2" xfId="34287" xr:uid="{00000000-0005-0000-0000-000072840000}"/>
    <cellStyle name="Note 5 17 4 3 2 3 3" xfId="48740" xr:uid="{00000000-0005-0000-0000-000073840000}"/>
    <cellStyle name="Note 5 17 4 3 2 4" xfId="22456" xr:uid="{00000000-0005-0000-0000-000074840000}"/>
    <cellStyle name="Note 5 17 4 3 2 5" xfId="36909" xr:uid="{00000000-0005-0000-0000-000075840000}"/>
    <cellStyle name="Note 5 17 4 3 3" xfId="7482" xr:uid="{00000000-0005-0000-0000-000076840000}"/>
    <cellStyle name="Note 5 17 4 3 3 2" xfId="24917" xr:uid="{00000000-0005-0000-0000-000077840000}"/>
    <cellStyle name="Note 5 17 4 3 3 3" xfId="39370" xr:uid="{00000000-0005-0000-0000-000078840000}"/>
    <cellStyle name="Note 5 17 4 3 4" xfId="9923" xr:uid="{00000000-0005-0000-0000-000079840000}"/>
    <cellStyle name="Note 5 17 4 3 4 2" xfId="27358" xr:uid="{00000000-0005-0000-0000-00007A840000}"/>
    <cellStyle name="Note 5 17 4 3 4 3" xfId="41811" xr:uid="{00000000-0005-0000-0000-00007B840000}"/>
    <cellStyle name="Note 5 17 4 3 5" xfId="12343" xr:uid="{00000000-0005-0000-0000-00007C840000}"/>
    <cellStyle name="Note 5 17 4 3 5 2" xfId="29778" xr:uid="{00000000-0005-0000-0000-00007D840000}"/>
    <cellStyle name="Note 5 17 4 3 5 3" xfId="44231" xr:uid="{00000000-0005-0000-0000-00007E840000}"/>
    <cellStyle name="Note 5 17 4 3 6" xfId="19350" xr:uid="{00000000-0005-0000-0000-00007F840000}"/>
    <cellStyle name="Note 5 17 4 4" xfId="2510" xr:uid="{00000000-0005-0000-0000-000080840000}"/>
    <cellStyle name="Note 5 17 4 4 2" xfId="5021" xr:uid="{00000000-0005-0000-0000-000081840000}"/>
    <cellStyle name="Note 5 17 4 4 2 2" xfId="22457" xr:uid="{00000000-0005-0000-0000-000082840000}"/>
    <cellStyle name="Note 5 17 4 4 2 3" xfId="36910" xr:uid="{00000000-0005-0000-0000-000083840000}"/>
    <cellStyle name="Note 5 17 4 4 3" xfId="7483" xr:uid="{00000000-0005-0000-0000-000084840000}"/>
    <cellStyle name="Note 5 17 4 4 3 2" xfId="24918" xr:uid="{00000000-0005-0000-0000-000085840000}"/>
    <cellStyle name="Note 5 17 4 4 3 3" xfId="39371" xr:uid="{00000000-0005-0000-0000-000086840000}"/>
    <cellStyle name="Note 5 17 4 4 4" xfId="9924" xr:uid="{00000000-0005-0000-0000-000087840000}"/>
    <cellStyle name="Note 5 17 4 4 4 2" xfId="27359" xr:uid="{00000000-0005-0000-0000-000088840000}"/>
    <cellStyle name="Note 5 17 4 4 4 3" xfId="41812" xr:uid="{00000000-0005-0000-0000-000089840000}"/>
    <cellStyle name="Note 5 17 4 4 5" xfId="12344" xr:uid="{00000000-0005-0000-0000-00008A840000}"/>
    <cellStyle name="Note 5 17 4 4 5 2" xfId="29779" xr:uid="{00000000-0005-0000-0000-00008B840000}"/>
    <cellStyle name="Note 5 17 4 4 5 3" xfId="44232" xr:uid="{00000000-0005-0000-0000-00008C840000}"/>
    <cellStyle name="Note 5 17 4 4 6" xfId="15397" xr:uid="{00000000-0005-0000-0000-00008D840000}"/>
    <cellStyle name="Note 5 17 4 4 6 2" xfId="32832" xr:uid="{00000000-0005-0000-0000-00008E840000}"/>
    <cellStyle name="Note 5 17 4 4 6 3" xfId="47285" xr:uid="{00000000-0005-0000-0000-00008F840000}"/>
    <cellStyle name="Note 5 17 4 4 7" xfId="19351" xr:uid="{00000000-0005-0000-0000-000090840000}"/>
    <cellStyle name="Note 5 17 4 4 8" xfId="20559" xr:uid="{00000000-0005-0000-0000-000091840000}"/>
    <cellStyle name="Note 5 17 4 5" xfId="5018" xr:uid="{00000000-0005-0000-0000-000092840000}"/>
    <cellStyle name="Note 5 17 4 5 2" xfId="14389" xr:uid="{00000000-0005-0000-0000-000093840000}"/>
    <cellStyle name="Note 5 17 4 5 2 2" xfId="31824" xr:uid="{00000000-0005-0000-0000-000094840000}"/>
    <cellStyle name="Note 5 17 4 5 2 3" xfId="46277" xr:uid="{00000000-0005-0000-0000-000095840000}"/>
    <cellStyle name="Note 5 17 4 5 3" xfId="16850" xr:uid="{00000000-0005-0000-0000-000096840000}"/>
    <cellStyle name="Note 5 17 4 5 3 2" xfId="34285" xr:uid="{00000000-0005-0000-0000-000097840000}"/>
    <cellStyle name="Note 5 17 4 5 3 3" xfId="48738" xr:uid="{00000000-0005-0000-0000-000098840000}"/>
    <cellStyle name="Note 5 17 4 5 4" xfId="22454" xr:uid="{00000000-0005-0000-0000-000099840000}"/>
    <cellStyle name="Note 5 17 4 5 5" xfId="36907" xr:uid="{00000000-0005-0000-0000-00009A840000}"/>
    <cellStyle name="Note 5 17 4 6" xfId="7480" xr:uid="{00000000-0005-0000-0000-00009B840000}"/>
    <cellStyle name="Note 5 17 4 6 2" xfId="24915" xr:uid="{00000000-0005-0000-0000-00009C840000}"/>
    <cellStyle name="Note 5 17 4 6 3" xfId="39368" xr:uid="{00000000-0005-0000-0000-00009D840000}"/>
    <cellStyle name="Note 5 17 4 7" xfId="9921" xr:uid="{00000000-0005-0000-0000-00009E840000}"/>
    <cellStyle name="Note 5 17 4 7 2" xfId="27356" xr:uid="{00000000-0005-0000-0000-00009F840000}"/>
    <cellStyle name="Note 5 17 4 7 3" xfId="41809" xr:uid="{00000000-0005-0000-0000-0000A0840000}"/>
    <cellStyle name="Note 5 17 4 8" xfId="12341" xr:uid="{00000000-0005-0000-0000-0000A1840000}"/>
    <cellStyle name="Note 5 17 4 8 2" xfId="29776" xr:uid="{00000000-0005-0000-0000-0000A2840000}"/>
    <cellStyle name="Note 5 17 4 8 3" xfId="44229" xr:uid="{00000000-0005-0000-0000-0000A3840000}"/>
    <cellStyle name="Note 5 17 4 9" xfId="19348" xr:uid="{00000000-0005-0000-0000-0000A4840000}"/>
    <cellStyle name="Note 5 17 5" xfId="2511" xr:uid="{00000000-0005-0000-0000-0000A5840000}"/>
    <cellStyle name="Note 5 17 5 2" xfId="2512" xr:uid="{00000000-0005-0000-0000-0000A6840000}"/>
    <cellStyle name="Note 5 17 5 2 2" xfId="5023" xr:uid="{00000000-0005-0000-0000-0000A7840000}"/>
    <cellStyle name="Note 5 17 5 2 2 2" xfId="14393" xr:uid="{00000000-0005-0000-0000-0000A8840000}"/>
    <cellStyle name="Note 5 17 5 2 2 2 2" xfId="31828" xr:uid="{00000000-0005-0000-0000-0000A9840000}"/>
    <cellStyle name="Note 5 17 5 2 2 2 3" xfId="46281" xr:uid="{00000000-0005-0000-0000-0000AA840000}"/>
    <cellStyle name="Note 5 17 5 2 2 3" xfId="16854" xr:uid="{00000000-0005-0000-0000-0000AB840000}"/>
    <cellStyle name="Note 5 17 5 2 2 3 2" xfId="34289" xr:uid="{00000000-0005-0000-0000-0000AC840000}"/>
    <cellStyle name="Note 5 17 5 2 2 3 3" xfId="48742" xr:uid="{00000000-0005-0000-0000-0000AD840000}"/>
    <cellStyle name="Note 5 17 5 2 2 4" xfId="22459" xr:uid="{00000000-0005-0000-0000-0000AE840000}"/>
    <cellStyle name="Note 5 17 5 2 2 5" xfId="36912" xr:uid="{00000000-0005-0000-0000-0000AF840000}"/>
    <cellStyle name="Note 5 17 5 2 3" xfId="7485" xr:uid="{00000000-0005-0000-0000-0000B0840000}"/>
    <cellStyle name="Note 5 17 5 2 3 2" xfId="24920" xr:uid="{00000000-0005-0000-0000-0000B1840000}"/>
    <cellStyle name="Note 5 17 5 2 3 3" xfId="39373" xr:uid="{00000000-0005-0000-0000-0000B2840000}"/>
    <cellStyle name="Note 5 17 5 2 4" xfId="9926" xr:uid="{00000000-0005-0000-0000-0000B3840000}"/>
    <cellStyle name="Note 5 17 5 2 4 2" xfId="27361" xr:uid="{00000000-0005-0000-0000-0000B4840000}"/>
    <cellStyle name="Note 5 17 5 2 4 3" xfId="41814" xr:uid="{00000000-0005-0000-0000-0000B5840000}"/>
    <cellStyle name="Note 5 17 5 2 5" xfId="12346" xr:uid="{00000000-0005-0000-0000-0000B6840000}"/>
    <cellStyle name="Note 5 17 5 2 5 2" xfId="29781" xr:uid="{00000000-0005-0000-0000-0000B7840000}"/>
    <cellStyle name="Note 5 17 5 2 5 3" xfId="44234" xr:uid="{00000000-0005-0000-0000-0000B8840000}"/>
    <cellStyle name="Note 5 17 5 2 6" xfId="19353" xr:uid="{00000000-0005-0000-0000-0000B9840000}"/>
    <cellStyle name="Note 5 17 5 3" xfId="2513" xr:uid="{00000000-0005-0000-0000-0000BA840000}"/>
    <cellStyle name="Note 5 17 5 3 2" xfId="5024" xr:uid="{00000000-0005-0000-0000-0000BB840000}"/>
    <cellStyle name="Note 5 17 5 3 2 2" xfId="14394" xr:uid="{00000000-0005-0000-0000-0000BC840000}"/>
    <cellStyle name="Note 5 17 5 3 2 2 2" xfId="31829" xr:uid="{00000000-0005-0000-0000-0000BD840000}"/>
    <cellStyle name="Note 5 17 5 3 2 2 3" xfId="46282" xr:uid="{00000000-0005-0000-0000-0000BE840000}"/>
    <cellStyle name="Note 5 17 5 3 2 3" xfId="16855" xr:uid="{00000000-0005-0000-0000-0000BF840000}"/>
    <cellStyle name="Note 5 17 5 3 2 3 2" xfId="34290" xr:uid="{00000000-0005-0000-0000-0000C0840000}"/>
    <cellStyle name="Note 5 17 5 3 2 3 3" xfId="48743" xr:uid="{00000000-0005-0000-0000-0000C1840000}"/>
    <cellStyle name="Note 5 17 5 3 2 4" xfId="22460" xr:uid="{00000000-0005-0000-0000-0000C2840000}"/>
    <cellStyle name="Note 5 17 5 3 2 5" xfId="36913" xr:uid="{00000000-0005-0000-0000-0000C3840000}"/>
    <cellStyle name="Note 5 17 5 3 3" xfId="7486" xr:uid="{00000000-0005-0000-0000-0000C4840000}"/>
    <cellStyle name="Note 5 17 5 3 3 2" xfId="24921" xr:uid="{00000000-0005-0000-0000-0000C5840000}"/>
    <cellStyle name="Note 5 17 5 3 3 3" xfId="39374" xr:uid="{00000000-0005-0000-0000-0000C6840000}"/>
    <cellStyle name="Note 5 17 5 3 4" xfId="9927" xr:uid="{00000000-0005-0000-0000-0000C7840000}"/>
    <cellStyle name="Note 5 17 5 3 4 2" xfId="27362" xr:uid="{00000000-0005-0000-0000-0000C8840000}"/>
    <cellStyle name="Note 5 17 5 3 4 3" xfId="41815" xr:uid="{00000000-0005-0000-0000-0000C9840000}"/>
    <cellStyle name="Note 5 17 5 3 5" xfId="12347" xr:uid="{00000000-0005-0000-0000-0000CA840000}"/>
    <cellStyle name="Note 5 17 5 3 5 2" xfId="29782" xr:uid="{00000000-0005-0000-0000-0000CB840000}"/>
    <cellStyle name="Note 5 17 5 3 5 3" xfId="44235" xr:uid="{00000000-0005-0000-0000-0000CC840000}"/>
    <cellStyle name="Note 5 17 5 3 6" xfId="19354" xr:uid="{00000000-0005-0000-0000-0000CD840000}"/>
    <cellStyle name="Note 5 17 5 4" xfId="2514" xr:uid="{00000000-0005-0000-0000-0000CE840000}"/>
    <cellStyle name="Note 5 17 5 4 2" xfId="5025" xr:uid="{00000000-0005-0000-0000-0000CF840000}"/>
    <cellStyle name="Note 5 17 5 4 2 2" xfId="22461" xr:uid="{00000000-0005-0000-0000-0000D0840000}"/>
    <cellStyle name="Note 5 17 5 4 2 3" xfId="36914" xr:uid="{00000000-0005-0000-0000-0000D1840000}"/>
    <cellStyle name="Note 5 17 5 4 3" xfId="7487" xr:uid="{00000000-0005-0000-0000-0000D2840000}"/>
    <cellStyle name="Note 5 17 5 4 3 2" xfId="24922" xr:uid="{00000000-0005-0000-0000-0000D3840000}"/>
    <cellStyle name="Note 5 17 5 4 3 3" xfId="39375" xr:uid="{00000000-0005-0000-0000-0000D4840000}"/>
    <cellStyle name="Note 5 17 5 4 4" xfId="9928" xr:uid="{00000000-0005-0000-0000-0000D5840000}"/>
    <cellStyle name="Note 5 17 5 4 4 2" xfId="27363" xr:uid="{00000000-0005-0000-0000-0000D6840000}"/>
    <cellStyle name="Note 5 17 5 4 4 3" xfId="41816" xr:uid="{00000000-0005-0000-0000-0000D7840000}"/>
    <cellStyle name="Note 5 17 5 4 5" xfId="12348" xr:uid="{00000000-0005-0000-0000-0000D8840000}"/>
    <cellStyle name="Note 5 17 5 4 5 2" xfId="29783" xr:uid="{00000000-0005-0000-0000-0000D9840000}"/>
    <cellStyle name="Note 5 17 5 4 5 3" xfId="44236" xr:uid="{00000000-0005-0000-0000-0000DA840000}"/>
    <cellStyle name="Note 5 17 5 4 6" xfId="15398" xr:uid="{00000000-0005-0000-0000-0000DB840000}"/>
    <cellStyle name="Note 5 17 5 4 6 2" xfId="32833" xr:uid="{00000000-0005-0000-0000-0000DC840000}"/>
    <cellStyle name="Note 5 17 5 4 6 3" xfId="47286" xr:uid="{00000000-0005-0000-0000-0000DD840000}"/>
    <cellStyle name="Note 5 17 5 4 7" xfId="19355" xr:uid="{00000000-0005-0000-0000-0000DE840000}"/>
    <cellStyle name="Note 5 17 5 4 8" xfId="20560" xr:uid="{00000000-0005-0000-0000-0000DF840000}"/>
    <cellStyle name="Note 5 17 5 5" xfId="5022" xr:uid="{00000000-0005-0000-0000-0000E0840000}"/>
    <cellStyle name="Note 5 17 5 5 2" xfId="14392" xr:uid="{00000000-0005-0000-0000-0000E1840000}"/>
    <cellStyle name="Note 5 17 5 5 2 2" xfId="31827" xr:uid="{00000000-0005-0000-0000-0000E2840000}"/>
    <cellStyle name="Note 5 17 5 5 2 3" xfId="46280" xr:uid="{00000000-0005-0000-0000-0000E3840000}"/>
    <cellStyle name="Note 5 17 5 5 3" xfId="16853" xr:uid="{00000000-0005-0000-0000-0000E4840000}"/>
    <cellStyle name="Note 5 17 5 5 3 2" xfId="34288" xr:uid="{00000000-0005-0000-0000-0000E5840000}"/>
    <cellStyle name="Note 5 17 5 5 3 3" xfId="48741" xr:uid="{00000000-0005-0000-0000-0000E6840000}"/>
    <cellStyle name="Note 5 17 5 5 4" xfId="22458" xr:uid="{00000000-0005-0000-0000-0000E7840000}"/>
    <cellStyle name="Note 5 17 5 5 5" xfId="36911" xr:uid="{00000000-0005-0000-0000-0000E8840000}"/>
    <cellStyle name="Note 5 17 5 6" xfId="7484" xr:uid="{00000000-0005-0000-0000-0000E9840000}"/>
    <cellStyle name="Note 5 17 5 6 2" xfId="24919" xr:uid="{00000000-0005-0000-0000-0000EA840000}"/>
    <cellStyle name="Note 5 17 5 6 3" xfId="39372" xr:uid="{00000000-0005-0000-0000-0000EB840000}"/>
    <cellStyle name="Note 5 17 5 7" xfId="9925" xr:uid="{00000000-0005-0000-0000-0000EC840000}"/>
    <cellStyle name="Note 5 17 5 7 2" xfId="27360" xr:uid="{00000000-0005-0000-0000-0000ED840000}"/>
    <cellStyle name="Note 5 17 5 7 3" xfId="41813" xr:uid="{00000000-0005-0000-0000-0000EE840000}"/>
    <cellStyle name="Note 5 17 5 8" xfId="12345" xr:uid="{00000000-0005-0000-0000-0000EF840000}"/>
    <cellStyle name="Note 5 17 5 8 2" xfId="29780" xr:uid="{00000000-0005-0000-0000-0000F0840000}"/>
    <cellStyle name="Note 5 17 5 8 3" xfId="44233" xr:uid="{00000000-0005-0000-0000-0000F1840000}"/>
    <cellStyle name="Note 5 17 5 9" xfId="19352" xr:uid="{00000000-0005-0000-0000-0000F2840000}"/>
    <cellStyle name="Note 5 17 6" xfId="2515" xr:uid="{00000000-0005-0000-0000-0000F3840000}"/>
    <cellStyle name="Note 5 17 6 2" xfId="5026" xr:uid="{00000000-0005-0000-0000-0000F4840000}"/>
    <cellStyle name="Note 5 17 6 2 2" xfId="14395" xr:uid="{00000000-0005-0000-0000-0000F5840000}"/>
    <cellStyle name="Note 5 17 6 2 2 2" xfId="31830" xr:uid="{00000000-0005-0000-0000-0000F6840000}"/>
    <cellStyle name="Note 5 17 6 2 2 3" xfId="46283" xr:uid="{00000000-0005-0000-0000-0000F7840000}"/>
    <cellStyle name="Note 5 17 6 2 3" xfId="16856" xr:uid="{00000000-0005-0000-0000-0000F8840000}"/>
    <cellStyle name="Note 5 17 6 2 3 2" xfId="34291" xr:uid="{00000000-0005-0000-0000-0000F9840000}"/>
    <cellStyle name="Note 5 17 6 2 3 3" xfId="48744" xr:uid="{00000000-0005-0000-0000-0000FA840000}"/>
    <cellStyle name="Note 5 17 6 2 4" xfId="22462" xr:uid="{00000000-0005-0000-0000-0000FB840000}"/>
    <cellStyle name="Note 5 17 6 2 5" xfId="36915" xr:uid="{00000000-0005-0000-0000-0000FC840000}"/>
    <cellStyle name="Note 5 17 6 3" xfId="7488" xr:uid="{00000000-0005-0000-0000-0000FD840000}"/>
    <cellStyle name="Note 5 17 6 3 2" xfId="24923" xr:uid="{00000000-0005-0000-0000-0000FE840000}"/>
    <cellStyle name="Note 5 17 6 3 3" xfId="39376" xr:uid="{00000000-0005-0000-0000-0000FF840000}"/>
    <cellStyle name="Note 5 17 6 4" xfId="9929" xr:uid="{00000000-0005-0000-0000-000000850000}"/>
    <cellStyle name="Note 5 17 6 4 2" xfId="27364" xr:uid="{00000000-0005-0000-0000-000001850000}"/>
    <cellStyle name="Note 5 17 6 4 3" xfId="41817" xr:uid="{00000000-0005-0000-0000-000002850000}"/>
    <cellStyle name="Note 5 17 6 5" xfId="12349" xr:uid="{00000000-0005-0000-0000-000003850000}"/>
    <cellStyle name="Note 5 17 6 5 2" xfId="29784" xr:uid="{00000000-0005-0000-0000-000004850000}"/>
    <cellStyle name="Note 5 17 6 5 3" xfId="44237" xr:uid="{00000000-0005-0000-0000-000005850000}"/>
    <cellStyle name="Note 5 17 6 6" xfId="19356" xr:uid="{00000000-0005-0000-0000-000006850000}"/>
    <cellStyle name="Note 5 17 7" xfId="2516" xr:uid="{00000000-0005-0000-0000-000007850000}"/>
    <cellStyle name="Note 5 17 7 2" xfId="5027" xr:uid="{00000000-0005-0000-0000-000008850000}"/>
    <cellStyle name="Note 5 17 7 2 2" xfId="14396" xr:uid="{00000000-0005-0000-0000-000009850000}"/>
    <cellStyle name="Note 5 17 7 2 2 2" xfId="31831" xr:uid="{00000000-0005-0000-0000-00000A850000}"/>
    <cellStyle name="Note 5 17 7 2 2 3" xfId="46284" xr:uid="{00000000-0005-0000-0000-00000B850000}"/>
    <cellStyle name="Note 5 17 7 2 3" xfId="16857" xr:uid="{00000000-0005-0000-0000-00000C850000}"/>
    <cellStyle name="Note 5 17 7 2 3 2" xfId="34292" xr:uid="{00000000-0005-0000-0000-00000D850000}"/>
    <cellStyle name="Note 5 17 7 2 3 3" xfId="48745" xr:uid="{00000000-0005-0000-0000-00000E850000}"/>
    <cellStyle name="Note 5 17 7 2 4" xfId="22463" xr:uid="{00000000-0005-0000-0000-00000F850000}"/>
    <cellStyle name="Note 5 17 7 2 5" xfId="36916" xr:uid="{00000000-0005-0000-0000-000010850000}"/>
    <cellStyle name="Note 5 17 7 3" xfId="7489" xr:uid="{00000000-0005-0000-0000-000011850000}"/>
    <cellStyle name="Note 5 17 7 3 2" xfId="24924" xr:uid="{00000000-0005-0000-0000-000012850000}"/>
    <cellStyle name="Note 5 17 7 3 3" xfId="39377" xr:uid="{00000000-0005-0000-0000-000013850000}"/>
    <cellStyle name="Note 5 17 7 4" xfId="9930" xr:uid="{00000000-0005-0000-0000-000014850000}"/>
    <cellStyle name="Note 5 17 7 4 2" xfId="27365" xr:uid="{00000000-0005-0000-0000-000015850000}"/>
    <cellStyle name="Note 5 17 7 4 3" xfId="41818" xr:uid="{00000000-0005-0000-0000-000016850000}"/>
    <cellStyle name="Note 5 17 7 5" xfId="12350" xr:uid="{00000000-0005-0000-0000-000017850000}"/>
    <cellStyle name="Note 5 17 7 5 2" xfId="29785" xr:uid="{00000000-0005-0000-0000-000018850000}"/>
    <cellStyle name="Note 5 17 7 5 3" xfId="44238" xr:uid="{00000000-0005-0000-0000-000019850000}"/>
    <cellStyle name="Note 5 17 7 6" xfId="19357" xr:uid="{00000000-0005-0000-0000-00001A850000}"/>
    <cellStyle name="Note 5 17 8" xfId="2517" xr:uid="{00000000-0005-0000-0000-00001B850000}"/>
    <cellStyle name="Note 5 17 8 2" xfId="5028" xr:uid="{00000000-0005-0000-0000-00001C850000}"/>
    <cellStyle name="Note 5 17 8 2 2" xfId="22464" xr:uid="{00000000-0005-0000-0000-00001D850000}"/>
    <cellStyle name="Note 5 17 8 2 3" xfId="36917" xr:uid="{00000000-0005-0000-0000-00001E850000}"/>
    <cellStyle name="Note 5 17 8 3" xfId="7490" xr:uid="{00000000-0005-0000-0000-00001F850000}"/>
    <cellStyle name="Note 5 17 8 3 2" xfId="24925" xr:uid="{00000000-0005-0000-0000-000020850000}"/>
    <cellStyle name="Note 5 17 8 3 3" xfId="39378" xr:uid="{00000000-0005-0000-0000-000021850000}"/>
    <cellStyle name="Note 5 17 8 4" xfId="9931" xr:uid="{00000000-0005-0000-0000-000022850000}"/>
    <cellStyle name="Note 5 17 8 4 2" xfId="27366" xr:uid="{00000000-0005-0000-0000-000023850000}"/>
    <cellStyle name="Note 5 17 8 4 3" xfId="41819" xr:uid="{00000000-0005-0000-0000-000024850000}"/>
    <cellStyle name="Note 5 17 8 5" xfId="12351" xr:uid="{00000000-0005-0000-0000-000025850000}"/>
    <cellStyle name="Note 5 17 8 5 2" xfId="29786" xr:uid="{00000000-0005-0000-0000-000026850000}"/>
    <cellStyle name="Note 5 17 8 5 3" xfId="44239" xr:uid="{00000000-0005-0000-0000-000027850000}"/>
    <cellStyle name="Note 5 17 8 6" xfId="15399" xr:uid="{00000000-0005-0000-0000-000028850000}"/>
    <cellStyle name="Note 5 17 8 6 2" xfId="32834" xr:uid="{00000000-0005-0000-0000-000029850000}"/>
    <cellStyle name="Note 5 17 8 6 3" xfId="47287" xr:uid="{00000000-0005-0000-0000-00002A850000}"/>
    <cellStyle name="Note 5 17 8 7" xfId="19358" xr:uid="{00000000-0005-0000-0000-00002B850000}"/>
    <cellStyle name="Note 5 17 8 8" xfId="20561" xr:uid="{00000000-0005-0000-0000-00002C850000}"/>
    <cellStyle name="Note 5 17 9" xfId="5009" xr:uid="{00000000-0005-0000-0000-00002D850000}"/>
    <cellStyle name="Note 5 17 9 2" xfId="14382" xr:uid="{00000000-0005-0000-0000-00002E850000}"/>
    <cellStyle name="Note 5 17 9 2 2" xfId="31817" xr:uid="{00000000-0005-0000-0000-00002F850000}"/>
    <cellStyle name="Note 5 17 9 2 3" xfId="46270" xr:uid="{00000000-0005-0000-0000-000030850000}"/>
    <cellStyle name="Note 5 17 9 3" xfId="16843" xr:uid="{00000000-0005-0000-0000-000031850000}"/>
    <cellStyle name="Note 5 17 9 3 2" xfId="34278" xr:uid="{00000000-0005-0000-0000-000032850000}"/>
    <cellStyle name="Note 5 17 9 3 3" xfId="48731" xr:uid="{00000000-0005-0000-0000-000033850000}"/>
    <cellStyle name="Note 5 17 9 4" xfId="22445" xr:uid="{00000000-0005-0000-0000-000034850000}"/>
    <cellStyle name="Note 5 17 9 5" xfId="36898" xr:uid="{00000000-0005-0000-0000-000035850000}"/>
    <cellStyle name="Note 5 18" xfId="2518" xr:uid="{00000000-0005-0000-0000-000036850000}"/>
    <cellStyle name="Note 5 18 10" xfId="7491" xr:uid="{00000000-0005-0000-0000-000037850000}"/>
    <cellStyle name="Note 5 18 10 2" xfId="24926" xr:uid="{00000000-0005-0000-0000-000038850000}"/>
    <cellStyle name="Note 5 18 10 3" xfId="39379" xr:uid="{00000000-0005-0000-0000-000039850000}"/>
    <cellStyle name="Note 5 18 11" xfId="9932" xr:uid="{00000000-0005-0000-0000-00003A850000}"/>
    <cellStyle name="Note 5 18 11 2" xfId="27367" xr:uid="{00000000-0005-0000-0000-00003B850000}"/>
    <cellStyle name="Note 5 18 11 3" xfId="41820" xr:uid="{00000000-0005-0000-0000-00003C850000}"/>
    <cellStyle name="Note 5 18 12" xfId="12352" xr:uid="{00000000-0005-0000-0000-00003D850000}"/>
    <cellStyle name="Note 5 18 12 2" xfId="29787" xr:uid="{00000000-0005-0000-0000-00003E850000}"/>
    <cellStyle name="Note 5 18 12 3" xfId="44240" xr:uid="{00000000-0005-0000-0000-00003F850000}"/>
    <cellStyle name="Note 5 18 13" xfId="19359" xr:uid="{00000000-0005-0000-0000-000040850000}"/>
    <cellStyle name="Note 5 18 2" xfId="2519" xr:uid="{00000000-0005-0000-0000-000041850000}"/>
    <cellStyle name="Note 5 18 2 2" xfId="2520" xr:uid="{00000000-0005-0000-0000-000042850000}"/>
    <cellStyle name="Note 5 18 2 2 2" xfId="5031" xr:uid="{00000000-0005-0000-0000-000043850000}"/>
    <cellStyle name="Note 5 18 2 2 2 2" xfId="14399" xr:uid="{00000000-0005-0000-0000-000044850000}"/>
    <cellStyle name="Note 5 18 2 2 2 2 2" xfId="31834" xr:uid="{00000000-0005-0000-0000-000045850000}"/>
    <cellStyle name="Note 5 18 2 2 2 2 3" xfId="46287" xr:uid="{00000000-0005-0000-0000-000046850000}"/>
    <cellStyle name="Note 5 18 2 2 2 3" xfId="16860" xr:uid="{00000000-0005-0000-0000-000047850000}"/>
    <cellStyle name="Note 5 18 2 2 2 3 2" xfId="34295" xr:uid="{00000000-0005-0000-0000-000048850000}"/>
    <cellStyle name="Note 5 18 2 2 2 3 3" xfId="48748" xr:uid="{00000000-0005-0000-0000-000049850000}"/>
    <cellStyle name="Note 5 18 2 2 2 4" xfId="22467" xr:uid="{00000000-0005-0000-0000-00004A850000}"/>
    <cellStyle name="Note 5 18 2 2 2 5" xfId="36920" xr:uid="{00000000-0005-0000-0000-00004B850000}"/>
    <cellStyle name="Note 5 18 2 2 3" xfId="7493" xr:uid="{00000000-0005-0000-0000-00004C850000}"/>
    <cellStyle name="Note 5 18 2 2 3 2" xfId="24928" xr:uid="{00000000-0005-0000-0000-00004D850000}"/>
    <cellStyle name="Note 5 18 2 2 3 3" xfId="39381" xr:uid="{00000000-0005-0000-0000-00004E850000}"/>
    <cellStyle name="Note 5 18 2 2 4" xfId="9934" xr:uid="{00000000-0005-0000-0000-00004F850000}"/>
    <cellStyle name="Note 5 18 2 2 4 2" xfId="27369" xr:uid="{00000000-0005-0000-0000-000050850000}"/>
    <cellStyle name="Note 5 18 2 2 4 3" xfId="41822" xr:uid="{00000000-0005-0000-0000-000051850000}"/>
    <cellStyle name="Note 5 18 2 2 5" xfId="12354" xr:uid="{00000000-0005-0000-0000-000052850000}"/>
    <cellStyle name="Note 5 18 2 2 5 2" xfId="29789" xr:uid="{00000000-0005-0000-0000-000053850000}"/>
    <cellStyle name="Note 5 18 2 2 5 3" xfId="44242" xr:uid="{00000000-0005-0000-0000-000054850000}"/>
    <cellStyle name="Note 5 18 2 2 6" xfId="19361" xr:uid="{00000000-0005-0000-0000-000055850000}"/>
    <cellStyle name="Note 5 18 2 3" xfId="2521" xr:uid="{00000000-0005-0000-0000-000056850000}"/>
    <cellStyle name="Note 5 18 2 3 2" xfId="5032" xr:uid="{00000000-0005-0000-0000-000057850000}"/>
    <cellStyle name="Note 5 18 2 3 2 2" xfId="14400" xr:uid="{00000000-0005-0000-0000-000058850000}"/>
    <cellStyle name="Note 5 18 2 3 2 2 2" xfId="31835" xr:uid="{00000000-0005-0000-0000-000059850000}"/>
    <cellStyle name="Note 5 18 2 3 2 2 3" xfId="46288" xr:uid="{00000000-0005-0000-0000-00005A850000}"/>
    <cellStyle name="Note 5 18 2 3 2 3" xfId="16861" xr:uid="{00000000-0005-0000-0000-00005B850000}"/>
    <cellStyle name="Note 5 18 2 3 2 3 2" xfId="34296" xr:uid="{00000000-0005-0000-0000-00005C850000}"/>
    <cellStyle name="Note 5 18 2 3 2 3 3" xfId="48749" xr:uid="{00000000-0005-0000-0000-00005D850000}"/>
    <cellStyle name="Note 5 18 2 3 2 4" xfId="22468" xr:uid="{00000000-0005-0000-0000-00005E850000}"/>
    <cellStyle name="Note 5 18 2 3 2 5" xfId="36921" xr:uid="{00000000-0005-0000-0000-00005F850000}"/>
    <cellStyle name="Note 5 18 2 3 3" xfId="7494" xr:uid="{00000000-0005-0000-0000-000060850000}"/>
    <cellStyle name="Note 5 18 2 3 3 2" xfId="24929" xr:uid="{00000000-0005-0000-0000-000061850000}"/>
    <cellStyle name="Note 5 18 2 3 3 3" xfId="39382" xr:uid="{00000000-0005-0000-0000-000062850000}"/>
    <cellStyle name="Note 5 18 2 3 4" xfId="9935" xr:uid="{00000000-0005-0000-0000-000063850000}"/>
    <cellStyle name="Note 5 18 2 3 4 2" xfId="27370" xr:uid="{00000000-0005-0000-0000-000064850000}"/>
    <cellStyle name="Note 5 18 2 3 4 3" xfId="41823" xr:uid="{00000000-0005-0000-0000-000065850000}"/>
    <cellStyle name="Note 5 18 2 3 5" xfId="12355" xr:uid="{00000000-0005-0000-0000-000066850000}"/>
    <cellStyle name="Note 5 18 2 3 5 2" xfId="29790" xr:uid="{00000000-0005-0000-0000-000067850000}"/>
    <cellStyle name="Note 5 18 2 3 5 3" xfId="44243" xr:uid="{00000000-0005-0000-0000-000068850000}"/>
    <cellStyle name="Note 5 18 2 3 6" xfId="19362" xr:uid="{00000000-0005-0000-0000-000069850000}"/>
    <cellStyle name="Note 5 18 2 4" xfId="2522" xr:uid="{00000000-0005-0000-0000-00006A850000}"/>
    <cellStyle name="Note 5 18 2 4 2" xfId="5033" xr:uid="{00000000-0005-0000-0000-00006B850000}"/>
    <cellStyle name="Note 5 18 2 4 2 2" xfId="22469" xr:uid="{00000000-0005-0000-0000-00006C850000}"/>
    <cellStyle name="Note 5 18 2 4 2 3" xfId="36922" xr:uid="{00000000-0005-0000-0000-00006D850000}"/>
    <cellStyle name="Note 5 18 2 4 3" xfId="7495" xr:uid="{00000000-0005-0000-0000-00006E850000}"/>
    <cellStyle name="Note 5 18 2 4 3 2" xfId="24930" xr:uid="{00000000-0005-0000-0000-00006F850000}"/>
    <cellStyle name="Note 5 18 2 4 3 3" xfId="39383" xr:uid="{00000000-0005-0000-0000-000070850000}"/>
    <cellStyle name="Note 5 18 2 4 4" xfId="9936" xr:uid="{00000000-0005-0000-0000-000071850000}"/>
    <cellStyle name="Note 5 18 2 4 4 2" xfId="27371" xr:uid="{00000000-0005-0000-0000-000072850000}"/>
    <cellStyle name="Note 5 18 2 4 4 3" xfId="41824" xr:uid="{00000000-0005-0000-0000-000073850000}"/>
    <cellStyle name="Note 5 18 2 4 5" xfId="12356" xr:uid="{00000000-0005-0000-0000-000074850000}"/>
    <cellStyle name="Note 5 18 2 4 5 2" xfId="29791" xr:uid="{00000000-0005-0000-0000-000075850000}"/>
    <cellStyle name="Note 5 18 2 4 5 3" xfId="44244" xr:uid="{00000000-0005-0000-0000-000076850000}"/>
    <cellStyle name="Note 5 18 2 4 6" xfId="15400" xr:uid="{00000000-0005-0000-0000-000077850000}"/>
    <cellStyle name="Note 5 18 2 4 6 2" xfId="32835" xr:uid="{00000000-0005-0000-0000-000078850000}"/>
    <cellStyle name="Note 5 18 2 4 6 3" xfId="47288" xr:uid="{00000000-0005-0000-0000-000079850000}"/>
    <cellStyle name="Note 5 18 2 4 7" xfId="19363" xr:uid="{00000000-0005-0000-0000-00007A850000}"/>
    <cellStyle name="Note 5 18 2 4 8" xfId="20562" xr:uid="{00000000-0005-0000-0000-00007B850000}"/>
    <cellStyle name="Note 5 18 2 5" xfId="5030" xr:uid="{00000000-0005-0000-0000-00007C850000}"/>
    <cellStyle name="Note 5 18 2 5 2" xfId="14398" xr:uid="{00000000-0005-0000-0000-00007D850000}"/>
    <cellStyle name="Note 5 18 2 5 2 2" xfId="31833" xr:uid="{00000000-0005-0000-0000-00007E850000}"/>
    <cellStyle name="Note 5 18 2 5 2 3" xfId="46286" xr:uid="{00000000-0005-0000-0000-00007F850000}"/>
    <cellStyle name="Note 5 18 2 5 3" xfId="16859" xr:uid="{00000000-0005-0000-0000-000080850000}"/>
    <cellStyle name="Note 5 18 2 5 3 2" xfId="34294" xr:uid="{00000000-0005-0000-0000-000081850000}"/>
    <cellStyle name="Note 5 18 2 5 3 3" xfId="48747" xr:uid="{00000000-0005-0000-0000-000082850000}"/>
    <cellStyle name="Note 5 18 2 5 4" xfId="22466" xr:uid="{00000000-0005-0000-0000-000083850000}"/>
    <cellStyle name="Note 5 18 2 5 5" xfId="36919" xr:uid="{00000000-0005-0000-0000-000084850000}"/>
    <cellStyle name="Note 5 18 2 6" xfId="7492" xr:uid="{00000000-0005-0000-0000-000085850000}"/>
    <cellStyle name="Note 5 18 2 6 2" xfId="24927" xr:uid="{00000000-0005-0000-0000-000086850000}"/>
    <cellStyle name="Note 5 18 2 6 3" xfId="39380" xr:uid="{00000000-0005-0000-0000-000087850000}"/>
    <cellStyle name="Note 5 18 2 7" xfId="9933" xr:uid="{00000000-0005-0000-0000-000088850000}"/>
    <cellStyle name="Note 5 18 2 7 2" xfId="27368" xr:uid="{00000000-0005-0000-0000-000089850000}"/>
    <cellStyle name="Note 5 18 2 7 3" xfId="41821" xr:uid="{00000000-0005-0000-0000-00008A850000}"/>
    <cellStyle name="Note 5 18 2 8" xfId="12353" xr:uid="{00000000-0005-0000-0000-00008B850000}"/>
    <cellStyle name="Note 5 18 2 8 2" xfId="29788" xr:uid="{00000000-0005-0000-0000-00008C850000}"/>
    <cellStyle name="Note 5 18 2 8 3" xfId="44241" xr:uid="{00000000-0005-0000-0000-00008D850000}"/>
    <cellStyle name="Note 5 18 2 9" xfId="19360" xr:uid="{00000000-0005-0000-0000-00008E850000}"/>
    <cellStyle name="Note 5 18 3" xfId="2523" xr:uid="{00000000-0005-0000-0000-00008F850000}"/>
    <cellStyle name="Note 5 18 3 2" xfId="2524" xr:uid="{00000000-0005-0000-0000-000090850000}"/>
    <cellStyle name="Note 5 18 3 2 2" xfId="5035" xr:uid="{00000000-0005-0000-0000-000091850000}"/>
    <cellStyle name="Note 5 18 3 2 2 2" xfId="14402" xr:uid="{00000000-0005-0000-0000-000092850000}"/>
    <cellStyle name="Note 5 18 3 2 2 2 2" xfId="31837" xr:uid="{00000000-0005-0000-0000-000093850000}"/>
    <cellStyle name="Note 5 18 3 2 2 2 3" xfId="46290" xr:uid="{00000000-0005-0000-0000-000094850000}"/>
    <cellStyle name="Note 5 18 3 2 2 3" xfId="16863" xr:uid="{00000000-0005-0000-0000-000095850000}"/>
    <cellStyle name="Note 5 18 3 2 2 3 2" xfId="34298" xr:uid="{00000000-0005-0000-0000-000096850000}"/>
    <cellStyle name="Note 5 18 3 2 2 3 3" xfId="48751" xr:uid="{00000000-0005-0000-0000-000097850000}"/>
    <cellStyle name="Note 5 18 3 2 2 4" xfId="22471" xr:uid="{00000000-0005-0000-0000-000098850000}"/>
    <cellStyle name="Note 5 18 3 2 2 5" xfId="36924" xr:uid="{00000000-0005-0000-0000-000099850000}"/>
    <cellStyle name="Note 5 18 3 2 3" xfId="7497" xr:uid="{00000000-0005-0000-0000-00009A850000}"/>
    <cellStyle name="Note 5 18 3 2 3 2" xfId="24932" xr:uid="{00000000-0005-0000-0000-00009B850000}"/>
    <cellStyle name="Note 5 18 3 2 3 3" xfId="39385" xr:uid="{00000000-0005-0000-0000-00009C850000}"/>
    <cellStyle name="Note 5 18 3 2 4" xfId="9938" xr:uid="{00000000-0005-0000-0000-00009D850000}"/>
    <cellStyle name="Note 5 18 3 2 4 2" xfId="27373" xr:uid="{00000000-0005-0000-0000-00009E850000}"/>
    <cellStyle name="Note 5 18 3 2 4 3" xfId="41826" xr:uid="{00000000-0005-0000-0000-00009F850000}"/>
    <cellStyle name="Note 5 18 3 2 5" xfId="12358" xr:uid="{00000000-0005-0000-0000-0000A0850000}"/>
    <cellStyle name="Note 5 18 3 2 5 2" xfId="29793" xr:uid="{00000000-0005-0000-0000-0000A1850000}"/>
    <cellStyle name="Note 5 18 3 2 5 3" xfId="44246" xr:uid="{00000000-0005-0000-0000-0000A2850000}"/>
    <cellStyle name="Note 5 18 3 2 6" xfId="19365" xr:uid="{00000000-0005-0000-0000-0000A3850000}"/>
    <cellStyle name="Note 5 18 3 3" xfId="2525" xr:uid="{00000000-0005-0000-0000-0000A4850000}"/>
    <cellStyle name="Note 5 18 3 3 2" xfId="5036" xr:uid="{00000000-0005-0000-0000-0000A5850000}"/>
    <cellStyle name="Note 5 18 3 3 2 2" xfId="14403" xr:uid="{00000000-0005-0000-0000-0000A6850000}"/>
    <cellStyle name="Note 5 18 3 3 2 2 2" xfId="31838" xr:uid="{00000000-0005-0000-0000-0000A7850000}"/>
    <cellStyle name="Note 5 18 3 3 2 2 3" xfId="46291" xr:uid="{00000000-0005-0000-0000-0000A8850000}"/>
    <cellStyle name="Note 5 18 3 3 2 3" xfId="16864" xr:uid="{00000000-0005-0000-0000-0000A9850000}"/>
    <cellStyle name="Note 5 18 3 3 2 3 2" xfId="34299" xr:uid="{00000000-0005-0000-0000-0000AA850000}"/>
    <cellStyle name="Note 5 18 3 3 2 3 3" xfId="48752" xr:uid="{00000000-0005-0000-0000-0000AB850000}"/>
    <cellStyle name="Note 5 18 3 3 2 4" xfId="22472" xr:uid="{00000000-0005-0000-0000-0000AC850000}"/>
    <cellStyle name="Note 5 18 3 3 2 5" xfId="36925" xr:uid="{00000000-0005-0000-0000-0000AD850000}"/>
    <cellStyle name="Note 5 18 3 3 3" xfId="7498" xr:uid="{00000000-0005-0000-0000-0000AE850000}"/>
    <cellStyle name="Note 5 18 3 3 3 2" xfId="24933" xr:uid="{00000000-0005-0000-0000-0000AF850000}"/>
    <cellStyle name="Note 5 18 3 3 3 3" xfId="39386" xr:uid="{00000000-0005-0000-0000-0000B0850000}"/>
    <cellStyle name="Note 5 18 3 3 4" xfId="9939" xr:uid="{00000000-0005-0000-0000-0000B1850000}"/>
    <cellStyle name="Note 5 18 3 3 4 2" xfId="27374" xr:uid="{00000000-0005-0000-0000-0000B2850000}"/>
    <cellStyle name="Note 5 18 3 3 4 3" xfId="41827" xr:uid="{00000000-0005-0000-0000-0000B3850000}"/>
    <cellStyle name="Note 5 18 3 3 5" xfId="12359" xr:uid="{00000000-0005-0000-0000-0000B4850000}"/>
    <cellStyle name="Note 5 18 3 3 5 2" xfId="29794" xr:uid="{00000000-0005-0000-0000-0000B5850000}"/>
    <cellStyle name="Note 5 18 3 3 5 3" xfId="44247" xr:uid="{00000000-0005-0000-0000-0000B6850000}"/>
    <cellStyle name="Note 5 18 3 3 6" xfId="19366" xr:uid="{00000000-0005-0000-0000-0000B7850000}"/>
    <cellStyle name="Note 5 18 3 4" xfId="2526" xr:uid="{00000000-0005-0000-0000-0000B8850000}"/>
    <cellStyle name="Note 5 18 3 4 2" xfId="5037" xr:uid="{00000000-0005-0000-0000-0000B9850000}"/>
    <cellStyle name="Note 5 18 3 4 2 2" xfId="22473" xr:uid="{00000000-0005-0000-0000-0000BA850000}"/>
    <cellStyle name="Note 5 18 3 4 2 3" xfId="36926" xr:uid="{00000000-0005-0000-0000-0000BB850000}"/>
    <cellStyle name="Note 5 18 3 4 3" xfId="7499" xr:uid="{00000000-0005-0000-0000-0000BC850000}"/>
    <cellStyle name="Note 5 18 3 4 3 2" xfId="24934" xr:uid="{00000000-0005-0000-0000-0000BD850000}"/>
    <cellStyle name="Note 5 18 3 4 3 3" xfId="39387" xr:uid="{00000000-0005-0000-0000-0000BE850000}"/>
    <cellStyle name="Note 5 18 3 4 4" xfId="9940" xr:uid="{00000000-0005-0000-0000-0000BF850000}"/>
    <cellStyle name="Note 5 18 3 4 4 2" xfId="27375" xr:uid="{00000000-0005-0000-0000-0000C0850000}"/>
    <cellStyle name="Note 5 18 3 4 4 3" xfId="41828" xr:uid="{00000000-0005-0000-0000-0000C1850000}"/>
    <cellStyle name="Note 5 18 3 4 5" xfId="12360" xr:uid="{00000000-0005-0000-0000-0000C2850000}"/>
    <cellStyle name="Note 5 18 3 4 5 2" xfId="29795" xr:uid="{00000000-0005-0000-0000-0000C3850000}"/>
    <cellStyle name="Note 5 18 3 4 5 3" xfId="44248" xr:uid="{00000000-0005-0000-0000-0000C4850000}"/>
    <cellStyle name="Note 5 18 3 4 6" xfId="15401" xr:uid="{00000000-0005-0000-0000-0000C5850000}"/>
    <cellStyle name="Note 5 18 3 4 6 2" xfId="32836" xr:uid="{00000000-0005-0000-0000-0000C6850000}"/>
    <cellStyle name="Note 5 18 3 4 6 3" xfId="47289" xr:uid="{00000000-0005-0000-0000-0000C7850000}"/>
    <cellStyle name="Note 5 18 3 4 7" xfId="19367" xr:uid="{00000000-0005-0000-0000-0000C8850000}"/>
    <cellStyle name="Note 5 18 3 4 8" xfId="20563" xr:uid="{00000000-0005-0000-0000-0000C9850000}"/>
    <cellStyle name="Note 5 18 3 5" xfId="5034" xr:uid="{00000000-0005-0000-0000-0000CA850000}"/>
    <cellStyle name="Note 5 18 3 5 2" xfId="14401" xr:uid="{00000000-0005-0000-0000-0000CB850000}"/>
    <cellStyle name="Note 5 18 3 5 2 2" xfId="31836" xr:uid="{00000000-0005-0000-0000-0000CC850000}"/>
    <cellStyle name="Note 5 18 3 5 2 3" xfId="46289" xr:uid="{00000000-0005-0000-0000-0000CD850000}"/>
    <cellStyle name="Note 5 18 3 5 3" xfId="16862" xr:uid="{00000000-0005-0000-0000-0000CE850000}"/>
    <cellStyle name="Note 5 18 3 5 3 2" xfId="34297" xr:uid="{00000000-0005-0000-0000-0000CF850000}"/>
    <cellStyle name="Note 5 18 3 5 3 3" xfId="48750" xr:uid="{00000000-0005-0000-0000-0000D0850000}"/>
    <cellStyle name="Note 5 18 3 5 4" xfId="22470" xr:uid="{00000000-0005-0000-0000-0000D1850000}"/>
    <cellStyle name="Note 5 18 3 5 5" xfId="36923" xr:uid="{00000000-0005-0000-0000-0000D2850000}"/>
    <cellStyle name="Note 5 18 3 6" xfId="7496" xr:uid="{00000000-0005-0000-0000-0000D3850000}"/>
    <cellStyle name="Note 5 18 3 6 2" xfId="24931" xr:uid="{00000000-0005-0000-0000-0000D4850000}"/>
    <cellStyle name="Note 5 18 3 6 3" xfId="39384" xr:uid="{00000000-0005-0000-0000-0000D5850000}"/>
    <cellStyle name="Note 5 18 3 7" xfId="9937" xr:uid="{00000000-0005-0000-0000-0000D6850000}"/>
    <cellStyle name="Note 5 18 3 7 2" xfId="27372" xr:uid="{00000000-0005-0000-0000-0000D7850000}"/>
    <cellStyle name="Note 5 18 3 7 3" xfId="41825" xr:uid="{00000000-0005-0000-0000-0000D8850000}"/>
    <cellStyle name="Note 5 18 3 8" xfId="12357" xr:uid="{00000000-0005-0000-0000-0000D9850000}"/>
    <cellStyle name="Note 5 18 3 8 2" xfId="29792" xr:uid="{00000000-0005-0000-0000-0000DA850000}"/>
    <cellStyle name="Note 5 18 3 8 3" xfId="44245" xr:uid="{00000000-0005-0000-0000-0000DB850000}"/>
    <cellStyle name="Note 5 18 3 9" xfId="19364" xr:uid="{00000000-0005-0000-0000-0000DC850000}"/>
    <cellStyle name="Note 5 18 4" xfId="2527" xr:uid="{00000000-0005-0000-0000-0000DD850000}"/>
    <cellStyle name="Note 5 18 4 2" xfId="2528" xr:uid="{00000000-0005-0000-0000-0000DE850000}"/>
    <cellStyle name="Note 5 18 4 2 2" xfId="5039" xr:uid="{00000000-0005-0000-0000-0000DF850000}"/>
    <cellStyle name="Note 5 18 4 2 2 2" xfId="14405" xr:uid="{00000000-0005-0000-0000-0000E0850000}"/>
    <cellStyle name="Note 5 18 4 2 2 2 2" xfId="31840" xr:uid="{00000000-0005-0000-0000-0000E1850000}"/>
    <cellStyle name="Note 5 18 4 2 2 2 3" xfId="46293" xr:uid="{00000000-0005-0000-0000-0000E2850000}"/>
    <cellStyle name="Note 5 18 4 2 2 3" xfId="16866" xr:uid="{00000000-0005-0000-0000-0000E3850000}"/>
    <cellStyle name="Note 5 18 4 2 2 3 2" xfId="34301" xr:uid="{00000000-0005-0000-0000-0000E4850000}"/>
    <cellStyle name="Note 5 18 4 2 2 3 3" xfId="48754" xr:uid="{00000000-0005-0000-0000-0000E5850000}"/>
    <cellStyle name="Note 5 18 4 2 2 4" xfId="22475" xr:uid="{00000000-0005-0000-0000-0000E6850000}"/>
    <cellStyle name="Note 5 18 4 2 2 5" xfId="36928" xr:uid="{00000000-0005-0000-0000-0000E7850000}"/>
    <cellStyle name="Note 5 18 4 2 3" xfId="7501" xr:uid="{00000000-0005-0000-0000-0000E8850000}"/>
    <cellStyle name="Note 5 18 4 2 3 2" xfId="24936" xr:uid="{00000000-0005-0000-0000-0000E9850000}"/>
    <cellStyle name="Note 5 18 4 2 3 3" xfId="39389" xr:uid="{00000000-0005-0000-0000-0000EA850000}"/>
    <cellStyle name="Note 5 18 4 2 4" xfId="9942" xr:uid="{00000000-0005-0000-0000-0000EB850000}"/>
    <cellStyle name="Note 5 18 4 2 4 2" xfId="27377" xr:uid="{00000000-0005-0000-0000-0000EC850000}"/>
    <cellStyle name="Note 5 18 4 2 4 3" xfId="41830" xr:uid="{00000000-0005-0000-0000-0000ED850000}"/>
    <cellStyle name="Note 5 18 4 2 5" xfId="12362" xr:uid="{00000000-0005-0000-0000-0000EE850000}"/>
    <cellStyle name="Note 5 18 4 2 5 2" xfId="29797" xr:uid="{00000000-0005-0000-0000-0000EF850000}"/>
    <cellStyle name="Note 5 18 4 2 5 3" xfId="44250" xr:uid="{00000000-0005-0000-0000-0000F0850000}"/>
    <cellStyle name="Note 5 18 4 2 6" xfId="19369" xr:uid="{00000000-0005-0000-0000-0000F1850000}"/>
    <cellStyle name="Note 5 18 4 3" xfId="2529" xr:uid="{00000000-0005-0000-0000-0000F2850000}"/>
    <cellStyle name="Note 5 18 4 3 2" xfId="5040" xr:uid="{00000000-0005-0000-0000-0000F3850000}"/>
    <cellStyle name="Note 5 18 4 3 2 2" xfId="14406" xr:uid="{00000000-0005-0000-0000-0000F4850000}"/>
    <cellStyle name="Note 5 18 4 3 2 2 2" xfId="31841" xr:uid="{00000000-0005-0000-0000-0000F5850000}"/>
    <cellStyle name="Note 5 18 4 3 2 2 3" xfId="46294" xr:uid="{00000000-0005-0000-0000-0000F6850000}"/>
    <cellStyle name="Note 5 18 4 3 2 3" xfId="16867" xr:uid="{00000000-0005-0000-0000-0000F7850000}"/>
    <cellStyle name="Note 5 18 4 3 2 3 2" xfId="34302" xr:uid="{00000000-0005-0000-0000-0000F8850000}"/>
    <cellStyle name="Note 5 18 4 3 2 3 3" xfId="48755" xr:uid="{00000000-0005-0000-0000-0000F9850000}"/>
    <cellStyle name="Note 5 18 4 3 2 4" xfId="22476" xr:uid="{00000000-0005-0000-0000-0000FA850000}"/>
    <cellStyle name="Note 5 18 4 3 2 5" xfId="36929" xr:uid="{00000000-0005-0000-0000-0000FB850000}"/>
    <cellStyle name="Note 5 18 4 3 3" xfId="7502" xr:uid="{00000000-0005-0000-0000-0000FC850000}"/>
    <cellStyle name="Note 5 18 4 3 3 2" xfId="24937" xr:uid="{00000000-0005-0000-0000-0000FD850000}"/>
    <cellStyle name="Note 5 18 4 3 3 3" xfId="39390" xr:uid="{00000000-0005-0000-0000-0000FE850000}"/>
    <cellStyle name="Note 5 18 4 3 4" xfId="9943" xr:uid="{00000000-0005-0000-0000-0000FF850000}"/>
    <cellStyle name="Note 5 18 4 3 4 2" xfId="27378" xr:uid="{00000000-0005-0000-0000-000000860000}"/>
    <cellStyle name="Note 5 18 4 3 4 3" xfId="41831" xr:uid="{00000000-0005-0000-0000-000001860000}"/>
    <cellStyle name="Note 5 18 4 3 5" xfId="12363" xr:uid="{00000000-0005-0000-0000-000002860000}"/>
    <cellStyle name="Note 5 18 4 3 5 2" xfId="29798" xr:uid="{00000000-0005-0000-0000-000003860000}"/>
    <cellStyle name="Note 5 18 4 3 5 3" xfId="44251" xr:uid="{00000000-0005-0000-0000-000004860000}"/>
    <cellStyle name="Note 5 18 4 3 6" xfId="19370" xr:uid="{00000000-0005-0000-0000-000005860000}"/>
    <cellStyle name="Note 5 18 4 4" xfId="2530" xr:uid="{00000000-0005-0000-0000-000006860000}"/>
    <cellStyle name="Note 5 18 4 4 2" xfId="5041" xr:uid="{00000000-0005-0000-0000-000007860000}"/>
    <cellStyle name="Note 5 18 4 4 2 2" xfId="22477" xr:uid="{00000000-0005-0000-0000-000008860000}"/>
    <cellStyle name="Note 5 18 4 4 2 3" xfId="36930" xr:uid="{00000000-0005-0000-0000-000009860000}"/>
    <cellStyle name="Note 5 18 4 4 3" xfId="7503" xr:uid="{00000000-0005-0000-0000-00000A860000}"/>
    <cellStyle name="Note 5 18 4 4 3 2" xfId="24938" xr:uid="{00000000-0005-0000-0000-00000B860000}"/>
    <cellStyle name="Note 5 18 4 4 3 3" xfId="39391" xr:uid="{00000000-0005-0000-0000-00000C860000}"/>
    <cellStyle name="Note 5 18 4 4 4" xfId="9944" xr:uid="{00000000-0005-0000-0000-00000D860000}"/>
    <cellStyle name="Note 5 18 4 4 4 2" xfId="27379" xr:uid="{00000000-0005-0000-0000-00000E860000}"/>
    <cellStyle name="Note 5 18 4 4 4 3" xfId="41832" xr:uid="{00000000-0005-0000-0000-00000F860000}"/>
    <cellStyle name="Note 5 18 4 4 5" xfId="12364" xr:uid="{00000000-0005-0000-0000-000010860000}"/>
    <cellStyle name="Note 5 18 4 4 5 2" xfId="29799" xr:uid="{00000000-0005-0000-0000-000011860000}"/>
    <cellStyle name="Note 5 18 4 4 5 3" xfId="44252" xr:uid="{00000000-0005-0000-0000-000012860000}"/>
    <cellStyle name="Note 5 18 4 4 6" xfId="15402" xr:uid="{00000000-0005-0000-0000-000013860000}"/>
    <cellStyle name="Note 5 18 4 4 6 2" xfId="32837" xr:uid="{00000000-0005-0000-0000-000014860000}"/>
    <cellStyle name="Note 5 18 4 4 6 3" xfId="47290" xr:uid="{00000000-0005-0000-0000-000015860000}"/>
    <cellStyle name="Note 5 18 4 4 7" xfId="19371" xr:uid="{00000000-0005-0000-0000-000016860000}"/>
    <cellStyle name="Note 5 18 4 4 8" xfId="20564" xr:uid="{00000000-0005-0000-0000-000017860000}"/>
    <cellStyle name="Note 5 18 4 5" xfId="5038" xr:uid="{00000000-0005-0000-0000-000018860000}"/>
    <cellStyle name="Note 5 18 4 5 2" xfId="14404" xr:uid="{00000000-0005-0000-0000-000019860000}"/>
    <cellStyle name="Note 5 18 4 5 2 2" xfId="31839" xr:uid="{00000000-0005-0000-0000-00001A860000}"/>
    <cellStyle name="Note 5 18 4 5 2 3" xfId="46292" xr:uid="{00000000-0005-0000-0000-00001B860000}"/>
    <cellStyle name="Note 5 18 4 5 3" xfId="16865" xr:uid="{00000000-0005-0000-0000-00001C860000}"/>
    <cellStyle name="Note 5 18 4 5 3 2" xfId="34300" xr:uid="{00000000-0005-0000-0000-00001D860000}"/>
    <cellStyle name="Note 5 18 4 5 3 3" xfId="48753" xr:uid="{00000000-0005-0000-0000-00001E860000}"/>
    <cellStyle name="Note 5 18 4 5 4" xfId="22474" xr:uid="{00000000-0005-0000-0000-00001F860000}"/>
    <cellStyle name="Note 5 18 4 5 5" xfId="36927" xr:uid="{00000000-0005-0000-0000-000020860000}"/>
    <cellStyle name="Note 5 18 4 6" xfId="7500" xr:uid="{00000000-0005-0000-0000-000021860000}"/>
    <cellStyle name="Note 5 18 4 6 2" xfId="24935" xr:uid="{00000000-0005-0000-0000-000022860000}"/>
    <cellStyle name="Note 5 18 4 6 3" xfId="39388" xr:uid="{00000000-0005-0000-0000-000023860000}"/>
    <cellStyle name="Note 5 18 4 7" xfId="9941" xr:uid="{00000000-0005-0000-0000-000024860000}"/>
    <cellStyle name="Note 5 18 4 7 2" xfId="27376" xr:uid="{00000000-0005-0000-0000-000025860000}"/>
    <cellStyle name="Note 5 18 4 7 3" xfId="41829" xr:uid="{00000000-0005-0000-0000-000026860000}"/>
    <cellStyle name="Note 5 18 4 8" xfId="12361" xr:uid="{00000000-0005-0000-0000-000027860000}"/>
    <cellStyle name="Note 5 18 4 8 2" xfId="29796" xr:uid="{00000000-0005-0000-0000-000028860000}"/>
    <cellStyle name="Note 5 18 4 8 3" xfId="44249" xr:uid="{00000000-0005-0000-0000-000029860000}"/>
    <cellStyle name="Note 5 18 4 9" xfId="19368" xr:uid="{00000000-0005-0000-0000-00002A860000}"/>
    <cellStyle name="Note 5 18 5" xfId="2531" xr:uid="{00000000-0005-0000-0000-00002B860000}"/>
    <cellStyle name="Note 5 18 5 2" xfId="2532" xr:uid="{00000000-0005-0000-0000-00002C860000}"/>
    <cellStyle name="Note 5 18 5 2 2" xfId="5043" xr:uid="{00000000-0005-0000-0000-00002D860000}"/>
    <cellStyle name="Note 5 18 5 2 2 2" xfId="14408" xr:uid="{00000000-0005-0000-0000-00002E860000}"/>
    <cellStyle name="Note 5 18 5 2 2 2 2" xfId="31843" xr:uid="{00000000-0005-0000-0000-00002F860000}"/>
    <cellStyle name="Note 5 18 5 2 2 2 3" xfId="46296" xr:uid="{00000000-0005-0000-0000-000030860000}"/>
    <cellStyle name="Note 5 18 5 2 2 3" xfId="16869" xr:uid="{00000000-0005-0000-0000-000031860000}"/>
    <cellStyle name="Note 5 18 5 2 2 3 2" xfId="34304" xr:uid="{00000000-0005-0000-0000-000032860000}"/>
    <cellStyle name="Note 5 18 5 2 2 3 3" xfId="48757" xr:uid="{00000000-0005-0000-0000-000033860000}"/>
    <cellStyle name="Note 5 18 5 2 2 4" xfId="22479" xr:uid="{00000000-0005-0000-0000-000034860000}"/>
    <cellStyle name="Note 5 18 5 2 2 5" xfId="36932" xr:uid="{00000000-0005-0000-0000-000035860000}"/>
    <cellStyle name="Note 5 18 5 2 3" xfId="7505" xr:uid="{00000000-0005-0000-0000-000036860000}"/>
    <cellStyle name="Note 5 18 5 2 3 2" xfId="24940" xr:uid="{00000000-0005-0000-0000-000037860000}"/>
    <cellStyle name="Note 5 18 5 2 3 3" xfId="39393" xr:uid="{00000000-0005-0000-0000-000038860000}"/>
    <cellStyle name="Note 5 18 5 2 4" xfId="9946" xr:uid="{00000000-0005-0000-0000-000039860000}"/>
    <cellStyle name="Note 5 18 5 2 4 2" xfId="27381" xr:uid="{00000000-0005-0000-0000-00003A860000}"/>
    <cellStyle name="Note 5 18 5 2 4 3" xfId="41834" xr:uid="{00000000-0005-0000-0000-00003B860000}"/>
    <cellStyle name="Note 5 18 5 2 5" xfId="12366" xr:uid="{00000000-0005-0000-0000-00003C860000}"/>
    <cellStyle name="Note 5 18 5 2 5 2" xfId="29801" xr:uid="{00000000-0005-0000-0000-00003D860000}"/>
    <cellStyle name="Note 5 18 5 2 5 3" xfId="44254" xr:uid="{00000000-0005-0000-0000-00003E860000}"/>
    <cellStyle name="Note 5 18 5 2 6" xfId="19373" xr:uid="{00000000-0005-0000-0000-00003F860000}"/>
    <cellStyle name="Note 5 18 5 3" xfId="2533" xr:uid="{00000000-0005-0000-0000-000040860000}"/>
    <cellStyle name="Note 5 18 5 3 2" xfId="5044" xr:uid="{00000000-0005-0000-0000-000041860000}"/>
    <cellStyle name="Note 5 18 5 3 2 2" xfId="14409" xr:uid="{00000000-0005-0000-0000-000042860000}"/>
    <cellStyle name="Note 5 18 5 3 2 2 2" xfId="31844" xr:uid="{00000000-0005-0000-0000-000043860000}"/>
    <cellStyle name="Note 5 18 5 3 2 2 3" xfId="46297" xr:uid="{00000000-0005-0000-0000-000044860000}"/>
    <cellStyle name="Note 5 18 5 3 2 3" xfId="16870" xr:uid="{00000000-0005-0000-0000-000045860000}"/>
    <cellStyle name="Note 5 18 5 3 2 3 2" xfId="34305" xr:uid="{00000000-0005-0000-0000-000046860000}"/>
    <cellStyle name="Note 5 18 5 3 2 3 3" xfId="48758" xr:uid="{00000000-0005-0000-0000-000047860000}"/>
    <cellStyle name="Note 5 18 5 3 2 4" xfId="22480" xr:uid="{00000000-0005-0000-0000-000048860000}"/>
    <cellStyle name="Note 5 18 5 3 2 5" xfId="36933" xr:uid="{00000000-0005-0000-0000-000049860000}"/>
    <cellStyle name="Note 5 18 5 3 3" xfId="7506" xr:uid="{00000000-0005-0000-0000-00004A860000}"/>
    <cellStyle name="Note 5 18 5 3 3 2" xfId="24941" xr:uid="{00000000-0005-0000-0000-00004B860000}"/>
    <cellStyle name="Note 5 18 5 3 3 3" xfId="39394" xr:uid="{00000000-0005-0000-0000-00004C860000}"/>
    <cellStyle name="Note 5 18 5 3 4" xfId="9947" xr:uid="{00000000-0005-0000-0000-00004D860000}"/>
    <cellStyle name="Note 5 18 5 3 4 2" xfId="27382" xr:uid="{00000000-0005-0000-0000-00004E860000}"/>
    <cellStyle name="Note 5 18 5 3 4 3" xfId="41835" xr:uid="{00000000-0005-0000-0000-00004F860000}"/>
    <cellStyle name="Note 5 18 5 3 5" xfId="12367" xr:uid="{00000000-0005-0000-0000-000050860000}"/>
    <cellStyle name="Note 5 18 5 3 5 2" xfId="29802" xr:uid="{00000000-0005-0000-0000-000051860000}"/>
    <cellStyle name="Note 5 18 5 3 5 3" xfId="44255" xr:uid="{00000000-0005-0000-0000-000052860000}"/>
    <cellStyle name="Note 5 18 5 3 6" xfId="19374" xr:uid="{00000000-0005-0000-0000-000053860000}"/>
    <cellStyle name="Note 5 18 5 4" xfId="2534" xr:uid="{00000000-0005-0000-0000-000054860000}"/>
    <cellStyle name="Note 5 18 5 4 2" xfId="5045" xr:uid="{00000000-0005-0000-0000-000055860000}"/>
    <cellStyle name="Note 5 18 5 4 2 2" xfId="22481" xr:uid="{00000000-0005-0000-0000-000056860000}"/>
    <cellStyle name="Note 5 18 5 4 2 3" xfId="36934" xr:uid="{00000000-0005-0000-0000-000057860000}"/>
    <cellStyle name="Note 5 18 5 4 3" xfId="7507" xr:uid="{00000000-0005-0000-0000-000058860000}"/>
    <cellStyle name="Note 5 18 5 4 3 2" xfId="24942" xr:uid="{00000000-0005-0000-0000-000059860000}"/>
    <cellStyle name="Note 5 18 5 4 3 3" xfId="39395" xr:uid="{00000000-0005-0000-0000-00005A860000}"/>
    <cellStyle name="Note 5 18 5 4 4" xfId="9948" xr:uid="{00000000-0005-0000-0000-00005B860000}"/>
    <cellStyle name="Note 5 18 5 4 4 2" xfId="27383" xr:uid="{00000000-0005-0000-0000-00005C860000}"/>
    <cellStyle name="Note 5 18 5 4 4 3" xfId="41836" xr:uid="{00000000-0005-0000-0000-00005D860000}"/>
    <cellStyle name="Note 5 18 5 4 5" xfId="12368" xr:uid="{00000000-0005-0000-0000-00005E860000}"/>
    <cellStyle name="Note 5 18 5 4 5 2" xfId="29803" xr:uid="{00000000-0005-0000-0000-00005F860000}"/>
    <cellStyle name="Note 5 18 5 4 5 3" xfId="44256" xr:uid="{00000000-0005-0000-0000-000060860000}"/>
    <cellStyle name="Note 5 18 5 4 6" xfId="15403" xr:uid="{00000000-0005-0000-0000-000061860000}"/>
    <cellStyle name="Note 5 18 5 4 6 2" xfId="32838" xr:uid="{00000000-0005-0000-0000-000062860000}"/>
    <cellStyle name="Note 5 18 5 4 6 3" xfId="47291" xr:uid="{00000000-0005-0000-0000-000063860000}"/>
    <cellStyle name="Note 5 18 5 4 7" xfId="19375" xr:uid="{00000000-0005-0000-0000-000064860000}"/>
    <cellStyle name="Note 5 18 5 4 8" xfId="20565" xr:uid="{00000000-0005-0000-0000-000065860000}"/>
    <cellStyle name="Note 5 18 5 5" xfId="5042" xr:uid="{00000000-0005-0000-0000-000066860000}"/>
    <cellStyle name="Note 5 18 5 5 2" xfId="14407" xr:uid="{00000000-0005-0000-0000-000067860000}"/>
    <cellStyle name="Note 5 18 5 5 2 2" xfId="31842" xr:uid="{00000000-0005-0000-0000-000068860000}"/>
    <cellStyle name="Note 5 18 5 5 2 3" xfId="46295" xr:uid="{00000000-0005-0000-0000-000069860000}"/>
    <cellStyle name="Note 5 18 5 5 3" xfId="16868" xr:uid="{00000000-0005-0000-0000-00006A860000}"/>
    <cellStyle name="Note 5 18 5 5 3 2" xfId="34303" xr:uid="{00000000-0005-0000-0000-00006B860000}"/>
    <cellStyle name="Note 5 18 5 5 3 3" xfId="48756" xr:uid="{00000000-0005-0000-0000-00006C860000}"/>
    <cellStyle name="Note 5 18 5 5 4" xfId="22478" xr:uid="{00000000-0005-0000-0000-00006D860000}"/>
    <cellStyle name="Note 5 18 5 5 5" xfId="36931" xr:uid="{00000000-0005-0000-0000-00006E860000}"/>
    <cellStyle name="Note 5 18 5 6" xfId="7504" xr:uid="{00000000-0005-0000-0000-00006F860000}"/>
    <cellStyle name="Note 5 18 5 6 2" xfId="24939" xr:uid="{00000000-0005-0000-0000-000070860000}"/>
    <cellStyle name="Note 5 18 5 6 3" xfId="39392" xr:uid="{00000000-0005-0000-0000-000071860000}"/>
    <cellStyle name="Note 5 18 5 7" xfId="9945" xr:uid="{00000000-0005-0000-0000-000072860000}"/>
    <cellStyle name="Note 5 18 5 7 2" xfId="27380" xr:uid="{00000000-0005-0000-0000-000073860000}"/>
    <cellStyle name="Note 5 18 5 7 3" xfId="41833" xr:uid="{00000000-0005-0000-0000-000074860000}"/>
    <cellStyle name="Note 5 18 5 8" xfId="12365" xr:uid="{00000000-0005-0000-0000-000075860000}"/>
    <cellStyle name="Note 5 18 5 8 2" xfId="29800" xr:uid="{00000000-0005-0000-0000-000076860000}"/>
    <cellStyle name="Note 5 18 5 8 3" xfId="44253" xr:uid="{00000000-0005-0000-0000-000077860000}"/>
    <cellStyle name="Note 5 18 5 9" xfId="19372" xr:uid="{00000000-0005-0000-0000-000078860000}"/>
    <cellStyle name="Note 5 18 6" xfId="2535" xr:uid="{00000000-0005-0000-0000-000079860000}"/>
    <cellStyle name="Note 5 18 6 2" xfId="5046" xr:uid="{00000000-0005-0000-0000-00007A860000}"/>
    <cellStyle name="Note 5 18 6 2 2" xfId="14410" xr:uid="{00000000-0005-0000-0000-00007B860000}"/>
    <cellStyle name="Note 5 18 6 2 2 2" xfId="31845" xr:uid="{00000000-0005-0000-0000-00007C860000}"/>
    <cellStyle name="Note 5 18 6 2 2 3" xfId="46298" xr:uid="{00000000-0005-0000-0000-00007D860000}"/>
    <cellStyle name="Note 5 18 6 2 3" xfId="16871" xr:uid="{00000000-0005-0000-0000-00007E860000}"/>
    <cellStyle name="Note 5 18 6 2 3 2" xfId="34306" xr:uid="{00000000-0005-0000-0000-00007F860000}"/>
    <cellStyle name="Note 5 18 6 2 3 3" xfId="48759" xr:uid="{00000000-0005-0000-0000-000080860000}"/>
    <cellStyle name="Note 5 18 6 2 4" xfId="22482" xr:uid="{00000000-0005-0000-0000-000081860000}"/>
    <cellStyle name="Note 5 18 6 2 5" xfId="36935" xr:uid="{00000000-0005-0000-0000-000082860000}"/>
    <cellStyle name="Note 5 18 6 3" xfId="7508" xr:uid="{00000000-0005-0000-0000-000083860000}"/>
    <cellStyle name="Note 5 18 6 3 2" xfId="24943" xr:uid="{00000000-0005-0000-0000-000084860000}"/>
    <cellStyle name="Note 5 18 6 3 3" xfId="39396" xr:uid="{00000000-0005-0000-0000-000085860000}"/>
    <cellStyle name="Note 5 18 6 4" xfId="9949" xr:uid="{00000000-0005-0000-0000-000086860000}"/>
    <cellStyle name="Note 5 18 6 4 2" xfId="27384" xr:uid="{00000000-0005-0000-0000-000087860000}"/>
    <cellStyle name="Note 5 18 6 4 3" xfId="41837" xr:uid="{00000000-0005-0000-0000-000088860000}"/>
    <cellStyle name="Note 5 18 6 5" xfId="12369" xr:uid="{00000000-0005-0000-0000-000089860000}"/>
    <cellStyle name="Note 5 18 6 5 2" xfId="29804" xr:uid="{00000000-0005-0000-0000-00008A860000}"/>
    <cellStyle name="Note 5 18 6 5 3" xfId="44257" xr:uid="{00000000-0005-0000-0000-00008B860000}"/>
    <cellStyle name="Note 5 18 6 6" xfId="19376" xr:uid="{00000000-0005-0000-0000-00008C860000}"/>
    <cellStyle name="Note 5 18 7" xfId="2536" xr:uid="{00000000-0005-0000-0000-00008D860000}"/>
    <cellStyle name="Note 5 18 7 2" xfId="5047" xr:uid="{00000000-0005-0000-0000-00008E860000}"/>
    <cellStyle name="Note 5 18 7 2 2" xfId="14411" xr:uid="{00000000-0005-0000-0000-00008F860000}"/>
    <cellStyle name="Note 5 18 7 2 2 2" xfId="31846" xr:uid="{00000000-0005-0000-0000-000090860000}"/>
    <cellStyle name="Note 5 18 7 2 2 3" xfId="46299" xr:uid="{00000000-0005-0000-0000-000091860000}"/>
    <cellStyle name="Note 5 18 7 2 3" xfId="16872" xr:uid="{00000000-0005-0000-0000-000092860000}"/>
    <cellStyle name="Note 5 18 7 2 3 2" xfId="34307" xr:uid="{00000000-0005-0000-0000-000093860000}"/>
    <cellStyle name="Note 5 18 7 2 3 3" xfId="48760" xr:uid="{00000000-0005-0000-0000-000094860000}"/>
    <cellStyle name="Note 5 18 7 2 4" xfId="22483" xr:uid="{00000000-0005-0000-0000-000095860000}"/>
    <cellStyle name="Note 5 18 7 2 5" xfId="36936" xr:uid="{00000000-0005-0000-0000-000096860000}"/>
    <cellStyle name="Note 5 18 7 3" xfId="7509" xr:uid="{00000000-0005-0000-0000-000097860000}"/>
    <cellStyle name="Note 5 18 7 3 2" xfId="24944" xr:uid="{00000000-0005-0000-0000-000098860000}"/>
    <cellStyle name="Note 5 18 7 3 3" xfId="39397" xr:uid="{00000000-0005-0000-0000-000099860000}"/>
    <cellStyle name="Note 5 18 7 4" xfId="9950" xr:uid="{00000000-0005-0000-0000-00009A860000}"/>
    <cellStyle name="Note 5 18 7 4 2" xfId="27385" xr:uid="{00000000-0005-0000-0000-00009B860000}"/>
    <cellStyle name="Note 5 18 7 4 3" xfId="41838" xr:uid="{00000000-0005-0000-0000-00009C860000}"/>
    <cellStyle name="Note 5 18 7 5" xfId="12370" xr:uid="{00000000-0005-0000-0000-00009D860000}"/>
    <cellStyle name="Note 5 18 7 5 2" xfId="29805" xr:uid="{00000000-0005-0000-0000-00009E860000}"/>
    <cellStyle name="Note 5 18 7 5 3" xfId="44258" xr:uid="{00000000-0005-0000-0000-00009F860000}"/>
    <cellStyle name="Note 5 18 7 6" xfId="19377" xr:uid="{00000000-0005-0000-0000-0000A0860000}"/>
    <cellStyle name="Note 5 18 8" xfId="2537" xr:uid="{00000000-0005-0000-0000-0000A1860000}"/>
    <cellStyle name="Note 5 18 8 2" xfId="5048" xr:uid="{00000000-0005-0000-0000-0000A2860000}"/>
    <cellStyle name="Note 5 18 8 2 2" xfId="22484" xr:uid="{00000000-0005-0000-0000-0000A3860000}"/>
    <cellStyle name="Note 5 18 8 2 3" xfId="36937" xr:uid="{00000000-0005-0000-0000-0000A4860000}"/>
    <cellStyle name="Note 5 18 8 3" xfId="7510" xr:uid="{00000000-0005-0000-0000-0000A5860000}"/>
    <cellStyle name="Note 5 18 8 3 2" xfId="24945" xr:uid="{00000000-0005-0000-0000-0000A6860000}"/>
    <cellStyle name="Note 5 18 8 3 3" xfId="39398" xr:uid="{00000000-0005-0000-0000-0000A7860000}"/>
    <cellStyle name="Note 5 18 8 4" xfId="9951" xr:uid="{00000000-0005-0000-0000-0000A8860000}"/>
    <cellStyle name="Note 5 18 8 4 2" xfId="27386" xr:uid="{00000000-0005-0000-0000-0000A9860000}"/>
    <cellStyle name="Note 5 18 8 4 3" xfId="41839" xr:uid="{00000000-0005-0000-0000-0000AA860000}"/>
    <cellStyle name="Note 5 18 8 5" xfId="12371" xr:uid="{00000000-0005-0000-0000-0000AB860000}"/>
    <cellStyle name="Note 5 18 8 5 2" xfId="29806" xr:uid="{00000000-0005-0000-0000-0000AC860000}"/>
    <cellStyle name="Note 5 18 8 5 3" xfId="44259" xr:uid="{00000000-0005-0000-0000-0000AD860000}"/>
    <cellStyle name="Note 5 18 8 6" xfId="15404" xr:uid="{00000000-0005-0000-0000-0000AE860000}"/>
    <cellStyle name="Note 5 18 8 6 2" xfId="32839" xr:uid="{00000000-0005-0000-0000-0000AF860000}"/>
    <cellStyle name="Note 5 18 8 6 3" xfId="47292" xr:uid="{00000000-0005-0000-0000-0000B0860000}"/>
    <cellStyle name="Note 5 18 8 7" xfId="19378" xr:uid="{00000000-0005-0000-0000-0000B1860000}"/>
    <cellStyle name="Note 5 18 8 8" xfId="20566" xr:uid="{00000000-0005-0000-0000-0000B2860000}"/>
    <cellStyle name="Note 5 18 9" xfId="5029" xr:uid="{00000000-0005-0000-0000-0000B3860000}"/>
    <cellStyle name="Note 5 18 9 2" xfId="14397" xr:uid="{00000000-0005-0000-0000-0000B4860000}"/>
    <cellStyle name="Note 5 18 9 2 2" xfId="31832" xr:uid="{00000000-0005-0000-0000-0000B5860000}"/>
    <cellStyle name="Note 5 18 9 2 3" xfId="46285" xr:uid="{00000000-0005-0000-0000-0000B6860000}"/>
    <cellStyle name="Note 5 18 9 3" xfId="16858" xr:uid="{00000000-0005-0000-0000-0000B7860000}"/>
    <cellStyle name="Note 5 18 9 3 2" xfId="34293" xr:uid="{00000000-0005-0000-0000-0000B8860000}"/>
    <cellStyle name="Note 5 18 9 3 3" xfId="48746" xr:uid="{00000000-0005-0000-0000-0000B9860000}"/>
    <cellStyle name="Note 5 18 9 4" xfId="22465" xr:uid="{00000000-0005-0000-0000-0000BA860000}"/>
    <cellStyle name="Note 5 18 9 5" xfId="36918" xr:uid="{00000000-0005-0000-0000-0000BB860000}"/>
    <cellStyle name="Note 5 19" xfId="2538" xr:uid="{00000000-0005-0000-0000-0000BC860000}"/>
    <cellStyle name="Note 5 19 10" xfId="7511" xr:uid="{00000000-0005-0000-0000-0000BD860000}"/>
    <cellStyle name="Note 5 19 10 2" xfId="24946" xr:uid="{00000000-0005-0000-0000-0000BE860000}"/>
    <cellStyle name="Note 5 19 10 3" xfId="39399" xr:uid="{00000000-0005-0000-0000-0000BF860000}"/>
    <cellStyle name="Note 5 19 11" xfId="9952" xr:uid="{00000000-0005-0000-0000-0000C0860000}"/>
    <cellStyle name="Note 5 19 11 2" xfId="27387" xr:uid="{00000000-0005-0000-0000-0000C1860000}"/>
    <cellStyle name="Note 5 19 11 3" xfId="41840" xr:uid="{00000000-0005-0000-0000-0000C2860000}"/>
    <cellStyle name="Note 5 19 12" xfId="12372" xr:uid="{00000000-0005-0000-0000-0000C3860000}"/>
    <cellStyle name="Note 5 19 12 2" xfId="29807" xr:uid="{00000000-0005-0000-0000-0000C4860000}"/>
    <cellStyle name="Note 5 19 12 3" xfId="44260" xr:uid="{00000000-0005-0000-0000-0000C5860000}"/>
    <cellStyle name="Note 5 19 13" xfId="19379" xr:uid="{00000000-0005-0000-0000-0000C6860000}"/>
    <cellStyle name="Note 5 19 2" xfId="2539" xr:uid="{00000000-0005-0000-0000-0000C7860000}"/>
    <cellStyle name="Note 5 19 2 2" xfId="2540" xr:uid="{00000000-0005-0000-0000-0000C8860000}"/>
    <cellStyle name="Note 5 19 2 2 2" xfId="5051" xr:uid="{00000000-0005-0000-0000-0000C9860000}"/>
    <cellStyle name="Note 5 19 2 2 2 2" xfId="14414" xr:uid="{00000000-0005-0000-0000-0000CA860000}"/>
    <cellStyle name="Note 5 19 2 2 2 2 2" xfId="31849" xr:uid="{00000000-0005-0000-0000-0000CB860000}"/>
    <cellStyle name="Note 5 19 2 2 2 2 3" xfId="46302" xr:uid="{00000000-0005-0000-0000-0000CC860000}"/>
    <cellStyle name="Note 5 19 2 2 2 3" xfId="16875" xr:uid="{00000000-0005-0000-0000-0000CD860000}"/>
    <cellStyle name="Note 5 19 2 2 2 3 2" xfId="34310" xr:uid="{00000000-0005-0000-0000-0000CE860000}"/>
    <cellStyle name="Note 5 19 2 2 2 3 3" xfId="48763" xr:uid="{00000000-0005-0000-0000-0000CF860000}"/>
    <cellStyle name="Note 5 19 2 2 2 4" xfId="22487" xr:uid="{00000000-0005-0000-0000-0000D0860000}"/>
    <cellStyle name="Note 5 19 2 2 2 5" xfId="36940" xr:uid="{00000000-0005-0000-0000-0000D1860000}"/>
    <cellStyle name="Note 5 19 2 2 3" xfId="7513" xr:uid="{00000000-0005-0000-0000-0000D2860000}"/>
    <cellStyle name="Note 5 19 2 2 3 2" xfId="24948" xr:uid="{00000000-0005-0000-0000-0000D3860000}"/>
    <cellStyle name="Note 5 19 2 2 3 3" xfId="39401" xr:uid="{00000000-0005-0000-0000-0000D4860000}"/>
    <cellStyle name="Note 5 19 2 2 4" xfId="9954" xr:uid="{00000000-0005-0000-0000-0000D5860000}"/>
    <cellStyle name="Note 5 19 2 2 4 2" xfId="27389" xr:uid="{00000000-0005-0000-0000-0000D6860000}"/>
    <cellStyle name="Note 5 19 2 2 4 3" xfId="41842" xr:uid="{00000000-0005-0000-0000-0000D7860000}"/>
    <cellStyle name="Note 5 19 2 2 5" xfId="12374" xr:uid="{00000000-0005-0000-0000-0000D8860000}"/>
    <cellStyle name="Note 5 19 2 2 5 2" xfId="29809" xr:uid="{00000000-0005-0000-0000-0000D9860000}"/>
    <cellStyle name="Note 5 19 2 2 5 3" xfId="44262" xr:uid="{00000000-0005-0000-0000-0000DA860000}"/>
    <cellStyle name="Note 5 19 2 2 6" xfId="19381" xr:uid="{00000000-0005-0000-0000-0000DB860000}"/>
    <cellStyle name="Note 5 19 2 3" xfId="2541" xr:uid="{00000000-0005-0000-0000-0000DC860000}"/>
    <cellStyle name="Note 5 19 2 3 2" xfId="5052" xr:uid="{00000000-0005-0000-0000-0000DD860000}"/>
    <cellStyle name="Note 5 19 2 3 2 2" xfId="14415" xr:uid="{00000000-0005-0000-0000-0000DE860000}"/>
    <cellStyle name="Note 5 19 2 3 2 2 2" xfId="31850" xr:uid="{00000000-0005-0000-0000-0000DF860000}"/>
    <cellStyle name="Note 5 19 2 3 2 2 3" xfId="46303" xr:uid="{00000000-0005-0000-0000-0000E0860000}"/>
    <cellStyle name="Note 5 19 2 3 2 3" xfId="16876" xr:uid="{00000000-0005-0000-0000-0000E1860000}"/>
    <cellStyle name="Note 5 19 2 3 2 3 2" xfId="34311" xr:uid="{00000000-0005-0000-0000-0000E2860000}"/>
    <cellStyle name="Note 5 19 2 3 2 3 3" xfId="48764" xr:uid="{00000000-0005-0000-0000-0000E3860000}"/>
    <cellStyle name="Note 5 19 2 3 2 4" xfId="22488" xr:uid="{00000000-0005-0000-0000-0000E4860000}"/>
    <cellStyle name="Note 5 19 2 3 2 5" xfId="36941" xr:uid="{00000000-0005-0000-0000-0000E5860000}"/>
    <cellStyle name="Note 5 19 2 3 3" xfId="7514" xr:uid="{00000000-0005-0000-0000-0000E6860000}"/>
    <cellStyle name="Note 5 19 2 3 3 2" xfId="24949" xr:uid="{00000000-0005-0000-0000-0000E7860000}"/>
    <cellStyle name="Note 5 19 2 3 3 3" xfId="39402" xr:uid="{00000000-0005-0000-0000-0000E8860000}"/>
    <cellStyle name="Note 5 19 2 3 4" xfId="9955" xr:uid="{00000000-0005-0000-0000-0000E9860000}"/>
    <cellStyle name="Note 5 19 2 3 4 2" xfId="27390" xr:uid="{00000000-0005-0000-0000-0000EA860000}"/>
    <cellStyle name="Note 5 19 2 3 4 3" xfId="41843" xr:uid="{00000000-0005-0000-0000-0000EB860000}"/>
    <cellStyle name="Note 5 19 2 3 5" xfId="12375" xr:uid="{00000000-0005-0000-0000-0000EC860000}"/>
    <cellStyle name="Note 5 19 2 3 5 2" xfId="29810" xr:uid="{00000000-0005-0000-0000-0000ED860000}"/>
    <cellStyle name="Note 5 19 2 3 5 3" xfId="44263" xr:uid="{00000000-0005-0000-0000-0000EE860000}"/>
    <cellStyle name="Note 5 19 2 3 6" xfId="19382" xr:uid="{00000000-0005-0000-0000-0000EF860000}"/>
    <cellStyle name="Note 5 19 2 4" xfId="2542" xr:uid="{00000000-0005-0000-0000-0000F0860000}"/>
    <cellStyle name="Note 5 19 2 4 2" xfId="5053" xr:uid="{00000000-0005-0000-0000-0000F1860000}"/>
    <cellStyle name="Note 5 19 2 4 2 2" xfId="22489" xr:uid="{00000000-0005-0000-0000-0000F2860000}"/>
    <cellStyle name="Note 5 19 2 4 2 3" xfId="36942" xr:uid="{00000000-0005-0000-0000-0000F3860000}"/>
    <cellStyle name="Note 5 19 2 4 3" xfId="7515" xr:uid="{00000000-0005-0000-0000-0000F4860000}"/>
    <cellStyle name="Note 5 19 2 4 3 2" xfId="24950" xr:uid="{00000000-0005-0000-0000-0000F5860000}"/>
    <cellStyle name="Note 5 19 2 4 3 3" xfId="39403" xr:uid="{00000000-0005-0000-0000-0000F6860000}"/>
    <cellStyle name="Note 5 19 2 4 4" xfId="9956" xr:uid="{00000000-0005-0000-0000-0000F7860000}"/>
    <cellStyle name="Note 5 19 2 4 4 2" xfId="27391" xr:uid="{00000000-0005-0000-0000-0000F8860000}"/>
    <cellStyle name="Note 5 19 2 4 4 3" xfId="41844" xr:uid="{00000000-0005-0000-0000-0000F9860000}"/>
    <cellStyle name="Note 5 19 2 4 5" xfId="12376" xr:uid="{00000000-0005-0000-0000-0000FA860000}"/>
    <cellStyle name="Note 5 19 2 4 5 2" xfId="29811" xr:uid="{00000000-0005-0000-0000-0000FB860000}"/>
    <cellStyle name="Note 5 19 2 4 5 3" xfId="44264" xr:uid="{00000000-0005-0000-0000-0000FC860000}"/>
    <cellStyle name="Note 5 19 2 4 6" xfId="15405" xr:uid="{00000000-0005-0000-0000-0000FD860000}"/>
    <cellStyle name="Note 5 19 2 4 6 2" xfId="32840" xr:uid="{00000000-0005-0000-0000-0000FE860000}"/>
    <cellStyle name="Note 5 19 2 4 6 3" xfId="47293" xr:uid="{00000000-0005-0000-0000-0000FF860000}"/>
    <cellStyle name="Note 5 19 2 4 7" xfId="19383" xr:uid="{00000000-0005-0000-0000-000000870000}"/>
    <cellStyle name="Note 5 19 2 4 8" xfId="20567" xr:uid="{00000000-0005-0000-0000-000001870000}"/>
    <cellStyle name="Note 5 19 2 5" xfId="5050" xr:uid="{00000000-0005-0000-0000-000002870000}"/>
    <cellStyle name="Note 5 19 2 5 2" xfId="14413" xr:uid="{00000000-0005-0000-0000-000003870000}"/>
    <cellStyle name="Note 5 19 2 5 2 2" xfId="31848" xr:uid="{00000000-0005-0000-0000-000004870000}"/>
    <cellStyle name="Note 5 19 2 5 2 3" xfId="46301" xr:uid="{00000000-0005-0000-0000-000005870000}"/>
    <cellStyle name="Note 5 19 2 5 3" xfId="16874" xr:uid="{00000000-0005-0000-0000-000006870000}"/>
    <cellStyle name="Note 5 19 2 5 3 2" xfId="34309" xr:uid="{00000000-0005-0000-0000-000007870000}"/>
    <cellStyle name="Note 5 19 2 5 3 3" xfId="48762" xr:uid="{00000000-0005-0000-0000-000008870000}"/>
    <cellStyle name="Note 5 19 2 5 4" xfId="22486" xr:uid="{00000000-0005-0000-0000-000009870000}"/>
    <cellStyle name="Note 5 19 2 5 5" xfId="36939" xr:uid="{00000000-0005-0000-0000-00000A870000}"/>
    <cellStyle name="Note 5 19 2 6" xfId="7512" xr:uid="{00000000-0005-0000-0000-00000B870000}"/>
    <cellStyle name="Note 5 19 2 6 2" xfId="24947" xr:uid="{00000000-0005-0000-0000-00000C870000}"/>
    <cellStyle name="Note 5 19 2 6 3" xfId="39400" xr:uid="{00000000-0005-0000-0000-00000D870000}"/>
    <cellStyle name="Note 5 19 2 7" xfId="9953" xr:uid="{00000000-0005-0000-0000-00000E870000}"/>
    <cellStyle name="Note 5 19 2 7 2" xfId="27388" xr:uid="{00000000-0005-0000-0000-00000F870000}"/>
    <cellStyle name="Note 5 19 2 7 3" xfId="41841" xr:uid="{00000000-0005-0000-0000-000010870000}"/>
    <cellStyle name="Note 5 19 2 8" xfId="12373" xr:uid="{00000000-0005-0000-0000-000011870000}"/>
    <cellStyle name="Note 5 19 2 8 2" xfId="29808" xr:uid="{00000000-0005-0000-0000-000012870000}"/>
    <cellStyle name="Note 5 19 2 8 3" xfId="44261" xr:uid="{00000000-0005-0000-0000-000013870000}"/>
    <cellStyle name="Note 5 19 2 9" xfId="19380" xr:uid="{00000000-0005-0000-0000-000014870000}"/>
    <cellStyle name="Note 5 19 3" xfId="2543" xr:uid="{00000000-0005-0000-0000-000015870000}"/>
    <cellStyle name="Note 5 19 3 2" xfId="2544" xr:uid="{00000000-0005-0000-0000-000016870000}"/>
    <cellStyle name="Note 5 19 3 2 2" xfId="5055" xr:uid="{00000000-0005-0000-0000-000017870000}"/>
    <cellStyle name="Note 5 19 3 2 2 2" xfId="14417" xr:uid="{00000000-0005-0000-0000-000018870000}"/>
    <cellStyle name="Note 5 19 3 2 2 2 2" xfId="31852" xr:uid="{00000000-0005-0000-0000-000019870000}"/>
    <cellStyle name="Note 5 19 3 2 2 2 3" xfId="46305" xr:uid="{00000000-0005-0000-0000-00001A870000}"/>
    <cellStyle name="Note 5 19 3 2 2 3" xfId="16878" xr:uid="{00000000-0005-0000-0000-00001B870000}"/>
    <cellStyle name="Note 5 19 3 2 2 3 2" xfId="34313" xr:uid="{00000000-0005-0000-0000-00001C870000}"/>
    <cellStyle name="Note 5 19 3 2 2 3 3" xfId="48766" xr:uid="{00000000-0005-0000-0000-00001D870000}"/>
    <cellStyle name="Note 5 19 3 2 2 4" xfId="22491" xr:uid="{00000000-0005-0000-0000-00001E870000}"/>
    <cellStyle name="Note 5 19 3 2 2 5" xfId="36944" xr:uid="{00000000-0005-0000-0000-00001F870000}"/>
    <cellStyle name="Note 5 19 3 2 3" xfId="7517" xr:uid="{00000000-0005-0000-0000-000020870000}"/>
    <cellStyle name="Note 5 19 3 2 3 2" xfId="24952" xr:uid="{00000000-0005-0000-0000-000021870000}"/>
    <cellStyle name="Note 5 19 3 2 3 3" xfId="39405" xr:uid="{00000000-0005-0000-0000-000022870000}"/>
    <cellStyle name="Note 5 19 3 2 4" xfId="9958" xr:uid="{00000000-0005-0000-0000-000023870000}"/>
    <cellStyle name="Note 5 19 3 2 4 2" xfId="27393" xr:uid="{00000000-0005-0000-0000-000024870000}"/>
    <cellStyle name="Note 5 19 3 2 4 3" xfId="41846" xr:uid="{00000000-0005-0000-0000-000025870000}"/>
    <cellStyle name="Note 5 19 3 2 5" xfId="12378" xr:uid="{00000000-0005-0000-0000-000026870000}"/>
    <cellStyle name="Note 5 19 3 2 5 2" xfId="29813" xr:uid="{00000000-0005-0000-0000-000027870000}"/>
    <cellStyle name="Note 5 19 3 2 5 3" xfId="44266" xr:uid="{00000000-0005-0000-0000-000028870000}"/>
    <cellStyle name="Note 5 19 3 2 6" xfId="19385" xr:uid="{00000000-0005-0000-0000-000029870000}"/>
    <cellStyle name="Note 5 19 3 3" xfId="2545" xr:uid="{00000000-0005-0000-0000-00002A870000}"/>
    <cellStyle name="Note 5 19 3 3 2" xfId="5056" xr:uid="{00000000-0005-0000-0000-00002B870000}"/>
    <cellStyle name="Note 5 19 3 3 2 2" xfId="14418" xr:uid="{00000000-0005-0000-0000-00002C870000}"/>
    <cellStyle name="Note 5 19 3 3 2 2 2" xfId="31853" xr:uid="{00000000-0005-0000-0000-00002D870000}"/>
    <cellStyle name="Note 5 19 3 3 2 2 3" xfId="46306" xr:uid="{00000000-0005-0000-0000-00002E870000}"/>
    <cellStyle name="Note 5 19 3 3 2 3" xfId="16879" xr:uid="{00000000-0005-0000-0000-00002F870000}"/>
    <cellStyle name="Note 5 19 3 3 2 3 2" xfId="34314" xr:uid="{00000000-0005-0000-0000-000030870000}"/>
    <cellStyle name="Note 5 19 3 3 2 3 3" xfId="48767" xr:uid="{00000000-0005-0000-0000-000031870000}"/>
    <cellStyle name="Note 5 19 3 3 2 4" xfId="22492" xr:uid="{00000000-0005-0000-0000-000032870000}"/>
    <cellStyle name="Note 5 19 3 3 2 5" xfId="36945" xr:uid="{00000000-0005-0000-0000-000033870000}"/>
    <cellStyle name="Note 5 19 3 3 3" xfId="7518" xr:uid="{00000000-0005-0000-0000-000034870000}"/>
    <cellStyle name="Note 5 19 3 3 3 2" xfId="24953" xr:uid="{00000000-0005-0000-0000-000035870000}"/>
    <cellStyle name="Note 5 19 3 3 3 3" xfId="39406" xr:uid="{00000000-0005-0000-0000-000036870000}"/>
    <cellStyle name="Note 5 19 3 3 4" xfId="9959" xr:uid="{00000000-0005-0000-0000-000037870000}"/>
    <cellStyle name="Note 5 19 3 3 4 2" xfId="27394" xr:uid="{00000000-0005-0000-0000-000038870000}"/>
    <cellStyle name="Note 5 19 3 3 4 3" xfId="41847" xr:uid="{00000000-0005-0000-0000-000039870000}"/>
    <cellStyle name="Note 5 19 3 3 5" xfId="12379" xr:uid="{00000000-0005-0000-0000-00003A870000}"/>
    <cellStyle name="Note 5 19 3 3 5 2" xfId="29814" xr:uid="{00000000-0005-0000-0000-00003B870000}"/>
    <cellStyle name="Note 5 19 3 3 5 3" xfId="44267" xr:uid="{00000000-0005-0000-0000-00003C870000}"/>
    <cellStyle name="Note 5 19 3 3 6" xfId="19386" xr:uid="{00000000-0005-0000-0000-00003D870000}"/>
    <cellStyle name="Note 5 19 3 4" xfId="2546" xr:uid="{00000000-0005-0000-0000-00003E870000}"/>
    <cellStyle name="Note 5 19 3 4 2" xfId="5057" xr:uid="{00000000-0005-0000-0000-00003F870000}"/>
    <cellStyle name="Note 5 19 3 4 2 2" xfId="22493" xr:uid="{00000000-0005-0000-0000-000040870000}"/>
    <cellStyle name="Note 5 19 3 4 2 3" xfId="36946" xr:uid="{00000000-0005-0000-0000-000041870000}"/>
    <cellStyle name="Note 5 19 3 4 3" xfId="7519" xr:uid="{00000000-0005-0000-0000-000042870000}"/>
    <cellStyle name="Note 5 19 3 4 3 2" xfId="24954" xr:uid="{00000000-0005-0000-0000-000043870000}"/>
    <cellStyle name="Note 5 19 3 4 3 3" xfId="39407" xr:uid="{00000000-0005-0000-0000-000044870000}"/>
    <cellStyle name="Note 5 19 3 4 4" xfId="9960" xr:uid="{00000000-0005-0000-0000-000045870000}"/>
    <cellStyle name="Note 5 19 3 4 4 2" xfId="27395" xr:uid="{00000000-0005-0000-0000-000046870000}"/>
    <cellStyle name="Note 5 19 3 4 4 3" xfId="41848" xr:uid="{00000000-0005-0000-0000-000047870000}"/>
    <cellStyle name="Note 5 19 3 4 5" xfId="12380" xr:uid="{00000000-0005-0000-0000-000048870000}"/>
    <cellStyle name="Note 5 19 3 4 5 2" xfId="29815" xr:uid="{00000000-0005-0000-0000-000049870000}"/>
    <cellStyle name="Note 5 19 3 4 5 3" xfId="44268" xr:uid="{00000000-0005-0000-0000-00004A870000}"/>
    <cellStyle name="Note 5 19 3 4 6" xfId="15406" xr:uid="{00000000-0005-0000-0000-00004B870000}"/>
    <cellStyle name="Note 5 19 3 4 6 2" xfId="32841" xr:uid="{00000000-0005-0000-0000-00004C870000}"/>
    <cellStyle name="Note 5 19 3 4 6 3" xfId="47294" xr:uid="{00000000-0005-0000-0000-00004D870000}"/>
    <cellStyle name="Note 5 19 3 4 7" xfId="19387" xr:uid="{00000000-0005-0000-0000-00004E870000}"/>
    <cellStyle name="Note 5 19 3 4 8" xfId="20568" xr:uid="{00000000-0005-0000-0000-00004F870000}"/>
    <cellStyle name="Note 5 19 3 5" xfId="5054" xr:uid="{00000000-0005-0000-0000-000050870000}"/>
    <cellStyle name="Note 5 19 3 5 2" xfId="14416" xr:uid="{00000000-0005-0000-0000-000051870000}"/>
    <cellStyle name="Note 5 19 3 5 2 2" xfId="31851" xr:uid="{00000000-0005-0000-0000-000052870000}"/>
    <cellStyle name="Note 5 19 3 5 2 3" xfId="46304" xr:uid="{00000000-0005-0000-0000-000053870000}"/>
    <cellStyle name="Note 5 19 3 5 3" xfId="16877" xr:uid="{00000000-0005-0000-0000-000054870000}"/>
    <cellStyle name="Note 5 19 3 5 3 2" xfId="34312" xr:uid="{00000000-0005-0000-0000-000055870000}"/>
    <cellStyle name="Note 5 19 3 5 3 3" xfId="48765" xr:uid="{00000000-0005-0000-0000-000056870000}"/>
    <cellStyle name="Note 5 19 3 5 4" xfId="22490" xr:uid="{00000000-0005-0000-0000-000057870000}"/>
    <cellStyle name="Note 5 19 3 5 5" xfId="36943" xr:uid="{00000000-0005-0000-0000-000058870000}"/>
    <cellStyle name="Note 5 19 3 6" xfId="7516" xr:uid="{00000000-0005-0000-0000-000059870000}"/>
    <cellStyle name="Note 5 19 3 6 2" xfId="24951" xr:uid="{00000000-0005-0000-0000-00005A870000}"/>
    <cellStyle name="Note 5 19 3 6 3" xfId="39404" xr:uid="{00000000-0005-0000-0000-00005B870000}"/>
    <cellStyle name="Note 5 19 3 7" xfId="9957" xr:uid="{00000000-0005-0000-0000-00005C870000}"/>
    <cellStyle name="Note 5 19 3 7 2" xfId="27392" xr:uid="{00000000-0005-0000-0000-00005D870000}"/>
    <cellStyle name="Note 5 19 3 7 3" xfId="41845" xr:uid="{00000000-0005-0000-0000-00005E870000}"/>
    <cellStyle name="Note 5 19 3 8" xfId="12377" xr:uid="{00000000-0005-0000-0000-00005F870000}"/>
    <cellStyle name="Note 5 19 3 8 2" xfId="29812" xr:uid="{00000000-0005-0000-0000-000060870000}"/>
    <cellStyle name="Note 5 19 3 8 3" xfId="44265" xr:uid="{00000000-0005-0000-0000-000061870000}"/>
    <cellStyle name="Note 5 19 3 9" xfId="19384" xr:uid="{00000000-0005-0000-0000-000062870000}"/>
    <cellStyle name="Note 5 19 4" xfId="2547" xr:uid="{00000000-0005-0000-0000-000063870000}"/>
    <cellStyle name="Note 5 19 4 2" xfId="2548" xr:uid="{00000000-0005-0000-0000-000064870000}"/>
    <cellStyle name="Note 5 19 4 2 2" xfId="5059" xr:uid="{00000000-0005-0000-0000-000065870000}"/>
    <cellStyle name="Note 5 19 4 2 2 2" xfId="14420" xr:uid="{00000000-0005-0000-0000-000066870000}"/>
    <cellStyle name="Note 5 19 4 2 2 2 2" xfId="31855" xr:uid="{00000000-0005-0000-0000-000067870000}"/>
    <cellStyle name="Note 5 19 4 2 2 2 3" xfId="46308" xr:uid="{00000000-0005-0000-0000-000068870000}"/>
    <cellStyle name="Note 5 19 4 2 2 3" xfId="16881" xr:uid="{00000000-0005-0000-0000-000069870000}"/>
    <cellStyle name="Note 5 19 4 2 2 3 2" xfId="34316" xr:uid="{00000000-0005-0000-0000-00006A870000}"/>
    <cellStyle name="Note 5 19 4 2 2 3 3" xfId="48769" xr:uid="{00000000-0005-0000-0000-00006B870000}"/>
    <cellStyle name="Note 5 19 4 2 2 4" xfId="22495" xr:uid="{00000000-0005-0000-0000-00006C870000}"/>
    <cellStyle name="Note 5 19 4 2 2 5" xfId="36948" xr:uid="{00000000-0005-0000-0000-00006D870000}"/>
    <cellStyle name="Note 5 19 4 2 3" xfId="7521" xr:uid="{00000000-0005-0000-0000-00006E870000}"/>
    <cellStyle name="Note 5 19 4 2 3 2" xfId="24956" xr:uid="{00000000-0005-0000-0000-00006F870000}"/>
    <cellStyle name="Note 5 19 4 2 3 3" xfId="39409" xr:uid="{00000000-0005-0000-0000-000070870000}"/>
    <cellStyle name="Note 5 19 4 2 4" xfId="9962" xr:uid="{00000000-0005-0000-0000-000071870000}"/>
    <cellStyle name="Note 5 19 4 2 4 2" xfId="27397" xr:uid="{00000000-0005-0000-0000-000072870000}"/>
    <cellStyle name="Note 5 19 4 2 4 3" xfId="41850" xr:uid="{00000000-0005-0000-0000-000073870000}"/>
    <cellStyle name="Note 5 19 4 2 5" xfId="12382" xr:uid="{00000000-0005-0000-0000-000074870000}"/>
    <cellStyle name="Note 5 19 4 2 5 2" xfId="29817" xr:uid="{00000000-0005-0000-0000-000075870000}"/>
    <cellStyle name="Note 5 19 4 2 5 3" xfId="44270" xr:uid="{00000000-0005-0000-0000-000076870000}"/>
    <cellStyle name="Note 5 19 4 2 6" xfId="19389" xr:uid="{00000000-0005-0000-0000-000077870000}"/>
    <cellStyle name="Note 5 19 4 3" xfId="2549" xr:uid="{00000000-0005-0000-0000-000078870000}"/>
    <cellStyle name="Note 5 19 4 3 2" xfId="5060" xr:uid="{00000000-0005-0000-0000-000079870000}"/>
    <cellStyle name="Note 5 19 4 3 2 2" xfId="14421" xr:uid="{00000000-0005-0000-0000-00007A870000}"/>
    <cellStyle name="Note 5 19 4 3 2 2 2" xfId="31856" xr:uid="{00000000-0005-0000-0000-00007B870000}"/>
    <cellStyle name="Note 5 19 4 3 2 2 3" xfId="46309" xr:uid="{00000000-0005-0000-0000-00007C870000}"/>
    <cellStyle name="Note 5 19 4 3 2 3" xfId="16882" xr:uid="{00000000-0005-0000-0000-00007D870000}"/>
    <cellStyle name="Note 5 19 4 3 2 3 2" xfId="34317" xr:uid="{00000000-0005-0000-0000-00007E870000}"/>
    <cellStyle name="Note 5 19 4 3 2 3 3" xfId="48770" xr:uid="{00000000-0005-0000-0000-00007F870000}"/>
    <cellStyle name="Note 5 19 4 3 2 4" xfId="22496" xr:uid="{00000000-0005-0000-0000-000080870000}"/>
    <cellStyle name="Note 5 19 4 3 2 5" xfId="36949" xr:uid="{00000000-0005-0000-0000-000081870000}"/>
    <cellStyle name="Note 5 19 4 3 3" xfId="7522" xr:uid="{00000000-0005-0000-0000-000082870000}"/>
    <cellStyle name="Note 5 19 4 3 3 2" xfId="24957" xr:uid="{00000000-0005-0000-0000-000083870000}"/>
    <cellStyle name="Note 5 19 4 3 3 3" xfId="39410" xr:uid="{00000000-0005-0000-0000-000084870000}"/>
    <cellStyle name="Note 5 19 4 3 4" xfId="9963" xr:uid="{00000000-0005-0000-0000-000085870000}"/>
    <cellStyle name="Note 5 19 4 3 4 2" xfId="27398" xr:uid="{00000000-0005-0000-0000-000086870000}"/>
    <cellStyle name="Note 5 19 4 3 4 3" xfId="41851" xr:uid="{00000000-0005-0000-0000-000087870000}"/>
    <cellStyle name="Note 5 19 4 3 5" xfId="12383" xr:uid="{00000000-0005-0000-0000-000088870000}"/>
    <cellStyle name="Note 5 19 4 3 5 2" xfId="29818" xr:uid="{00000000-0005-0000-0000-000089870000}"/>
    <cellStyle name="Note 5 19 4 3 5 3" xfId="44271" xr:uid="{00000000-0005-0000-0000-00008A870000}"/>
    <cellStyle name="Note 5 19 4 3 6" xfId="19390" xr:uid="{00000000-0005-0000-0000-00008B870000}"/>
    <cellStyle name="Note 5 19 4 4" xfId="2550" xr:uid="{00000000-0005-0000-0000-00008C870000}"/>
    <cellStyle name="Note 5 19 4 4 2" xfId="5061" xr:uid="{00000000-0005-0000-0000-00008D870000}"/>
    <cellStyle name="Note 5 19 4 4 2 2" xfId="22497" xr:uid="{00000000-0005-0000-0000-00008E870000}"/>
    <cellStyle name="Note 5 19 4 4 2 3" xfId="36950" xr:uid="{00000000-0005-0000-0000-00008F870000}"/>
    <cellStyle name="Note 5 19 4 4 3" xfId="7523" xr:uid="{00000000-0005-0000-0000-000090870000}"/>
    <cellStyle name="Note 5 19 4 4 3 2" xfId="24958" xr:uid="{00000000-0005-0000-0000-000091870000}"/>
    <cellStyle name="Note 5 19 4 4 3 3" xfId="39411" xr:uid="{00000000-0005-0000-0000-000092870000}"/>
    <cellStyle name="Note 5 19 4 4 4" xfId="9964" xr:uid="{00000000-0005-0000-0000-000093870000}"/>
    <cellStyle name="Note 5 19 4 4 4 2" xfId="27399" xr:uid="{00000000-0005-0000-0000-000094870000}"/>
    <cellStyle name="Note 5 19 4 4 4 3" xfId="41852" xr:uid="{00000000-0005-0000-0000-000095870000}"/>
    <cellStyle name="Note 5 19 4 4 5" xfId="12384" xr:uid="{00000000-0005-0000-0000-000096870000}"/>
    <cellStyle name="Note 5 19 4 4 5 2" xfId="29819" xr:uid="{00000000-0005-0000-0000-000097870000}"/>
    <cellStyle name="Note 5 19 4 4 5 3" xfId="44272" xr:uid="{00000000-0005-0000-0000-000098870000}"/>
    <cellStyle name="Note 5 19 4 4 6" xfId="15407" xr:uid="{00000000-0005-0000-0000-000099870000}"/>
    <cellStyle name="Note 5 19 4 4 6 2" xfId="32842" xr:uid="{00000000-0005-0000-0000-00009A870000}"/>
    <cellStyle name="Note 5 19 4 4 6 3" xfId="47295" xr:uid="{00000000-0005-0000-0000-00009B870000}"/>
    <cellStyle name="Note 5 19 4 4 7" xfId="19391" xr:uid="{00000000-0005-0000-0000-00009C870000}"/>
    <cellStyle name="Note 5 19 4 4 8" xfId="20569" xr:uid="{00000000-0005-0000-0000-00009D870000}"/>
    <cellStyle name="Note 5 19 4 5" xfId="5058" xr:uid="{00000000-0005-0000-0000-00009E870000}"/>
    <cellStyle name="Note 5 19 4 5 2" xfId="14419" xr:uid="{00000000-0005-0000-0000-00009F870000}"/>
    <cellStyle name="Note 5 19 4 5 2 2" xfId="31854" xr:uid="{00000000-0005-0000-0000-0000A0870000}"/>
    <cellStyle name="Note 5 19 4 5 2 3" xfId="46307" xr:uid="{00000000-0005-0000-0000-0000A1870000}"/>
    <cellStyle name="Note 5 19 4 5 3" xfId="16880" xr:uid="{00000000-0005-0000-0000-0000A2870000}"/>
    <cellStyle name="Note 5 19 4 5 3 2" xfId="34315" xr:uid="{00000000-0005-0000-0000-0000A3870000}"/>
    <cellStyle name="Note 5 19 4 5 3 3" xfId="48768" xr:uid="{00000000-0005-0000-0000-0000A4870000}"/>
    <cellStyle name="Note 5 19 4 5 4" xfId="22494" xr:uid="{00000000-0005-0000-0000-0000A5870000}"/>
    <cellStyle name="Note 5 19 4 5 5" xfId="36947" xr:uid="{00000000-0005-0000-0000-0000A6870000}"/>
    <cellStyle name="Note 5 19 4 6" xfId="7520" xr:uid="{00000000-0005-0000-0000-0000A7870000}"/>
    <cellStyle name="Note 5 19 4 6 2" xfId="24955" xr:uid="{00000000-0005-0000-0000-0000A8870000}"/>
    <cellStyle name="Note 5 19 4 6 3" xfId="39408" xr:uid="{00000000-0005-0000-0000-0000A9870000}"/>
    <cellStyle name="Note 5 19 4 7" xfId="9961" xr:uid="{00000000-0005-0000-0000-0000AA870000}"/>
    <cellStyle name="Note 5 19 4 7 2" xfId="27396" xr:uid="{00000000-0005-0000-0000-0000AB870000}"/>
    <cellStyle name="Note 5 19 4 7 3" xfId="41849" xr:uid="{00000000-0005-0000-0000-0000AC870000}"/>
    <cellStyle name="Note 5 19 4 8" xfId="12381" xr:uid="{00000000-0005-0000-0000-0000AD870000}"/>
    <cellStyle name="Note 5 19 4 8 2" xfId="29816" xr:uid="{00000000-0005-0000-0000-0000AE870000}"/>
    <cellStyle name="Note 5 19 4 8 3" xfId="44269" xr:uid="{00000000-0005-0000-0000-0000AF870000}"/>
    <cellStyle name="Note 5 19 4 9" xfId="19388" xr:uid="{00000000-0005-0000-0000-0000B0870000}"/>
    <cellStyle name="Note 5 19 5" xfId="2551" xr:uid="{00000000-0005-0000-0000-0000B1870000}"/>
    <cellStyle name="Note 5 19 5 2" xfId="2552" xr:uid="{00000000-0005-0000-0000-0000B2870000}"/>
    <cellStyle name="Note 5 19 5 2 2" xfId="5063" xr:uid="{00000000-0005-0000-0000-0000B3870000}"/>
    <cellStyle name="Note 5 19 5 2 2 2" xfId="14423" xr:uid="{00000000-0005-0000-0000-0000B4870000}"/>
    <cellStyle name="Note 5 19 5 2 2 2 2" xfId="31858" xr:uid="{00000000-0005-0000-0000-0000B5870000}"/>
    <cellStyle name="Note 5 19 5 2 2 2 3" xfId="46311" xr:uid="{00000000-0005-0000-0000-0000B6870000}"/>
    <cellStyle name="Note 5 19 5 2 2 3" xfId="16884" xr:uid="{00000000-0005-0000-0000-0000B7870000}"/>
    <cellStyle name="Note 5 19 5 2 2 3 2" xfId="34319" xr:uid="{00000000-0005-0000-0000-0000B8870000}"/>
    <cellStyle name="Note 5 19 5 2 2 3 3" xfId="48772" xr:uid="{00000000-0005-0000-0000-0000B9870000}"/>
    <cellStyle name="Note 5 19 5 2 2 4" xfId="22499" xr:uid="{00000000-0005-0000-0000-0000BA870000}"/>
    <cellStyle name="Note 5 19 5 2 2 5" xfId="36952" xr:uid="{00000000-0005-0000-0000-0000BB870000}"/>
    <cellStyle name="Note 5 19 5 2 3" xfId="7525" xr:uid="{00000000-0005-0000-0000-0000BC870000}"/>
    <cellStyle name="Note 5 19 5 2 3 2" xfId="24960" xr:uid="{00000000-0005-0000-0000-0000BD870000}"/>
    <cellStyle name="Note 5 19 5 2 3 3" xfId="39413" xr:uid="{00000000-0005-0000-0000-0000BE870000}"/>
    <cellStyle name="Note 5 19 5 2 4" xfId="9966" xr:uid="{00000000-0005-0000-0000-0000BF870000}"/>
    <cellStyle name="Note 5 19 5 2 4 2" xfId="27401" xr:uid="{00000000-0005-0000-0000-0000C0870000}"/>
    <cellStyle name="Note 5 19 5 2 4 3" xfId="41854" xr:uid="{00000000-0005-0000-0000-0000C1870000}"/>
    <cellStyle name="Note 5 19 5 2 5" xfId="12386" xr:uid="{00000000-0005-0000-0000-0000C2870000}"/>
    <cellStyle name="Note 5 19 5 2 5 2" xfId="29821" xr:uid="{00000000-0005-0000-0000-0000C3870000}"/>
    <cellStyle name="Note 5 19 5 2 5 3" xfId="44274" xr:uid="{00000000-0005-0000-0000-0000C4870000}"/>
    <cellStyle name="Note 5 19 5 2 6" xfId="19393" xr:uid="{00000000-0005-0000-0000-0000C5870000}"/>
    <cellStyle name="Note 5 19 5 3" xfId="2553" xr:uid="{00000000-0005-0000-0000-0000C6870000}"/>
    <cellStyle name="Note 5 19 5 3 2" xfId="5064" xr:uid="{00000000-0005-0000-0000-0000C7870000}"/>
    <cellStyle name="Note 5 19 5 3 2 2" xfId="14424" xr:uid="{00000000-0005-0000-0000-0000C8870000}"/>
    <cellStyle name="Note 5 19 5 3 2 2 2" xfId="31859" xr:uid="{00000000-0005-0000-0000-0000C9870000}"/>
    <cellStyle name="Note 5 19 5 3 2 2 3" xfId="46312" xr:uid="{00000000-0005-0000-0000-0000CA870000}"/>
    <cellStyle name="Note 5 19 5 3 2 3" xfId="16885" xr:uid="{00000000-0005-0000-0000-0000CB870000}"/>
    <cellStyle name="Note 5 19 5 3 2 3 2" xfId="34320" xr:uid="{00000000-0005-0000-0000-0000CC870000}"/>
    <cellStyle name="Note 5 19 5 3 2 3 3" xfId="48773" xr:uid="{00000000-0005-0000-0000-0000CD870000}"/>
    <cellStyle name="Note 5 19 5 3 2 4" xfId="22500" xr:uid="{00000000-0005-0000-0000-0000CE870000}"/>
    <cellStyle name="Note 5 19 5 3 2 5" xfId="36953" xr:uid="{00000000-0005-0000-0000-0000CF870000}"/>
    <cellStyle name="Note 5 19 5 3 3" xfId="7526" xr:uid="{00000000-0005-0000-0000-0000D0870000}"/>
    <cellStyle name="Note 5 19 5 3 3 2" xfId="24961" xr:uid="{00000000-0005-0000-0000-0000D1870000}"/>
    <cellStyle name="Note 5 19 5 3 3 3" xfId="39414" xr:uid="{00000000-0005-0000-0000-0000D2870000}"/>
    <cellStyle name="Note 5 19 5 3 4" xfId="9967" xr:uid="{00000000-0005-0000-0000-0000D3870000}"/>
    <cellStyle name="Note 5 19 5 3 4 2" xfId="27402" xr:uid="{00000000-0005-0000-0000-0000D4870000}"/>
    <cellStyle name="Note 5 19 5 3 4 3" xfId="41855" xr:uid="{00000000-0005-0000-0000-0000D5870000}"/>
    <cellStyle name="Note 5 19 5 3 5" xfId="12387" xr:uid="{00000000-0005-0000-0000-0000D6870000}"/>
    <cellStyle name="Note 5 19 5 3 5 2" xfId="29822" xr:uid="{00000000-0005-0000-0000-0000D7870000}"/>
    <cellStyle name="Note 5 19 5 3 5 3" xfId="44275" xr:uid="{00000000-0005-0000-0000-0000D8870000}"/>
    <cellStyle name="Note 5 19 5 3 6" xfId="19394" xr:uid="{00000000-0005-0000-0000-0000D9870000}"/>
    <cellStyle name="Note 5 19 5 4" xfId="2554" xr:uid="{00000000-0005-0000-0000-0000DA870000}"/>
    <cellStyle name="Note 5 19 5 4 2" xfId="5065" xr:uid="{00000000-0005-0000-0000-0000DB870000}"/>
    <cellStyle name="Note 5 19 5 4 2 2" xfId="22501" xr:uid="{00000000-0005-0000-0000-0000DC870000}"/>
    <cellStyle name="Note 5 19 5 4 2 3" xfId="36954" xr:uid="{00000000-0005-0000-0000-0000DD870000}"/>
    <cellStyle name="Note 5 19 5 4 3" xfId="7527" xr:uid="{00000000-0005-0000-0000-0000DE870000}"/>
    <cellStyle name="Note 5 19 5 4 3 2" xfId="24962" xr:uid="{00000000-0005-0000-0000-0000DF870000}"/>
    <cellStyle name="Note 5 19 5 4 3 3" xfId="39415" xr:uid="{00000000-0005-0000-0000-0000E0870000}"/>
    <cellStyle name="Note 5 19 5 4 4" xfId="9968" xr:uid="{00000000-0005-0000-0000-0000E1870000}"/>
    <cellStyle name="Note 5 19 5 4 4 2" xfId="27403" xr:uid="{00000000-0005-0000-0000-0000E2870000}"/>
    <cellStyle name="Note 5 19 5 4 4 3" xfId="41856" xr:uid="{00000000-0005-0000-0000-0000E3870000}"/>
    <cellStyle name="Note 5 19 5 4 5" xfId="12388" xr:uid="{00000000-0005-0000-0000-0000E4870000}"/>
    <cellStyle name="Note 5 19 5 4 5 2" xfId="29823" xr:uid="{00000000-0005-0000-0000-0000E5870000}"/>
    <cellStyle name="Note 5 19 5 4 5 3" xfId="44276" xr:uid="{00000000-0005-0000-0000-0000E6870000}"/>
    <cellStyle name="Note 5 19 5 4 6" xfId="15408" xr:uid="{00000000-0005-0000-0000-0000E7870000}"/>
    <cellStyle name="Note 5 19 5 4 6 2" xfId="32843" xr:uid="{00000000-0005-0000-0000-0000E8870000}"/>
    <cellStyle name="Note 5 19 5 4 6 3" xfId="47296" xr:uid="{00000000-0005-0000-0000-0000E9870000}"/>
    <cellStyle name="Note 5 19 5 4 7" xfId="19395" xr:uid="{00000000-0005-0000-0000-0000EA870000}"/>
    <cellStyle name="Note 5 19 5 4 8" xfId="20570" xr:uid="{00000000-0005-0000-0000-0000EB870000}"/>
    <cellStyle name="Note 5 19 5 5" xfId="5062" xr:uid="{00000000-0005-0000-0000-0000EC870000}"/>
    <cellStyle name="Note 5 19 5 5 2" xfId="14422" xr:uid="{00000000-0005-0000-0000-0000ED870000}"/>
    <cellStyle name="Note 5 19 5 5 2 2" xfId="31857" xr:uid="{00000000-0005-0000-0000-0000EE870000}"/>
    <cellStyle name="Note 5 19 5 5 2 3" xfId="46310" xr:uid="{00000000-0005-0000-0000-0000EF870000}"/>
    <cellStyle name="Note 5 19 5 5 3" xfId="16883" xr:uid="{00000000-0005-0000-0000-0000F0870000}"/>
    <cellStyle name="Note 5 19 5 5 3 2" xfId="34318" xr:uid="{00000000-0005-0000-0000-0000F1870000}"/>
    <cellStyle name="Note 5 19 5 5 3 3" xfId="48771" xr:uid="{00000000-0005-0000-0000-0000F2870000}"/>
    <cellStyle name="Note 5 19 5 5 4" xfId="22498" xr:uid="{00000000-0005-0000-0000-0000F3870000}"/>
    <cellStyle name="Note 5 19 5 5 5" xfId="36951" xr:uid="{00000000-0005-0000-0000-0000F4870000}"/>
    <cellStyle name="Note 5 19 5 6" xfId="7524" xr:uid="{00000000-0005-0000-0000-0000F5870000}"/>
    <cellStyle name="Note 5 19 5 6 2" xfId="24959" xr:uid="{00000000-0005-0000-0000-0000F6870000}"/>
    <cellStyle name="Note 5 19 5 6 3" xfId="39412" xr:uid="{00000000-0005-0000-0000-0000F7870000}"/>
    <cellStyle name="Note 5 19 5 7" xfId="9965" xr:uid="{00000000-0005-0000-0000-0000F8870000}"/>
    <cellStyle name="Note 5 19 5 7 2" xfId="27400" xr:uid="{00000000-0005-0000-0000-0000F9870000}"/>
    <cellStyle name="Note 5 19 5 7 3" xfId="41853" xr:uid="{00000000-0005-0000-0000-0000FA870000}"/>
    <cellStyle name="Note 5 19 5 8" xfId="12385" xr:uid="{00000000-0005-0000-0000-0000FB870000}"/>
    <cellStyle name="Note 5 19 5 8 2" xfId="29820" xr:uid="{00000000-0005-0000-0000-0000FC870000}"/>
    <cellStyle name="Note 5 19 5 8 3" xfId="44273" xr:uid="{00000000-0005-0000-0000-0000FD870000}"/>
    <cellStyle name="Note 5 19 5 9" xfId="19392" xr:uid="{00000000-0005-0000-0000-0000FE870000}"/>
    <cellStyle name="Note 5 19 6" xfId="2555" xr:uid="{00000000-0005-0000-0000-0000FF870000}"/>
    <cellStyle name="Note 5 19 6 2" xfId="5066" xr:uid="{00000000-0005-0000-0000-000000880000}"/>
    <cellStyle name="Note 5 19 6 2 2" xfId="14425" xr:uid="{00000000-0005-0000-0000-000001880000}"/>
    <cellStyle name="Note 5 19 6 2 2 2" xfId="31860" xr:uid="{00000000-0005-0000-0000-000002880000}"/>
    <cellStyle name="Note 5 19 6 2 2 3" xfId="46313" xr:uid="{00000000-0005-0000-0000-000003880000}"/>
    <cellStyle name="Note 5 19 6 2 3" xfId="16886" xr:uid="{00000000-0005-0000-0000-000004880000}"/>
    <cellStyle name="Note 5 19 6 2 3 2" xfId="34321" xr:uid="{00000000-0005-0000-0000-000005880000}"/>
    <cellStyle name="Note 5 19 6 2 3 3" xfId="48774" xr:uid="{00000000-0005-0000-0000-000006880000}"/>
    <cellStyle name="Note 5 19 6 2 4" xfId="22502" xr:uid="{00000000-0005-0000-0000-000007880000}"/>
    <cellStyle name="Note 5 19 6 2 5" xfId="36955" xr:uid="{00000000-0005-0000-0000-000008880000}"/>
    <cellStyle name="Note 5 19 6 3" xfId="7528" xr:uid="{00000000-0005-0000-0000-000009880000}"/>
    <cellStyle name="Note 5 19 6 3 2" xfId="24963" xr:uid="{00000000-0005-0000-0000-00000A880000}"/>
    <cellStyle name="Note 5 19 6 3 3" xfId="39416" xr:uid="{00000000-0005-0000-0000-00000B880000}"/>
    <cellStyle name="Note 5 19 6 4" xfId="9969" xr:uid="{00000000-0005-0000-0000-00000C880000}"/>
    <cellStyle name="Note 5 19 6 4 2" xfId="27404" xr:uid="{00000000-0005-0000-0000-00000D880000}"/>
    <cellStyle name="Note 5 19 6 4 3" xfId="41857" xr:uid="{00000000-0005-0000-0000-00000E880000}"/>
    <cellStyle name="Note 5 19 6 5" xfId="12389" xr:uid="{00000000-0005-0000-0000-00000F880000}"/>
    <cellStyle name="Note 5 19 6 5 2" xfId="29824" xr:uid="{00000000-0005-0000-0000-000010880000}"/>
    <cellStyle name="Note 5 19 6 5 3" xfId="44277" xr:uid="{00000000-0005-0000-0000-000011880000}"/>
    <cellStyle name="Note 5 19 6 6" xfId="19396" xr:uid="{00000000-0005-0000-0000-000012880000}"/>
    <cellStyle name="Note 5 19 7" xfId="2556" xr:uid="{00000000-0005-0000-0000-000013880000}"/>
    <cellStyle name="Note 5 19 7 2" xfId="5067" xr:uid="{00000000-0005-0000-0000-000014880000}"/>
    <cellStyle name="Note 5 19 7 2 2" xfId="14426" xr:uid="{00000000-0005-0000-0000-000015880000}"/>
    <cellStyle name="Note 5 19 7 2 2 2" xfId="31861" xr:uid="{00000000-0005-0000-0000-000016880000}"/>
    <cellStyle name="Note 5 19 7 2 2 3" xfId="46314" xr:uid="{00000000-0005-0000-0000-000017880000}"/>
    <cellStyle name="Note 5 19 7 2 3" xfId="16887" xr:uid="{00000000-0005-0000-0000-000018880000}"/>
    <cellStyle name="Note 5 19 7 2 3 2" xfId="34322" xr:uid="{00000000-0005-0000-0000-000019880000}"/>
    <cellStyle name="Note 5 19 7 2 3 3" xfId="48775" xr:uid="{00000000-0005-0000-0000-00001A880000}"/>
    <cellStyle name="Note 5 19 7 2 4" xfId="22503" xr:uid="{00000000-0005-0000-0000-00001B880000}"/>
    <cellStyle name="Note 5 19 7 2 5" xfId="36956" xr:uid="{00000000-0005-0000-0000-00001C880000}"/>
    <cellStyle name="Note 5 19 7 3" xfId="7529" xr:uid="{00000000-0005-0000-0000-00001D880000}"/>
    <cellStyle name="Note 5 19 7 3 2" xfId="24964" xr:uid="{00000000-0005-0000-0000-00001E880000}"/>
    <cellStyle name="Note 5 19 7 3 3" xfId="39417" xr:uid="{00000000-0005-0000-0000-00001F880000}"/>
    <cellStyle name="Note 5 19 7 4" xfId="9970" xr:uid="{00000000-0005-0000-0000-000020880000}"/>
    <cellStyle name="Note 5 19 7 4 2" xfId="27405" xr:uid="{00000000-0005-0000-0000-000021880000}"/>
    <cellStyle name="Note 5 19 7 4 3" xfId="41858" xr:uid="{00000000-0005-0000-0000-000022880000}"/>
    <cellStyle name="Note 5 19 7 5" xfId="12390" xr:uid="{00000000-0005-0000-0000-000023880000}"/>
    <cellStyle name="Note 5 19 7 5 2" xfId="29825" xr:uid="{00000000-0005-0000-0000-000024880000}"/>
    <cellStyle name="Note 5 19 7 5 3" xfId="44278" xr:uid="{00000000-0005-0000-0000-000025880000}"/>
    <cellStyle name="Note 5 19 7 6" xfId="19397" xr:uid="{00000000-0005-0000-0000-000026880000}"/>
    <cellStyle name="Note 5 19 8" xfId="2557" xr:uid="{00000000-0005-0000-0000-000027880000}"/>
    <cellStyle name="Note 5 19 8 2" xfId="5068" xr:uid="{00000000-0005-0000-0000-000028880000}"/>
    <cellStyle name="Note 5 19 8 2 2" xfId="22504" xr:uid="{00000000-0005-0000-0000-000029880000}"/>
    <cellStyle name="Note 5 19 8 2 3" xfId="36957" xr:uid="{00000000-0005-0000-0000-00002A880000}"/>
    <cellStyle name="Note 5 19 8 3" xfId="7530" xr:uid="{00000000-0005-0000-0000-00002B880000}"/>
    <cellStyle name="Note 5 19 8 3 2" xfId="24965" xr:uid="{00000000-0005-0000-0000-00002C880000}"/>
    <cellStyle name="Note 5 19 8 3 3" xfId="39418" xr:uid="{00000000-0005-0000-0000-00002D880000}"/>
    <cellStyle name="Note 5 19 8 4" xfId="9971" xr:uid="{00000000-0005-0000-0000-00002E880000}"/>
    <cellStyle name="Note 5 19 8 4 2" xfId="27406" xr:uid="{00000000-0005-0000-0000-00002F880000}"/>
    <cellStyle name="Note 5 19 8 4 3" xfId="41859" xr:uid="{00000000-0005-0000-0000-000030880000}"/>
    <cellStyle name="Note 5 19 8 5" xfId="12391" xr:uid="{00000000-0005-0000-0000-000031880000}"/>
    <cellStyle name="Note 5 19 8 5 2" xfId="29826" xr:uid="{00000000-0005-0000-0000-000032880000}"/>
    <cellStyle name="Note 5 19 8 5 3" xfId="44279" xr:uid="{00000000-0005-0000-0000-000033880000}"/>
    <cellStyle name="Note 5 19 8 6" xfId="15409" xr:uid="{00000000-0005-0000-0000-000034880000}"/>
    <cellStyle name="Note 5 19 8 6 2" xfId="32844" xr:uid="{00000000-0005-0000-0000-000035880000}"/>
    <cellStyle name="Note 5 19 8 6 3" xfId="47297" xr:uid="{00000000-0005-0000-0000-000036880000}"/>
    <cellStyle name="Note 5 19 8 7" xfId="19398" xr:uid="{00000000-0005-0000-0000-000037880000}"/>
    <cellStyle name="Note 5 19 8 8" xfId="20571" xr:uid="{00000000-0005-0000-0000-000038880000}"/>
    <cellStyle name="Note 5 19 9" xfId="5049" xr:uid="{00000000-0005-0000-0000-000039880000}"/>
    <cellStyle name="Note 5 19 9 2" xfId="14412" xr:uid="{00000000-0005-0000-0000-00003A880000}"/>
    <cellStyle name="Note 5 19 9 2 2" xfId="31847" xr:uid="{00000000-0005-0000-0000-00003B880000}"/>
    <cellStyle name="Note 5 19 9 2 3" xfId="46300" xr:uid="{00000000-0005-0000-0000-00003C880000}"/>
    <cellStyle name="Note 5 19 9 3" xfId="16873" xr:uid="{00000000-0005-0000-0000-00003D880000}"/>
    <cellStyle name="Note 5 19 9 3 2" xfId="34308" xr:uid="{00000000-0005-0000-0000-00003E880000}"/>
    <cellStyle name="Note 5 19 9 3 3" xfId="48761" xr:uid="{00000000-0005-0000-0000-00003F880000}"/>
    <cellStyle name="Note 5 19 9 4" xfId="22485" xr:uid="{00000000-0005-0000-0000-000040880000}"/>
    <cellStyle name="Note 5 19 9 5" xfId="36938" xr:uid="{00000000-0005-0000-0000-000041880000}"/>
    <cellStyle name="Note 5 2" xfId="2558" xr:uid="{00000000-0005-0000-0000-000042880000}"/>
    <cellStyle name="Note 5 2 10" xfId="7531" xr:uid="{00000000-0005-0000-0000-000043880000}"/>
    <cellStyle name="Note 5 2 10 2" xfId="24966" xr:uid="{00000000-0005-0000-0000-000044880000}"/>
    <cellStyle name="Note 5 2 10 3" xfId="39419" xr:uid="{00000000-0005-0000-0000-000045880000}"/>
    <cellStyle name="Note 5 2 11" xfId="9972" xr:uid="{00000000-0005-0000-0000-000046880000}"/>
    <cellStyle name="Note 5 2 11 2" xfId="27407" xr:uid="{00000000-0005-0000-0000-000047880000}"/>
    <cellStyle name="Note 5 2 11 3" xfId="41860" xr:uid="{00000000-0005-0000-0000-000048880000}"/>
    <cellStyle name="Note 5 2 12" xfId="12392" xr:uid="{00000000-0005-0000-0000-000049880000}"/>
    <cellStyle name="Note 5 2 12 2" xfId="29827" xr:uid="{00000000-0005-0000-0000-00004A880000}"/>
    <cellStyle name="Note 5 2 12 3" xfId="44280" xr:uid="{00000000-0005-0000-0000-00004B880000}"/>
    <cellStyle name="Note 5 2 13" xfId="19399" xr:uid="{00000000-0005-0000-0000-00004C880000}"/>
    <cellStyle name="Note 5 2 2" xfId="2559" xr:uid="{00000000-0005-0000-0000-00004D880000}"/>
    <cellStyle name="Note 5 2 2 2" xfId="2560" xr:uid="{00000000-0005-0000-0000-00004E880000}"/>
    <cellStyle name="Note 5 2 2 2 2" xfId="5071" xr:uid="{00000000-0005-0000-0000-00004F880000}"/>
    <cellStyle name="Note 5 2 2 2 2 2" xfId="14429" xr:uid="{00000000-0005-0000-0000-000050880000}"/>
    <cellStyle name="Note 5 2 2 2 2 2 2" xfId="31864" xr:uid="{00000000-0005-0000-0000-000051880000}"/>
    <cellStyle name="Note 5 2 2 2 2 2 3" xfId="46317" xr:uid="{00000000-0005-0000-0000-000052880000}"/>
    <cellStyle name="Note 5 2 2 2 2 3" xfId="16890" xr:uid="{00000000-0005-0000-0000-000053880000}"/>
    <cellStyle name="Note 5 2 2 2 2 3 2" xfId="34325" xr:uid="{00000000-0005-0000-0000-000054880000}"/>
    <cellStyle name="Note 5 2 2 2 2 3 3" xfId="48778" xr:uid="{00000000-0005-0000-0000-000055880000}"/>
    <cellStyle name="Note 5 2 2 2 2 4" xfId="22507" xr:uid="{00000000-0005-0000-0000-000056880000}"/>
    <cellStyle name="Note 5 2 2 2 2 5" xfId="36960" xr:uid="{00000000-0005-0000-0000-000057880000}"/>
    <cellStyle name="Note 5 2 2 2 3" xfId="7533" xr:uid="{00000000-0005-0000-0000-000058880000}"/>
    <cellStyle name="Note 5 2 2 2 3 2" xfId="24968" xr:uid="{00000000-0005-0000-0000-000059880000}"/>
    <cellStyle name="Note 5 2 2 2 3 3" xfId="39421" xr:uid="{00000000-0005-0000-0000-00005A880000}"/>
    <cellStyle name="Note 5 2 2 2 4" xfId="9974" xr:uid="{00000000-0005-0000-0000-00005B880000}"/>
    <cellStyle name="Note 5 2 2 2 4 2" xfId="27409" xr:uid="{00000000-0005-0000-0000-00005C880000}"/>
    <cellStyle name="Note 5 2 2 2 4 3" xfId="41862" xr:uid="{00000000-0005-0000-0000-00005D880000}"/>
    <cellStyle name="Note 5 2 2 2 5" xfId="12394" xr:uid="{00000000-0005-0000-0000-00005E880000}"/>
    <cellStyle name="Note 5 2 2 2 5 2" xfId="29829" xr:uid="{00000000-0005-0000-0000-00005F880000}"/>
    <cellStyle name="Note 5 2 2 2 5 3" xfId="44282" xr:uid="{00000000-0005-0000-0000-000060880000}"/>
    <cellStyle name="Note 5 2 2 2 6" xfId="19401" xr:uid="{00000000-0005-0000-0000-000061880000}"/>
    <cellStyle name="Note 5 2 2 3" xfId="2561" xr:uid="{00000000-0005-0000-0000-000062880000}"/>
    <cellStyle name="Note 5 2 2 3 2" xfId="5072" xr:uid="{00000000-0005-0000-0000-000063880000}"/>
    <cellStyle name="Note 5 2 2 3 2 2" xfId="14430" xr:uid="{00000000-0005-0000-0000-000064880000}"/>
    <cellStyle name="Note 5 2 2 3 2 2 2" xfId="31865" xr:uid="{00000000-0005-0000-0000-000065880000}"/>
    <cellStyle name="Note 5 2 2 3 2 2 3" xfId="46318" xr:uid="{00000000-0005-0000-0000-000066880000}"/>
    <cellStyle name="Note 5 2 2 3 2 3" xfId="16891" xr:uid="{00000000-0005-0000-0000-000067880000}"/>
    <cellStyle name="Note 5 2 2 3 2 3 2" xfId="34326" xr:uid="{00000000-0005-0000-0000-000068880000}"/>
    <cellStyle name="Note 5 2 2 3 2 3 3" xfId="48779" xr:uid="{00000000-0005-0000-0000-000069880000}"/>
    <cellStyle name="Note 5 2 2 3 2 4" xfId="22508" xr:uid="{00000000-0005-0000-0000-00006A880000}"/>
    <cellStyle name="Note 5 2 2 3 2 5" xfId="36961" xr:uid="{00000000-0005-0000-0000-00006B880000}"/>
    <cellStyle name="Note 5 2 2 3 3" xfId="7534" xr:uid="{00000000-0005-0000-0000-00006C880000}"/>
    <cellStyle name="Note 5 2 2 3 3 2" xfId="24969" xr:uid="{00000000-0005-0000-0000-00006D880000}"/>
    <cellStyle name="Note 5 2 2 3 3 3" xfId="39422" xr:uid="{00000000-0005-0000-0000-00006E880000}"/>
    <cellStyle name="Note 5 2 2 3 4" xfId="9975" xr:uid="{00000000-0005-0000-0000-00006F880000}"/>
    <cellStyle name="Note 5 2 2 3 4 2" xfId="27410" xr:uid="{00000000-0005-0000-0000-000070880000}"/>
    <cellStyle name="Note 5 2 2 3 4 3" xfId="41863" xr:uid="{00000000-0005-0000-0000-000071880000}"/>
    <cellStyle name="Note 5 2 2 3 5" xfId="12395" xr:uid="{00000000-0005-0000-0000-000072880000}"/>
    <cellStyle name="Note 5 2 2 3 5 2" xfId="29830" xr:uid="{00000000-0005-0000-0000-000073880000}"/>
    <cellStyle name="Note 5 2 2 3 5 3" xfId="44283" xr:uid="{00000000-0005-0000-0000-000074880000}"/>
    <cellStyle name="Note 5 2 2 3 6" xfId="19402" xr:uid="{00000000-0005-0000-0000-000075880000}"/>
    <cellStyle name="Note 5 2 2 4" xfId="2562" xr:uid="{00000000-0005-0000-0000-000076880000}"/>
    <cellStyle name="Note 5 2 2 4 2" xfId="5073" xr:uid="{00000000-0005-0000-0000-000077880000}"/>
    <cellStyle name="Note 5 2 2 4 2 2" xfId="22509" xr:uid="{00000000-0005-0000-0000-000078880000}"/>
    <cellStyle name="Note 5 2 2 4 2 3" xfId="36962" xr:uid="{00000000-0005-0000-0000-000079880000}"/>
    <cellStyle name="Note 5 2 2 4 3" xfId="7535" xr:uid="{00000000-0005-0000-0000-00007A880000}"/>
    <cellStyle name="Note 5 2 2 4 3 2" xfId="24970" xr:uid="{00000000-0005-0000-0000-00007B880000}"/>
    <cellStyle name="Note 5 2 2 4 3 3" xfId="39423" xr:uid="{00000000-0005-0000-0000-00007C880000}"/>
    <cellStyle name="Note 5 2 2 4 4" xfId="9976" xr:uid="{00000000-0005-0000-0000-00007D880000}"/>
    <cellStyle name="Note 5 2 2 4 4 2" xfId="27411" xr:uid="{00000000-0005-0000-0000-00007E880000}"/>
    <cellStyle name="Note 5 2 2 4 4 3" xfId="41864" xr:uid="{00000000-0005-0000-0000-00007F880000}"/>
    <cellStyle name="Note 5 2 2 4 5" xfId="12396" xr:uid="{00000000-0005-0000-0000-000080880000}"/>
    <cellStyle name="Note 5 2 2 4 5 2" xfId="29831" xr:uid="{00000000-0005-0000-0000-000081880000}"/>
    <cellStyle name="Note 5 2 2 4 5 3" xfId="44284" xr:uid="{00000000-0005-0000-0000-000082880000}"/>
    <cellStyle name="Note 5 2 2 4 6" xfId="15410" xr:uid="{00000000-0005-0000-0000-000083880000}"/>
    <cellStyle name="Note 5 2 2 4 6 2" xfId="32845" xr:uid="{00000000-0005-0000-0000-000084880000}"/>
    <cellStyle name="Note 5 2 2 4 6 3" xfId="47298" xr:uid="{00000000-0005-0000-0000-000085880000}"/>
    <cellStyle name="Note 5 2 2 4 7" xfId="19403" xr:uid="{00000000-0005-0000-0000-000086880000}"/>
    <cellStyle name="Note 5 2 2 4 8" xfId="20572" xr:uid="{00000000-0005-0000-0000-000087880000}"/>
    <cellStyle name="Note 5 2 2 5" xfId="5070" xr:uid="{00000000-0005-0000-0000-000088880000}"/>
    <cellStyle name="Note 5 2 2 5 2" xfId="14428" xr:uid="{00000000-0005-0000-0000-000089880000}"/>
    <cellStyle name="Note 5 2 2 5 2 2" xfId="31863" xr:uid="{00000000-0005-0000-0000-00008A880000}"/>
    <cellStyle name="Note 5 2 2 5 2 3" xfId="46316" xr:uid="{00000000-0005-0000-0000-00008B880000}"/>
    <cellStyle name="Note 5 2 2 5 3" xfId="16889" xr:uid="{00000000-0005-0000-0000-00008C880000}"/>
    <cellStyle name="Note 5 2 2 5 3 2" xfId="34324" xr:uid="{00000000-0005-0000-0000-00008D880000}"/>
    <cellStyle name="Note 5 2 2 5 3 3" xfId="48777" xr:uid="{00000000-0005-0000-0000-00008E880000}"/>
    <cellStyle name="Note 5 2 2 5 4" xfId="22506" xr:uid="{00000000-0005-0000-0000-00008F880000}"/>
    <cellStyle name="Note 5 2 2 5 5" xfId="36959" xr:uid="{00000000-0005-0000-0000-000090880000}"/>
    <cellStyle name="Note 5 2 2 6" xfId="7532" xr:uid="{00000000-0005-0000-0000-000091880000}"/>
    <cellStyle name="Note 5 2 2 6 2" xfId="24967" xr:uid="{00000000-0005-0000-0000-000092880000}"/>
    <cellStyle name="Note 5 2 2 6 3" xfId="39420" xr:uid="{00000000-0005-0000-0000-000093880000}"/>
    <cellStyle name="Note 5 2 2 7" xfId="9973" xr:uid="{00000000-0005-0000-0000-000094880000}"/>
    <cellStyle name="Note 5 2 2 7 2" xfId="27408" xr:uid="{00000000-0005-0000-0000-000095880000}"/>
    <cellStyle name="Note 5 2 2 7 3" xfId="41861" xr:uid="{00000000-0005-0000-0000-000096880000}"/>
    <cellStyle name="Note 5 2 2 8" xfId="12393" xr:uid="{00000000-0005-0000-0000-000097880000}"/>
    <cellStyle name="Note 5 2 2 8 2" xfId="29828" xr:uid="{00000000-0005-0000-0000-000098880000}"/>
    <cellStyle name="Note 5 2 2 8 3" xfId="44281" xr:uid="{00000000-0005-0000-0000-000099880000}"/>
    <cellStyle name="Note 5 2 2 9" xfId="19400" xr:uid="{00000000-0005-0000-0000-00009A880000}"/>
    <cellStyle name="Note 5 2 3" xfId="2563" xr:uid="{00000000-0005-0000-0000-00009B880000}"/>
    <cellStyle name="Note 5 2 3 2" xfId="2564" xr:uid="{00000000-0005-0000-0000-00009C880000}"/>
    <cellStyle name="Note 5 2 3 2 2" xfId="5075" xr:uid="{00000000-0005-0000-0000-00009D880000}"/>
    <cellStyle name="Note 5 2 3 2 2 2" xfId="14432" xr:uid="{00000000-0005-0000-0000-00009E880000}"/>
    <cellStyle name="Note 5 2 3 2 2 2 2" xfId="31867" xr:uid="{00000000-0005-0000-0000-00009F880000}"/>
    <cellStyle name="Note 5 2 3 2 2 2 3" xfId="46320" xr:uid="{00000000-0005-0000-0000-0000A0880000}"/>
    <cellStyle name="Note 5 2 3 2 2 3" xfId="16893" xr:uid="{00000000-0005-0000-0000-0000A1880000}"/>
    <cellStyle name="Note 5 2 3 2 2 3 2" xfId="34328" xr:uid="{00000000-0005-0000-0000-0000A2880000}"/>
    <cellStyle name="Note 5 2 3 2 2 3 3" xfId="48781" xr:uid="{00000000-0005-0000-0000-0000A3880000}"/>
    <cellStyle name="Note 5 2 3 2 2 4" xfId="22511" xr:uid="{00000000-0005-0000-0000-0000A4880000}"/>
    <cellStyle name="Note 5 2 3 2 2 5" xfId="36964" xr:uid="{00000000-0005-0000-0000-0000A5880000}"/>
    <cellStyle name="Note 5 2 3 2 3" xfId="7537" xr:uid="{00000000-0005-0000-0000-0000A6880000}"/>
    <cellStyle name="Note 5 2 3 2 3 2" xfId="24972" xr:uid="{00000000-0005-0000-0000-0000A7880000}"/>
    <cellStyle name="Note 5 2 3 2 3 3" xfId="39425" xr:uid="{00000000-0005-0000-0000-0000A8880000}"/>
    <cellStyle name="Note 5 2 3 2 4" xfId="9978" xr:uid="{00000000-0005-0000-0000-0000A9880000}"/>
    <cellStyle name="Note 5 2 3 2 4 2" xfId="27413" xr:uid="{00000000-0005-0000-0000-0000AA880000}"/>
    <cellStyle name="Note 5 2 3 2 4 3" xfId="41866" xr:uid="{00000000-0005-0000-0000-0000AB880000}"/>
    <cellStyle name="Note 5 2 3 2 5" xfId="12398" xr:uid="{00000000-0005-0000-0000-0000AC880000}"/>
    <cellStyle name="Note 5 2 3 2 5 2" xfId="29833" xr:uid="{00000000-0005-0000-0000-0000AD880000}"/>
    <cellStyle name="Note 5 2 3 2 5 3" xfId="44286" xr:uid="{00000000-0005-0000-0000-0000AE880000}"/>
    <cellStyle name="Note 5 2 3 2 6" xfId="19405" xr:uid="{00000000-0005-0000-0000-0000AF880000}"/>
    <cellStyle name="Note 5 2 3 3" xfId="2565" xr:uid="{00000000-0005-0000-0000-0000B0880000}"/>
    <cellStyle name="Note 5 2 3 3 2" xfId="5076" xr:uid="{00000000-0005-0000-0000-0000B1880000}"/>
    <cellStyle name="Note 5 2 3 3 2 2" xfId="14433" xr:uid="{00000000-0005-0000-0000-0000B2880000}"/>
    <cellStyle name="Note 5 2 3 3 2 2 2" xfId="31868" xr:uid="{00000000-0005-0000-0000-0000B3880000}"/>
    <cellStyle name="Note 5 2 3 3 2 2 3" xfId="46321" xr:uid="{00000000-0005-0000-0000-0000B4880000}"/>
    <cellStyle name="Note 5 2 3 3 2 3" xfId="16894" xr:uid="{00000000-0005-0000-0000-0000B5880000}"/>
    <cellStyle name="Note 5 2 3 3 2 3 2" xfId="34329" xr:uid="{00000000-0005-0000-0000-0000B6880000}"/>
    <cellStyle name="Note 5 2 3 3 2 3 3" xfId="48782" xr:uid="{00000000-0005-0000-0000-0000B7880000}"/>
    <cellStyle name="Note 5 2 3 3 2 4" xfId="22512" xr:uid="{00000000-0005-0000-0000-0000B8880000}"/>
    <cellStyle name="Note 5 2 3 3 2 5" xfId="36965" xr:uid="{00000000-0005-0000-0000-0000B9880000}"/>
    <cellStyle name="Note 5 2 3 3 3" xfId="7538" xr:uid="{00000000-0005-0000-0000-0000BA880000}"/>
    <cellStyle name="Note 5 2 3 3 3 2" xfId="24973" xr:uid="{00000000-0005-0000-0000-0000BB880000}"/>
    <cellStyle name="Note 5 2 3 3 3 3" xfId="39426" xr:uid="{00000000-0005-0000-0000-0000BC880000}"/>
    <cellStyle name="Note 5 2 3 3 4" xfId="9979" xr:uid="{00000000-0005-0000-0000-0000BD880000}"/>
    <cellStyle name="Note 5 2 3 3 4 2" xfId="27414" xr:uid="{00000000-0005-0000-0000-0000BE880000}"/>
    <cellStyle name="Note 5 2 3 3 4 3" xfId="41867" xr:uid="{00000000-0005-0000-0000-0000BF880000}"/>
    <cellStyle name="Note 5 2 3 3 5" xfId="12399" xr:uid="{00000000-0005-0000-0000-0000C0880000}"/>
    <cellStyle name="Note 5 2 3 3 5 2" xfId="29834" xr:uid="{00000000-0005-0000-0000-0000C1880000}"/>
    <cellStyle name="Note 5 2 3 3 5 3" xfId="44287" xr:uid="{00000000-0005-0000-0000-0000C2880000}"/>
    <cellStyle name="Note 5 2 3 3 6" xfId="19406" xr:uid="{00000000-0005-0000-0000-0000C3880000}"/>
    <cellStyle name="Note 5 2 3 4" xfId="2566" xr:uid="{00000000-0005-0000-0000-0000C4880000}"/>
    <cellStyle name="Note 5 2 3 4 2" xfId="5077" xr:uid="{00000000-0005-0000-0000-0000C5880000}"/>
    <cellStyle name="Note 5 2 3 4 2 2" xfId="22513" xr:uid="{00000000-0005-0000-0000-0000C6880000}"/>
    <cellStyle name="Note 5 2 3 4 2 3" xfId="36966" xr:uid="{00000000-0005-0000-0000-0000C7880000}"/>
    <cellStyle name="Note 5 2 3 4 3" xfId="7539" xr:uid="{00000000-0005-0000-0000-0000C8880000}"/>
    <cellStyle name="Note 5 2 3 4 3 2" xfId="24974" xr:uid="{00000000-0005-0000-0000-0000C9880000}"/>
    <cellStyle name="Note 5 2 3 4 3 3" xfId="39427" xr:uid="{00000000-0005-0000-0000-0000CA880000}"/>
    <cellStyle name="Note 5 2 3 4 4" xfId="9980" xr:uid="{00000000-0005-0000-0000-0000CB880000}"/>
    <cellStyle name="Note 5 2 3 4 4 2" xfId="27415" xr:uid="{00000000-0005-0000-0000-0000CC880000}"/>
    <cellStyle name="Note 5 2 3 4 4 3" xfId="41868" xr:uid="{00000000-0005-0000-0000-0000CD880000}"/>
    <cellStyle name="Note 5 2 3 4 5" xfId="12400" xr:uid="{00000000-0005-0000-0000-0000CE880000}"/>
    <cellStyle name="Note 5 2 3 4 5 2" xfId="29835" xr:uid="{00000000-0005-0000-0000-0000CF880000}"/>
    <cellStyle name="Note 5 2 3 4 5 3" xfId="44288" xr:uid="{00000000-0005-0000-0000-0000D0880000}"/>
    <cellStyle name="Note 5 2 3 4 6" xfId="15411" xr:uid="{00000000-0005-0000-0000-0000D1880000}"/>
    <cellStyle name="Note 5 2 3 4 6 2" xfId="32846" xr:uid="{00000000-0005-0000-0000-0000D2880000}"/>
    <cellStyle name="Note 5 2 3 4 6 3" xfId="47299" xr:uid="{00000000-0005-0000-0000-0000D3880000}"/>
    <cellStyle name="Note 5 2 3 4 7" xfId="19407" xr:uid="{00000000-0005-0000-0000-0000D4880000}"/>
    <cellStyle name="Note 5 2 3 4 8" xfId="20573" xr:uid="{00000000-0005-0000-0000-0000D5880000}"/>
    <cellStyle name="Note 5 2 3 5" xfId="5074" xr:uid="{00000000-0005-0000-0000-0000D6880000}"/>
    <cellStyle name="Note 5 2 3 5 2" xfId="14431" xr:uid="{00000000-0005-0000-0000-0000D7880000}"/>
    <cellStyle name="Note 5 2 3 5 2 2" xfId="31866" xr:uid="{00000000-0005-0000-0000-0000D8880000}"/>
    <cellStyle name="Note 5 2 3 5 2 3" xfId="46319" xr:uid="{00000000-0005-0000-0000-0000D9880000}"/>
    <cellStyle name="Note 5 2 3 5 3" xfId="16892" xr:uid="{00000000-0005-0000-0000-0000DA880000}"/>
    <cellStyle name="Note 5 2 3 5 3 2" xfId="34327" xr:uid="{00000000-0005-0000-0000-0000DB880000}"/>
    <cellStyle name="Note 5 2 3 5 3 3" xfId="48780" xr:uid="{00000000-0005-0000-0000-0000DC880000}"/>
    <cellStyle name="Note 5 2 3 5 4" xfId="22510" xr:uid="{00000000-0005-0000-0000-0000DD880000}"/>
    <cellStyle name="Note 5 2 3 5 5" xfId="36963" xr:uid="{00000000-0005-0000-0000-0000DE880000}"/>
    <cellStyle name="Note 5 2 3 6" xfId="7536" xr:uid="{00000000-0005-0000-0000-0000DF880000}"/>
    <cellStyle name="Note 5 2 3 6 2" xfId="24971" xr:uid="{00000000-0005-0000-0000-0000E0880000}"/>
    <cellStyle name="Note 5 2 3 6 3" xfId="39424" xr:uid="{00000000-0005-0000-0000-0000E1880000}"/>
    <cellStyle name="Note 5 2 3 7" xfId="9977" xr:uid="{00000000-0005-0000-0000-0000E2880000}"/>
    <cellStyle name="Note 5 2 3 7 2" xfId="27412" xr:uid="{00000000-0005-0000-0000-0000E3880000}"/>
    <cellStyle name="Note 5 2 3 7 3" xfId="41865" xr:uid="{00000000-0005-0000-0000-0000E4880000}"/>
    <cellStyle name="Note 5 2 3 8" xfId="12397" xr:uid="{00000000-0005-0000-0000-0000E5880000}"/>
    <cellStyle name="Note 5 2 3 8 2" xfId="29832" xr:uid="{00000000-0005-0000-0000-0000E6880000}"/>
    <cellStyle name="Note 5 2 3 8 3" xfId="44285" xr:uid="{00000000-0005-0000-0000-0000E7880000}"/>
    <cellStyle name="Note 5 2 3 9" xfId="19404" xr:uid="{00000000-0005-0000-0000-0000E8880000}"/>
    <cellStyle name="Note 5 2 4" xfId="2567" xr:uid="{00000000-0005-0000-0000-0000E9880000}"/>
    <cellStyle name="Note 5 2 4 2" xfId="2568" xr:uid="{00000000-0005-0000-0000-0000EA880000}"/>
    <cellStyle name="Note 5 2 4 2 2" xfId="5079" xr:uid="{00000000-0005-0000-0000-0000EB880000}"/>
    <cellStyle name="Note 5 2 4 2 2 2" xfId="14435" xr:uid="{00000000-0005-0000-0000-0000EC880000}"/>
    <cellStyle name="Note 5 2 4 2 2 2 2" xfId="31870" xr:uid="{00000000-0005-0000-0000-0000ED880000}"/>
    <cellStyle name="Note 5 2 4 2 2 2 3" xfId="46323" xr:uid="{00000000-0005-0000-0000-0000EE880000}"/>
    <cellStyle name="Note 5 2 4 2 2 3" xfId="16896" xr:uid="{00000000-0005-0000-0000-0000EF880000}"/>
    <cellStyle name="Note 5 2 4 2 2 3 2" xfId="34331" xr:uid="{00000000-0005-0000-0000-0000F0880000}"/>
    <cellStyle name="Note 5 2 4 2 2 3 3" xfId="48784" xr:uid="{00000000-0005-0000-0000-0000F1880000}"/>
    <cellStyle name="Note 5 2 4 2 2 4" xfId="22515" xr:uid="{00000000-0005-0000-0000-0000F2880000}"/>
    <cellStyle name="Note 5 2 4 2 2 5" xfId="36968" xr:uid="{00000000-0005-0000-0000-0000F3880000}"/>
    <cellStyle name="Note 5 2 4 2 3" xfId="7541" xr:uid="{00000000-0005-0000-0000-0000F4880000}"/>
    <cellStyle name="Note 5 2 4 2 3 2" xfId="24976" xr:uid="{00000000-0005-0000-0000-0000F5880000}"/>
    <cellStyle name="Note 5 2 4 2 3 3" xfId="39429" xr:uid="{00000000-0005-0000-0000-0000F6880000}"/>
    <cellStyle name="Note 5 2 4 2 4" xfId="9982" xr:uid="{00000000-0005-0000-0000-0000F7880000}"/>
    <cellStyle name="Note 5 2 4 2 4 2" xfId="27417" xr:uid="{00000000-0005-0000-0000-0000F8880000}"/>
    <cellStyle name="Note 5 2 4 2 4 3" xfId="41870" xr:uid="{00000000-0005-0000-0000-0000F9880000}"/>
    <cellStyle name="Note 5 2 4 2 5" xfId="12402" xr:uid="{00000000-0005-0000-0000-0000FA880000}"/>
    <cellStyle name="Note 5 2 4 2 5 2" xfId="29837" xr:uid="{00000000-0005-0000-0000-0000FB880000}"/>
    <cellStyle name="Note 5 2 4 2 5 3" xfId="44290" xr:uid="{00000000-0005-0000-0000-0000FC880000}"/>
    <cellStyle name="Note 5 2 4 2 6" xfId="19409" xr:uid="{00000000-0005-0000-0000-0000FD880000}"/>
    <cellStyle name="Note 5 2 4 3" xfId="2569" xr:uid="{00000000-0005-0000-0000-0000FE880000}"/>
    <cellStyle name="Note 5 2 4 3 2" xfId="5080" xr:uid="{00000000-0005-0000-0000-0000FF880000}"/>
    <cellStyle name="Note 5 2 4 3 2 2" xfId="14436" xr:uid="{00000000-0005-0000-0000-000000890000}"/>
    <cellStyle name="Note 5 2 4 3 2 2 2" xfId="31871" xr:uid="{00000000-0005-0000-0000-000001890000}"/>
    <cellStyle name="Note 5 2 4 3 2 2 3" xfId="46324" xr:uid="{00000000-0005-0000-0000-000002890000}"/>
    <cellStyle name="Note 5 2 4 3 2 3" xfId="16897" xr:uid="{00000000-0005-0000-0000-000003890000}"/>
    <cellStyle name="Note 5 2 4 3 2 3 2" xfId="34332" xr:uid="{00000000-0005-0000-0000-000004890000}"/>
    <cellStyle name="Note 5 2 4 3 2 3 3" xfId="48785" xr:uid="{00000000-0005-0000-0000-000005890000}"/>
    <cellStyle name="Note 5 2 4 3 2 4" xfId="22516" xr:uid="{00000000-0005-0000-0000-000006890000}"/>
    <cellStyle name="Note 5 2 4 3 2 5" xfId="36969" xr:uid="{00000000-0005-0000-0000-000007890000}"/>
    <cellStyle name="Note 5 2 4 3 3" xfId="7542" xr:uid="{00000000-0005-0000-0000-000008890000}"/>
    <cellStyle name="Note 5 2 4 3 3 2" xfId="24977" xr:uid="{00000000-0005-0000-0000-000009890000}"/>
    <cellStyle name="Note 5 2 4 3 3 3" xfId="39430" xr:uid="{00000000-0005-0000-0000-00000A890000}"/>
    <cellStyle name="Note 5 2 4 3 4" xfId="9983" xr:uid="{00000000-0005-0000-0000-00000B890000}"/>
    <cellStyle name="Note 5 2 4 3 4 2" xfId="27418" xr:uid="{00000000-0005-0000-0000-00000C890000}"/>
    <cellStyle name="Note 5 2 4 3 4 3" xfId="41871" xr:uid="{00000000-0005-0000-0000-00000D890000}"/>
    <cellStyle name="Note 5 2 4 3 5" xfId="12403" xr:uid="{00000000-0005-0000-0000-00000E890000}"/>
    <cellStyle name="Note 5 2 4 3 5 2" xfId="29838" xr:uid="{00000000-0005-0000-0000-00000F890000}"/>
    <cellStyle name="Note 5 2 4 3 5 3" xfId="44291" xr:uid="{00000000-0005-0000-0000-000010890000}"/>
    <cellStyle name="Note 5 2 4 3 6" xfId="19410" xr:uid="{00000000-0005-0000-0000-000011890000}"/>
    <cellStyle name="Note 5 2 4 4" xfId="2570" xr:uid="{00000000-0005-0000-0000-000012890000}"/>
    <cellStyle name="Note 5 2 4 4 2" xfId="5081" xr:uid="{00000000-0005-0000-0000-000013890000}"/>
    <cellStyle name="Note 5 2 4 4 2 2" xfId="22517" xr:uid="{00000000-0005-0000-0000-000014890000}"/>
    <cellStyle name="Note 5 2 4 4 2 3" xfId="36970" xr:uid="{00000000-0005-0000-0000-000015890000}"/>
    <cellStyle name="Note 5 2 4 4 3" xfId="7543" xr:uid="{00000000-0005-0000-0000-000016890000}"/>
    <cellStyle name="Note 5 2 4 4 3 2" xfId="24978" xr:uid="{00000000-0005-0000-0000-000017890000}"/>
    <cellStyle name="Note 5 2 4 4 3 3" xfId="39431" xr:uid="{00000000-0005-0000-0000-000018890000}"/>
    <cellStyle name="Note 5 2 4 4 4" xfId="9984" xr:uid="{00000000-0005-0000-0000-000019890000}"/>
    <cellStyle name="Note 5 2 4 4 4 2" xfId="27419" xr:uid="{00000000-0005-0000-0000-00001A890000}"/>
    <cellStyle name="Note 5 2 4 4 4 3" xfId="41872" xr:uid="{00000000-0005-0000-0000-00001B890000}"/>
    <cellStyle name="Note 5 2 4 4 5" xfId="12404" xr:uid="{00000000-0005-0000-0000-00001C890000}"/>
    <cellStyle name="Note 5 2 4 4 5 2" xfId="29839" xr:uid="{00000000-0005-0000-0000-00001D890000}"/>
    <cellStyle name="Note 5 2 4 4 5 3" xfId="44292" xr:uid="{00000000-0005-0000-0000-00001E890000}"/>
    <cellStyle name="Note 5 2 4 4 6" xfId="15412" xr:uid="{00000000-0005-0000-0000-00001F890000}"/>
    <cellStyle name="Note 5 2 4 4 6 2" xfId="32847" xr:uid="{00000000-0005-0000-0000-000020890000}"/>
    <cellStyle name="Note 5 2 4 4 6 3" xfId="47300" xr:uid="{00000000-0005-0000-0000-000021890000}"/>
    <cellStyle name="Note 5 2 4 4 7" xfId="19411" xr:uid="{00000000-0005-0000-0000-000022890000}"/>
    <cellStyle name="Note 5 2 4 4 8" xfId="20574" xr:uid="{00000000-0005-0000-0000-000023890000}"/>
    <cellStyle name="Note 5 2 4 5" xfId="5078" xr:uid="{00000000-0005-0000-0000-000024890000}"/>
    <cellStyle name="Note 5 2 4 5 2" xfId="14434" xr:uid="{00000000-0005-0000-0000-000025890000}"/>
    <cellStyle name="Note 5 2 4 5 2 2" xfId="31869" xr:uid="{00000000-0005-0000-0000-000026890000}"/>
    <cellStyle name="Note 5 2 4 5 2 3" xfId="46322" xr:uid="{00000000-0005-0000-0000-000027890000}"/>
    <cellStyle name="Note 5 2 4 5 3" xfId="16895" xr:uid="{00000000-0005-0000-0000-000028890000}"/>
    <cellStyle name="Note 5 2 4 5 3 2" xfId="34330" xr:uid="{00000000-0005-0000-0000-000029890000}"/>
    <cellStyle name="Note 5 2 4 5 3 3" xfId="48783" xr:uid="{00000000-0005-0000-0000-00002A890000}"/>
    <cellStyle name="Note 5 2 4 5 4" xfId="22514" xr:uid="{00000000-0005-0000-0000-00002B890000}"/>
    <cellStyle name="Note 5 2 4 5 5" xfId="36967" xr:uid="{00000000-0005-0000-0000-00002C890000}"/>
    <cellStyle name="Note 5 2 4 6" xfId="7540" xr:uid="{00000000-0005-0000-0000-00002D890000}"/>
    <cellStyle name="Note 5 2 4 6 2" xfId="24975" xr:uid="{00000000-0005-0000-0000-00002E890000}"/>
    <cellStyle name="Note 5 2 4 6 3" xfId="39428" xr:uid="{00000000-0005-0000-0000-00002F890000}"/>
    <cellStyle name="Note 5 2 4 7" xfId="9981" xr:uid="{00000000-0005-0000-0000-000030890000}"/>
    <cellStyle name="Note 5 2 4 7 2" xfId="27416" xr:uid="{00000000-0005-0000-0000-000031890000}"/>
    <cellStyle name="Note 5 2 4 7 3" xfId="41869" xr:uid="{00000000-0005-0000-0000-000032890000}"/>
    <cellStyle name="Note 5 2 4 8" xfId="12401" xr:uid="{00000000-0005-0000-0000-000033890000}"/>
    <cellStyle name="Note 5 2 4 8 2" xfId="29836" xr:uid="{00000000-0005-0000-0000-000034890000}"/>
    <cellStyle name="Note 5 2 4 8 3" xfId="44289" xr:uid="{00000000-0005-0000-0000-000035890000}"/>
    <cellStyle name="Note 5 2 4 9" xfId="19408" xr:uid="{00000000-0005-0000-0000-000036890000}"/>
    <cellStyle name="Note 5 2 5" xfId="2571" xr:uid="{00000000-0005-0000-0000-000037890000}"/>
    <cellStyle name="Note 5 2 5 2" xfId="2572" xr:uid="{00000000-0005-0000-0000-000038890000}"/>
    <cellStyle name="Note 5 2 5 2 2" xfId="5083" xr:uid="{00000000-0005-0000-0000-000039890000}"/>
    <cellStyle name="Note 5 2 5 2 2 2" xfId="14438" xr:uid="{00000000-0005-0000-0000-00003A890000}"/>
    <cellStyle name="Note 5 2 5 2 2 2 2" xfId="31873" xr:uid="{00000000-0005-0000-0000-00003B890000}"/>
    <cellStyle name="Note 5 2 5 2 2 2 3" xfId="46326" xr:uid="{00000000-0005-0000-0000-00003C890000}"/>
    <cellStyle name="Note 5 2 5 2 2 3" xfId="16899" xr:uid="{00000000-0005-0000-0000-00003D890000}"/>
    <cellStyle name="Note 5 2 5 2 2 3 2" xfId="34334" xr:uid="{00000000-0005-0000-0000-00003E890000}"/>
    <cellStyle name="Note 5 2 5 2 2 3 3" xfId="48787" xr:uid="{00000000-0005-0000-0000-00003F890000}"/>
    <cellStyle name="Note 5 2 5 2 2 4" xfId="22519" xr:uid="{00000000-0005-0000-0000-000040890000}"/>
    <cellStyle name="Note 5 2 5 2 2 5" xfId="36972" xr:uid="{00000000-0005-0000-0000-000041890000}"/>
    <cellStyle name="Note 5 2 5 2 3" xfId="7545" xr:uid="{00000000-0005-0000-0000-000042890000}"/>
    <cellStyle name="Note 5 2 5 2 3 2" xfId="24980" xr:uid="{00000000-0005-0000-0000-000043890000}"/>
    <cellStyle name="Note 5 2 5 2 3 3" xfId="39433" xr:uid="{00000000-0005-0000-0000-000044890000}"/>
    <cellStyle name="Note 5 2 5 2 4" xfId="9986" xr:uid="{00000000-0005-0000-0000-000045890000}"/>
    <cellStyle name="Note 5 2 5 2 4 2" xfId="27421" xr:uid="{00000000-0005-0000-0000-000046890000}"/>
    <cellStyle name="Note 5 2 5 2 4 3" xfId="41874" xr:uid="{00000000-0005-0000-0000-000047890000}"/>
    <cellStyle name="Note 5 2 5 2 5" xfId="12406" xr:uid="{00000000-0005-0000-0000-000048890000}"/>
    <cellStyle name="Note 5 2 5 2 5 2" xfId="29841" xr:uid="{00000000-0005-0000-0000-000049890000}"/>
    <cellStyle name="Note 5 2 5 2 5 3" xfId="44294" xr:uid="{00000000-0005-0000-0000-00004A890000}"/>
    <cellStyle name="Note 5 2 5 2 6" xfId="19413" xr:uid="{00000000-0005-0000-0000-00004B890000}"/>
    <cellStyle name="Note 5 2 5 3" xfId="2573" xr:uid="{00000000-0005-0000-0000-00004C890000}"/>
    <cellStyle name="Note 5 2 5 3 2" xfId="5084" xr:uid="{00000000-0005-0000-0000-00004D890000}"/>
    <cellStyle name="Note 5 2 5 3 2 2" xfId="14439" xr:uid="{00000000-0005-0000-0000-00004E890000}"/>
    <cellStyle name="Note 5 2 5 3 2 2 2" xfId="31874" xr:uid="{00000000-0005-0000-0000-00004F890000}"/>
    <cellStyle name="Note 5 2 5 3 2 2 3" xfId="46327" xr:uid="{00000000-0005-0000-0000-000050890000}"/>
    <cellStyle name="Note 5 2 5 3 2 3" xfId="16900" xr:uid="{00000000-0005-0000-0000-000051890000}"/>
    <cellStyle name="Note 5 2 5 3 2 3 2" xfId="34335" xr:uid="{00000000-0005-0000-0000-000052890000}"/>
    <cellStyle name="Note 5 2 5 3 2 3 3" xfId="48788" xr:uid="{00000000-0005-0000-0000-000053890000}"/>
    <cellStyle name="Note 5 2 5 3 2 4" xfId="22520" xr:uid="{00000000-0005-0000-0000-000054890000}"/>
    <cellStyle name="Note 5 2 5 3 2 5" xfId="36973" xr:uid="{00000000-0005-0000-0000-000055890000}"/>
    <cellStyle name="Note 5 2 5 3 3" xfId="7546" xr:uid="{00000000-0005-0000-0000-000056890000}"/>
    <cellStyle name="Note 5 2 5 3 3 2" xfId="24981" xr:uid="{00000000-0005-0000-0000-000057890000}"/>
    <cellStyle name="Note 5 2 5 3 3 3" xfId="39434" xr:uid="{00000000-0005-0000-0000-000058890000}"/>
    <cellStyle name="Note 5 2 5 3 4" xfId="9987" xr:uid="{00000000-0005-0000-0000-000059890000}"/>
    <cellStyle name="Note 5 2 5 3 4 2" xfId="27422" xr:uid="{00000000-0005-0000-0000-00005A890000}"/>
    <cellStyle name="Note 5 2 5 3 4 3" xfId="41875" xr:uid="{00000000-0005-0000-0000-00005B890000}"/>
    <cellStyle name="Note 5 2 5 3 5" xfId="12407" xr:uid="{00000000-0005-0000-0000-00005C890000}"/>
    <cellStyle name="Note 5 2 5 3 5 2" xfId="29842" xr:uid="{00000000-0005-0000-0000-00005D890000}"/>
    <cellStyle name="Note 5 2 5 3 5 3" xfId="44295" xr:uid="{00000000-0005-0000-0000-00005E890000}"/>
    <cellStyle name="Note 5 2 5 3 6" xfId="19414" xr:uid="{00000000-0005-0000-0000-00005F890000}"/>
    <cellStyle name="Note 5 2 5 4" xfId="2574" xr:uid="{00000000-0005-0000-0000-000060890000}"/>
    <cellStyle name="Note 5 2 5 4 2" xfId="5085" xr:uid="{00000000-0005-0000-0000-000061890000}"/>
    <cellStyle name="Note 5 2 5 4 2 2" xfId="22521" xr:uid="{00000000-0005-0000-0000-000062890000}"/>
    <cellStyle name="Note 5 2 5 4 2 3" xfId="36974" xr:uid="{00000000-0005-0000-0000-000063890000}"/>
    <cellStyle name="Note 5 2 5 4 3" xfId="7547" xr:uid="{00000000-0005-0000-0000-000064890000}"/>
    <cellStyle name="Note 5 2 5 4 3 2" xfId="24982" xr:uid="{00000000-0005-0000-0000-000065890000}"/>
    <cellStyle name="Note 5 2 5 4 3 3" xfId="39435" xr:uid="{00000000-0005-0000-0000-000066890000}"/>
    <cellStyle name="Note 5 2 5 4 4" xfId="9988" xr:uid="{00000000-0005-0000-0000-000067890000}"/>
    <cellStyle name="Note 5 2 5 4 4 2" xfId="27423" xr:uid="{00000000-0005-0000-0000-000068890000}"/>
    <cellStyle name="Note 5 2 5 4 4 3" xfId="41876" xr:uid="{00000000-0005-0000-0000-000069890000}"/>
    <cellStyle name="Note 5 2 5 4 5" xfId="12408" xr:uid="{00000000-0005-0000-0000-00006A890000}"/>
    <cellStyle name="Note 5 2 5 4 5 2" xfId="29843" xr:uid="{00000000-0005-0000-0000-00006B890000}"/>
    <cellStyle name="Note 5 2 5 4 5 3" xfId="44296" xr:uid="{00000000-0005-0000-0000-00006C890000}"/>
    <cellStyle name="Note 5 2 5 4 6" xfId="15413" xr:uid="{00000000-0005-0000-0000-00006D890000}"/>
    <cellStyle name="Note 5 2 5 4 6 2" xfId="32848" xr:uid="{00000000-0005-0000-0000-00006E890000}"/>
    <cellStyle name="Note 5 2 5 4 6 3" xfId="47301" xr:uid="{00000000-0005-0000-0000-00006F890000}"/>
    <cellStyle name="Note 5 2 5 4 7" xfId="19415" xr:uid="{00000000-0005-0000-0000-000070890000}"/>
    <cellStyle name="Note 5 2 5 4 8" xfId="20575" xr:uid="{00000000-0005-0000-0000-000071890000}"/>
    <cellStyle name="Note 5 2 5 5" xfId="5082" xr:uid="{00000000-0005-0000-0000-000072890000}"/>
    <cellStyle name="Note 5 2 5 5 2" xfId="14437" xr:uid="{00000000-0005-0000-0000-000073890000}"/>
    <cellStyle name="Note 5 2 5 5 2 2" xfId="31872" xr:uid="{00000000-0005-0000-0000-000074890000}"/>
    <cellStyle name="Note 5 2 5 5 2 3" xfId="46325" xr:uid="{00000000-0005-0000-0000-000075890000}"/>
    <cellStyle name="Note 5 2 5 5 3" xfId="16898" xr:uid="{00000000-0005-0000-0000-000076890000}"/>
    <cellStyle name="Note 5 2 5 5 3 2" xfId="34333" xr:uid="{00000000-0005-0000-0000-000077890000}"/>
    <cellStyle name="Note 5 2 5 5 3 3" xfId="48786" xr:uid="{00000000-0005-0000-0000-000078890000}"/>
    <cellStyle name="Note 5 2 5 5 4" xfId="22518" xr:uid="{00000000-0005-0000-0000-000079890000}"/>
    <cellStyle name="Note 5 2 5 5 5" xfId="36971" xr:uid="{00000000-0005-0000-0000-00007A890000}"/>
    <cellStyle name="Note 5 2 5 6" xfId="7544" xr:uid="{00000000-0005-0000-0000-00007B890000}"/>
    <cellStyle name="Note 5 2 5 6 2" xfId="24979" xr:uid="{00000000-0005-0000-0000-00007C890000}"/>
    <cellStyle name="Note 5 2 5 6 3" xfId="39432" xr:uid="{00000000-0005-0000-0000-00007D890000}"/>
    <cellStyle name="Note 5 2 5 7" xfId="9985" xr:uid="{00000000-0005-0000-0000-00007E890000}"/>
    <cellStyle name="Note 5 2 5 7 2" xfId="27420" xr:uid="{00000000-0005-0000-0000-00007F890000}"/>
    <cellStyle name="Note 5 2 5 7 3" xfId="41873" xr:uid="{00000000-0005-0000-0000-000080890000}"/>
    <cellStyle name="Note 5 2 5 8" xfId="12405" xr:uid="{00000000-0005-0000-0000-000081890000}"/>
    <cellStyle name="Note 5 2 5 8 2" xfId="29840" xr:uid="{00000000-0005-0000-0000-000082890000}"/>
    <cellStyle name="Note 5 2 5 8 3" xfId="44293" xr:uid="{00000000-0005-0000-0000-000083890000}"/>
    <cellStyle name="Note 5 2 5 9" xfId="19412" xr:uid="{00000000-0005-0000-0000-000084890000}"/>
    <cellStyle name="Note 5 2 6" xfId="2575" xr:uid="{00000000-0005-0000-0000-000085890000}"/>
    <cellStyle name="Note 5 2 6 2" xfId="5086" xr:uid="{00000000-0005-0000-0000-000086890000}"/>
    <cellStyle name="Note 5 2 6 2 2" xfId="14440" xr:uid="{00000000-0005-0000-0000-000087890000}"/>
    <cellStyle name="Note 5 2 6 2 2 2" xfId="31875" xr:uid="{00000000-0005-0000-0000-000088890000}"/>
    <cellStyle name="Note 5 2 6 2 2 3" xfId="46328" xr:uid="{00000000-0005-0000-0000-000089890000}"/>
    <cellStyle name="Note 5 2 6 2 3" xfId="16901" xr:uid="{00000000-0005-0000-0000-00008A890000}"/>
    <cellStyle name="Note 5 2 6 2 3 2" xfId="34336" xr:uid="{00000000-0005-0000-0000-00008B890000}"/>
    <cellStyle name="Note 5 2 6 2 3 3" xfId="48789" xr:uid="{00000000-0005-0000-0000-00008C890000}"/>
    <cellStyle name="Note 5 2 6 2 4" xfId="22522" xr:uid="{00000000-0005-0000-0000-00008D890000}"/>
    <cellStyle name="Note 5 2 6 2 5" xfId="36975" xr:uid="{00000000-0005-0000-0000-00008E890000}"/>
    <cellStyle name="Note 5 2 6 3" xfId="7548" xr:uid="{00000000-0005-0000-0000-00008F890000}"/>
    <cellStyle name="Note 5 2 6 3 2" xfId="24983" xr:uid="{00000000-0005-0000-0000-000090890000}"/>
    <cellStyle name="Note 5 2 6 3 3" xfId="39436" xr:uid="{00000000-0005-0000-0000-000091890000}"/>
    <cellStyle name="Note 5 2 6 4" xfId="9989" xr:uid="{00000000-0005-0000-0000-000092890000}"/>
    <cellStyle name="Note 5 2 6 4 2" xfId="27424" xr:uid="{00000000-0005-0000-0000-000093890000}"/>
    <cellStyle name="Note 5 2 6 4 3" xfId="41877" xr:uid="{00000000-0005-0000-0000-000094890000}"/>
    <cellStyle name="Note 5 2 6 5" xfId="12409" xr:uid="{00000000-0005-0000-0000-000095890000}"/>
    <cellStyle name="Note 5 2 6 5 2" xfId="29844" xr:uid="{00000000-0005-0000-0000-000096890000}"/>
    <cellStyle name="Note 5 2 6 5 3" xfId="44297" xr:uid="{00000000-0005-0000-0000-000097890000}"/>
    <cellStyle name="Note 5 2 6 6" xfId="19416" xr:uid="{00000000-0005-0000-0000-000098890000}"/>
    <cellStyle name="Note 5 2 7" xfId="2576" xr:uid="{00000000-0005-0000-0000-000099890000}"/>
    <cellStyle name="Note 5 2 7 2" xfId="5087" xr:uid="{00000000-0005-0000-0000-00009A890000}"/>
    <cellStyle name="Note 5 2 7 2 2" xfId="14441" xr:uid="{00000000-0005-0000-0000-00009B890000}"/>
    <cellStyle name="Note 5 2 7 2 2 2" xfId="31876" xr:uid="{00000000-0005-0000-0000-00009C890000}"/>
    <cellStyle name="Note 5 2 7 2 2 3" xfId="46329" xr:uid="{00000000-0005-0000-0000-00009D890000}"/>
    <cellStyle name="Note 5 2 7 2 3" xfId="16902" xr:uid="{00000000-0005-0000-0000-00009E890000}"/>
    <cellStyle name="Note 5 2 7 2 3 2" xfId="34337" xr:uid="{00000000-0005-0000-0000-00009F890000}"/>
    <cellStyle name="Note 5 2 7 2 3 3" xfId="48790" xr:uid="{00000000-0005-0000-0000-0000A0890000}"/>
    <cellStyle name="Note 5 2 7 2 4" xfId="22523" xr:uid="{00000000-0005-0000-0000-0000A1890000}"/>
    <cellStyle name="Note 5 2 7 2 5" xfId="36976" xr:uid="{00000000-0005-0000-0000-0000A2890000}"/>
    <cellStyle name="Note 5 2 7 3" xfId="7549" xr:uid="{00000000-0005-0000-0000-0000A3890000}"/>
    <cellStyle name="Note 5 2 7 3 2" xfId="24984" xr:uid="{00000000-0005-0000-0000-0000A4890000}"/>
    <cellStyle name="Note 5 2 7 3 3" xfId="39437" xr:uid="{00000000-0005-0000-0000-0000A5890000}"/>
    <cellStyle name="Note 5 2 7 4" xfId="9990" xr:uid="{00000000-0005-0000-0000-0000A6890000}"/>
    <cellStyle name="Note 5 2 7 4 2" xfId="27425" xr:uid="{00000000-0005-0000-0000-0000A7890000}"/>
    <cellStyle name="Note 5 2 7 4 3" xfId="41878" xr:uid="{00000000-0005-0000-0000-0000A8890000}"/>
    <cellStyle name="Note 5 2 7 5" xfId="12410" xr:uid="{00000000-0005-0000-0000-0000A9890000}"/>
    <cellStyle name="Note 5 2 7 5 2" xfId="29845" xr:uid="{00000000-0005-0000-0000-0000AA890000}"/>
    <cellStyle name="Note 5 2 7 5 3" xfId="44298" xr:uid="{00000000-0005-0000-0000-0000AB890000}"/>
    <cellStyle name="Note 5 2 7 6" xfId="19417" xr:uid="{00000000-0005-0000-0000-0000AC890000}"/>
    <cellStyle name="Note 5 2 8" xfId="2577" xr:uid="{00000000-0005-0000-0000-0000AD890000}"/>
    <cellStyle name="Note 5 2 8 2" xfId="5088" xr:uid="{00000000-0005-0000-0000-0000AE890000}"/>
    <cellStyle name="Note 5 2 8 2 2" xfId="22524" xr:uid="{00000000-0005-0000-0000-0000AF890000}"/>
    <cellStyle name="Note 5 2 8 2 3" xfId="36977" xr:uid="{00000000-0005-0000-0000-0000B0890000}"/>
    <cellStyle name="Note 5 2 8 3" xfId="7550" xr:uid="{00000000-0005-0000-0000-0000B1890000}"/>
    <cellStyle name="Note 5 2 8 3 2" xfId="24985" xr:uid="{00000000-0005-0000-0000-0000B2890000}"/>
    <cellStyle name="Note 5 2 8 3 3" xfId="39438" xr:uid="{00000000-0005-0000-0000-0000B3890000}"/>
    <cellStyle name="Note 5 2 8 4" xfId="9991" xr:uid="{00000000-0005-0000-0000-0000B4890000}"/>
    <cellStyle name="Note 5 2 8 4 2" xfId="27426" xr:uid="{00000000-0005-0000-0000-0000B5890000}"/>
    <cellStyle name="Note 5 2 8 4 3" xfId="41879" xr:uid="{00000000-0005-0000-0000-0000B6890000}"/>
    <cellStyle name="Note 5 2 8 5" xfId="12411" xr:uid="{00000000-0005-0000-0000-0000B7890000}"/>
    <cellStyle name="Note 5 2 8 5 2" xfId="29846" xr:uid="{00000000-0005-0000-0000-0000B8890000}"/>
    <cellStyle name="Note 5 2 8 5 3" xfId="44299" xr:uid="{00000000-0005-0000-0000-0000B9890000}"/>
    <cellStyle name="Note 5 2 8 6" xfId="15414" xr:uid="{00000000-0005-0000-0000-0000BA890000}"/>
    <cellStyle name="Note 5 2 8 6 2" xfId="32849" xr:uid="{00000000-0005-0000-0000-0000BB890000}"/>
    <cellStyle name="Note 5 2 8 6 3" xfId="47302" xr:uid="{00000000-0005-0000-0000-0000BC890000}"/>
    <cellStyle name="Note 5 2 8 7" xfId="19418" xr:uid="{00000000-0005-0000-0000-0000BD890000}"/>
    <cellStyle name="Note 5 2 8 8" xfId="20576" xr:uid="{00000000-0005-0000-0000-0000BE890000}"/>
    <cellStyle name="Note 5 2 9" xfId="5069" xr:uid="{00000000-0005-0000-0000-0000BF890000}"/>
    <cellStyle name="Note 5 2 9 2" xfId="14427" xr:uid="{00000000-0005-0000-0000-0000C0890000}"/>
    <cellStyle name="Note 5 2 9 2 2" xfId="31862" xr:uid="{00000000-0005-0000-0000-0000C1890000}"/>
    <cellStyle name="Note 5 2 9 2 3" xfId="46315" xr:uid="{00000000-0005-0000-0000-0000C2890000}"/>
    <cellStyle name="Note 5 2 9 3" xfId="16888" xr:uid="{00000000-0005-0000-0000-0000C3890000}"/>
    <cellStyle name="Note 5 2 9 3 2" xfId="34323" xr:uid="{00000000-0005-0000-0000-0000C4890000}"/>
    <cellStyle name="Note 5 2 9 3 3" xfId="48776" xr:uid="{00000000-0005-0000-0000-0000C5890000}"/>
    <cellStyle name="Note 5 2 9 4" xfId="22505" xr:uid="{00000000-0005-0000-0000-0000C6890000}"/>
    <cellStyle name="Note 5 2 9 5" xfId="36958" xr:uid="{00000000-0005-0000-0000-0000C7890000}"/>
    <cellStyle name="Note 5 20" xfId="2578" xr:uid="{00000000-0005-0000-0000-0000C8890000}"/>
    <cellStyle name="Note 5 20 10" xfId="19419" xr:uid="{00000000-0005-0000-0000-0000C9890000}"/>
    <cellStyle name="Note 5 20 2" xfId="2579" xr:uid="{00000000-0005-0000-0000-0000CA890000}"/>
    <cellStyle name="Note 5 20 2 10" xfId="9993" xr:uid="{00000000-0005-0000-0000-0000CB890000}"/>
    <cellStyle name="Note 5 20 2 10 2" xfId="27428" xr:uid="{00000000-0005-0000-0000-0000CC890000}"/>
    <cellStyle name="Note 5 20 2 10 3" xfId="41881" xr:uid="{00000000-0005-0000-0000-0000CD890000}"/>
    <cellStyle name="Note 5 20 2 11" xfId="12413" xr:uid="{00000000-0005-0000-0000-0000CE890000}"/>
    <cellStyle name="Note 5 20 2 11 2" xfId="29848" xr:uid="{00000000-0005-0000-0000-0000CF890000}"/>
    <cellStyle name="Note 5 20 2 11 3" xfId="44301" xr:uid="{00000000-0005-0000-0000-0000D0890000}"/>
    <cellStyle name="Note 5 20 2 12" xfId="19420" xr:uid="{00000000-0005-0000-0000-0000D1890000}"/>
    <cellStyle name="Note 5 20 2 2" xfId="2580" xr:uid="{00000000-0005-0000-0000-0000D2890000}"/>
    <cellStyle name="Note 5 20 2 2 2" xfId="2581" xr:uid="{00000000-0005-0000-0000-0000D3890000}"/>
    <cellStyle name="Note 5 20 2 2 2 2" xfId="5092" xr:uid="{00000000-0005-0000-0000-0000D4890000}"/>
    <cellStyle name="Note 5 20 2 2 2 2 2" xfId="14445" xr:uid="{00000000-0005-0000-0000-0000D5890000}"/>
    <cellStyle name="Note 5 20 2 2 2 2 2 2" xfId="31880" xr:uid="{00000000-0005-0000-0000-0000D6890000}"/>
    <cellStyle name="Note 5 20 2 2 2 2 2 3" xfId="46333" xr:uid="{00000000-0005-0000-0000-0000D7890000}"/>
    <cellStyle name="Note 5 20 2 2 2 2 3" xfId="16906" xr:uid="{00000000-0005-0000-0000-0000D8890000}"/>
    <cellStyle name="Note 5 20 2 2 2 2 3 2" xfId="34341" xr:uid="{00000000-0005-0000-0000-0000D9890000}"/>
    <cellStyle name="Note 5 20 2 2 2 2 3 3" xfId="48794" xr:uid="{00000000-0005-0000-0000-0000DA890000}"/>
    <cellStyle name="Note 5 20 2 2 2 2 4" xfId="22528" xr:uid="{00000000-0005-0000-0000-0000DB890000}"/>
    <cellStyle name="Note 5 20 2 2 2 2 5" xfId="36981" xr:uid="{00000000-0005-0000-0000-0000DC890000}"/>
    <cellStyle name="Note 5 20 2 2 2 3" xfId="7554" xr:uid="{00000000-0005-0000-0000-0000DD890000}"/>
    <cellStyle name="Note 5 20 2 2 2 3 2" xfId="24989" xr:uid="{00000000-0005-0000-0000-0000DE890000}"/>
    <cellStyle name="Note 5 20 2 2 2 3 3" xfId="39442" xr:uid="{00000000-0005-0000-0000-0000DF890000}"/>
    <cellStyle name="Note 5 20 2 2 2 4" xfId="9995" xr:uid="{00000000-0005-0000-0000-0000E0890000}"/>
    <cellStyle name="Note 5 20 2 2 2 4 2" xfId="27430" xr:uid="{00000000-0005-0000-0000-0000E1890000}"/>
    <cellStyle name="Note 5 20 2 2 2 4 3" xfId="41883" xr:uid="{00000000-0005-0000-0000-0000E2890000}"/>
    <cellStyle name="Note 5 20 2 2 2 5" xfId="12415" xr:uid="{00000000-0005-0000-0000-0000E3890000}"/>
    <cellStyle name="Note 5 20 2 2 2 5 2" xfId="29850" xr:uid="{00000000-0005-0000-0000-0000E4890000}"/>
    <cellStyle name="Note 5 20 2 2 2 5 3" xfId="44303" xr:uid="{00000000-0005-0000-0000-0000E5890000}"/>
    <cellStyle name="Note 5 20 2 2 2 6" xfId="19422" xr:uid="{00000000-0005-0000-0000-0000E6890000}"/>
    <cellStyle name="Note 5 20 2 2 3" xfId="2582" xr:uid="{00000000-0005-0000-0000-0000E7890000}"/>
    <cellStyle name="Note 5 20 2 2 3 2" xfId="5093" xr:uid="{00000000-0005-0000-0000-0000E8890000}"/>
    <cellStyle name="Note 5 20 2 2 3 2 2" xfId="14446" xr:uid="{00000000-0005-0000-0000-0000E9890000}"/>
    <cellStyle name="Note 5 20 2 2 3 2 2 2" xfId="31881" xr:uid="{00000000-0005-0000-0000-0000EA890000}"/>
    <cellStyle name="Note 5 20 2 2 3 2 2 3" xfId="46334" xr:uid="{00000000-0005-0000-0000-0000EB890000}"/>
    <cellStyle name="Note 5 20 2 2 3 2 3" xfId="16907" xr:uid="{00000000-0005-0000-0000-0000EC890000}"/>
    <cellStyle name="Note 5 20 2 2 3 2 3 2" xfId="34342" xr:uid="{00000000-0005-0000-0000-0000ED890000}"/>
    <cellStyle name="Note 5 20 2 2 3 2 3 3" xfId="48795" xr:uid="{00000000-0005-0000-0000-0000EE890000}"/>
    <cellStyle name="Note 5 20 2 2 3 2 4" xfId="22529" xr:uid="{00000000-0005-0000-0000-0000EF890000}"/>
    <cellStyle name="Note 5 20 2 2 3 2 5" xfId="36982" xr:uid="{00000000-0005-0000-0000-0000F0890000}"/>
    <cellStyle name="Note 5 20 2 2 3 3" xfId="7555" xr:uid="{00000000-0005-0000-0000-0000F1890000}"/>
    <cellStyle name="Note 5 20 2 2 3 3 2" xfId="24990" xr:uid="{00000000-0005-0000-0000-0000F2890000}"/>
    <cellStyle name="Note 5 20 2 2 3 3 3" xfId="39443" xr:uid="{00000000-0005-0000-0000-0000F3890000}"/>
    <cellStyle name="Note 5 20 2 2 3 4" xfId="9996" xr:uid="{00000000-0005-0000-0000-0000F4890000}"/>
    <cellStyle name="Note 5 20 2 2 3 4 2" xfId="27431" xr:uid="{00000000-0005-0000-0000-0000F5890000}"/>
    <cellStyle name="Note 5 20 2 2 3 4 3" xfId="41884" xr:uid="{00000000-0005-0000-0000-0000F6890000}"/>
    <cellStyle name="Note 5 20 2 2 3 5" xfId="12416" xr:uid="{00000000-0005-0000-0000-0000F7890000}"/>
    <cellStyle name="Note 5 20 2 2 3 5 2" xfId="29851" xr:uid="{00000000-0005-0000-0000-0000F8890000}"/>
    <cellStyle name="Note 5 20 2 2 3 5 3" xfId="44304" xr:uid="{00000000-0005-0000-0000-0000F9890000}"/>
    <cellStyle name="Note 5 20 2 2 3 6" xfId="19423" xr:uid="{00000000-0005-0000-0000-0000FA890000}"/>
    <cellStyle name="Note 5 20 2 2 4" xfId="2583" xr:uid="{00000000-0005-0000-0000-0000FB890000}"/>
    <cellStyle name="Note 5 20 2 2 4 2" xfId="5094" xr:uid="{00000000-0005-0000-0000-0000FC890000}"/>
    <cellStyle name="Note 5 20 2 2 4 2 2" xfId="22530" xr:uid="{00000000-0005-0000-0000-0000FD890000}"/>
    <cellStyle name="Note 5 20 2 2 4 2 3" xfId="36983" xr:uid="{00000000-0005-0000-0000-0000FE890000}"/>
    <cellStyle name="Note 5 20 2 2 4 3" xfId="7556" xr:uid="{00000000-0005-0000-0000-0000FF890000}"/>
    <cellStyle name="Note 5 20 2 2 4 3 2" xfId="24991" xr:uid="{00000000-0005-0000-0000-0000008A0000}"/>
    <cellStyle name="Note 5 20 2 2 4 3 3" xfId="39444" xr:uid="{00000000-0005-0000-0000-0000018A0000}"/>
    <cellStyle name="Note 5 20 2 2 4 4" xfId="9997" xr:uid="{00000000-0005-0000-0000-0000028A0000}"/>
    <cellStyle name="Note 5 20 2 2 4 4 2" xfId="27432" xr:uid="{00000000-0005-0000-0000-0000038A0000}"/>
    <cellStyle name="Note 5 20 2 2 4 4 3" xfId="41885" xr:uid="{00000000-0005-0000-0000-0000048A0000}"/>
    <cellStyle name="Note 5 20 2 2 4 5" xfId="12417" xr:uid="{00000000-0005-0000-0000-0000058A0000}"/>
    <cellStyle name="Note 5 20 2 2 4 5 2" xfId="29852" xr:uid="{00000000-0005-0000-0000-0000068A0000}"/>
    <cellStyle name="Note 5 20 2 2 4 5 3" xfId="44305" xr:uid="{00000000-0005-0000-0000-0000078A0000}"/>
    <cellStyle name="Note 5 20 2 2 4 6" xfId="15415" xr:uid="{00000000-0005-0000-0000-0000088A0000}"/>
    <cellStyle name="Note 5 20 2 2 4 6 2" xfId="32850" xr:uid="{00000000-0005-0000-0000-0000098A0000}"/>
    <cellStyle name="Note 5 20 2 2 4 6 3" xfId="47303" xr:uid="{00000000-0005-0000-0000-00000A8A0000}"/>
    <cellStyle name="Note 5 20 2 2 4 7" xfId="19424" xr:uid="{00000000-0005-0000-0000-00000B8A0000}"/>
    <cellStyle name="Note 5 20 2 2 4 8" xfId="20577" xr:uid="{00000000-0005-0000-0000-00000C8A0000}"/>
    <cellStyle name="Note 5 20 2 2 5" xfId="5091" xr:uid="{00000000-0005-0000-0000-00000D8A0000}"/>
    <cellStyle name="Note 5 20 2 2 5 2" xfId="14444" xr:uid="{00000000-0005-0000-0000-00000E8A0000}"/>
    <cellStyle name="Note 5 20 2 2 5 2 2" xfId="31879" xr:uid="{00000000-0005-0000-0000-00000F8A0000}"/>
    <cellStyle name="Note 5 20 2 2 5 2 3" xfId="46332" xr:uid="{00000000-0005-0000-0000-0000108A0000}"/>
    <cellStyle name="Note 5 20 2 2 5 3" xfId="16905" xr:uid="{00000000-0005-0000-0000-0000118A0000}"/>
    <cellStyle name="Note 5 20 2 2 5 3 2" xfId="34340" xr:uid="{00000000-0005-0000-0000-0000128A0000}"/>
    <cellStyle name="Note 5 20 2 2 5 3 3" xfId="48793" xr:uid="{00000000-0005-0000-0000-0000138A0000}"/>
    <cellStyle name="Note 5 20 2 2 5 4" xfId="22527" xr:uid="{00000000-0005-0000-0000-0000148A0000}"/>
    <cellStyle name="Note 5 20 2 2 5 5" xfId="36980" xr:uid="{00000000-0005-0000-0000-0000158A0000}"/>
    <cellStyle name="Note 5 20 2 2 6" xfId="7553" xr:uid="{00000000-0005-0000-0000-0000168A0000}"/>
    <cellStyle name="Note 5 20 2 2 6 2" xfId="24988" xr:uid="{00000000-0005-0000-0000-0000178A0000}"/>
    <cellStyle name="Note 5 20 2 2 6 3" xfId="39441" xr:uid="{00000000-0005-0000-0000-0000188A0000}"/>
    <cellStyle name="Note 5 20 2 2 7" xfId="9994" xr:uid="{00000000-0005-0000-0000-0000198A0000}"/>
    <cellStyle name="Note 5 20 2 2 7 2" xfId="27429" xr:uid="{00000000-0005-0000-0000-00001A8A0000}"/>
    <cellStyle name="Note 5 20 2 2 7 3" xfId="41882" xr:uid="{00000000-0005-0000-0000-00001B8A0000}"/>
    <cellStyle name="Note 5 20 2 2 8" xfId="12414" xr:uid="{00000000-0005-0000-0000-00001C8A0000}"/>
    <cellStyle name="Note 5 20 2 2 8 2" xfId="29849" xr:uid="{00000000-0005-0000-0000-00001D8A0000}"/>
    <cellStyle name="Note 5 20 2 2 8 3" xfId="44302" xr:uid="{00000000-0005-0000-0000-00001E8A0000}"/>
    <cellStyle name="Note 5 20 2 2 9" xfId="19421" xr:uid="{00000000-0005-0000-0000-00001F8A0000}"/>
    <cellStyle name="Note 5 20 2 3" xfId="2584" xr:uid="{00000000-0005-0000-0000-0000208A0000}"/>
    <cellStyle name="Note 5 20 2 3 2" xfId="2585" xr:uid="{00000000-0005-0000-0000-0000218A0000}"/>
    <cellStyle name="Note 5 20 2 3 2 2" xfId="5096" xr:uid="{00000000-0005-0000-0000-0000228A0000}"/>
    <cellStyle name="Note 5 20 2 3 2 2 2" xfId="14448" xr:uid="{00000000-0005-0000-0000-0000238A0000}"/>
    <cellStyle name="Note 5 20 2 3 2 2 2 2" xfId="31883" xr:uid="{00000000-0005-0000-0000-0000248A0000}"/>
    <cellStyle name="Note 5 20 2 3 2 2 2 3" xfId="46336" xr:uid="{00000000-0005-0000-0000-0000258A0000}"/>
    <cellStyle name="Note 5 20 2 3 2 2 3" xfId="16909" xr:uid="{00000000-0005-0000-0000-0000268A0000}"/>
    <cellStyle name="Note 5 20 2 3 2 2 3 2" xfId="34344" xr:uid="{00000000-0005-0000-0000-0000278A0000}"/>
    <cellStyle name="Note 5 20 2 3 2 2 3 3" xfId="48797" xr:uid="{00000000-0005-0000-0000-0000288A0000}"/>
    <cellStyle name="Note 5 20 2 3 2 2 4" xfId="22532" xr:uid="{00000000-0005-0000-0000-0000298A0000}"/>
    <cellStyle name="Note 5 20 2 3 2 2 5" xfId="36985" xr:uid="{00000000-0005-0000-0000-00002A8A0000}"/>
    <cellStyle name="Note 5 20 2 3 2 3" xfId="7558" xr:uid="{00000000-0005-0000-0000-00002B8A0000}"/>
    <cellStyle name="Note 5 20 2 3 2 3 2" xfId="24993" xr:uid="{00000000-0005-0000-0000-00002C8A0000}"/>
    <cellStyle name="Note 5 20 2 3 2 3 3" xfId="39446" xr:uid="{00000000-0005-0000-0000-00002D8A0000}"/>
    <cellStyle name="Note 5 20 2 3 2 4" xfId="9999" xr:uid="{00000000-0005-0000-0000-00002E8A0000}"/>
    <cellStyle name="Note 5 20 2 3 2 4 2" xfId="27434" xr:uid="{00000000-0005-0000-0000-00002F8A0000}"/>
    <cellStyle name="Note 5 20 2 3 2 4 3" xfId="41887" xr:uid="{00000000-0005-0000-0000-0000308A0000}"/>
    <cellStyle name="Note 5 20 2 3 2 5" xfId="12419" xr:uid="{00000000-0005-0000-0000-0000318A0000}"/>
    <cellStyle name="Note 5 20 2 3 2 5 2" xfId="29854" xr:uid="{00000000-0005-0000-0000-0000328A0000}"/>
    <cellStyle name="Note 5 20 2 3 2 5 3" xfId="44307" xr:uid="{00000000-0005-0000-0000-0000338A0000}"/>
    <cellStyle name="Note 5 20 2 3 2 6" xfId="19426" xr:uid="{00000000-0005-0000-0000-0000348A0000}"/>
    <cellStyle name="Note 5 20 2 3 3" xfId="2586" xr:uid="{00000000-0005-0000-0000-0000358A0000}"/>
    <cellStyle name="Note 5 20 2 3 3 2" xfId="5097" xr:uid="{00000000-0005-0000-0000-0000368A0000}"/>
    <cellStyle name="Note 5 20 2 3 3 2 2" xfId="14449" xr:uid="{00000000-0005-0000-0000-0000378A0000}"/>
    <cellStyle name="Note 5 20 2 3 3 2 2 2" xfId="31884" xr:uid="{00000000-0005-0000-0000-0000388A0000}"/>
    <cellStyle name="Note 5 20 2 3 3 2 2 3" xfId="46337" xr:uid="{00000000-0005-0000-0000-0000398A0000}"/>
    <cellStyle name="Note 5 20 2 3 3 2 3" xfId="16910" xr:uid="{00000000-0005-0000-0000-00003A8A0000}"/>
    <cellStyle name="Note 5 20 2 3 3 2 3 2" xfId="34345" xr:uid="{00000000-0005-0000-0000-00003B8A0000}"/>
    <cellStyle name="Note 5 20 2 3 3 2 3 3" xfId="48798" xr:uid="{00000000-0005-0000-0000-00003C8A0000}"/>
    <cellStyle name="Note 5 20 2 3 3 2 4" xfId="22533" xr:uid="{00000000-0005-0000-0000-00003D8A0000}"/>
    <cellStyle name="Note 5 20 2 3 3 2 5" xfId="36986" xr:uid="{00000000-0005-0000-0000-00003E8A0000}"/>
    <cellStyle name="Note 5 20 2 3 3 3" xfId="7559" xr:uid="{00000000-0005-0000-0000-00003F8A0000}"/>
    <cellStyle name="Note 5 20 2 3 3 3 2" xfId="24994" xr:uid="{00000000-0005-0000-0000-0000408A0000}"/>
    <cellStyle name="Note 5 20 2 3 3 3 3" xfId="39447" xr:uid="{00000000-0005-0000-0000-0000418A0000}"/>
    <cellStyle name="Note 5 20 2 3 3 4" xfId="10000" xr:uid="{00000000-0005-0000-0000-0000428A0000}"/>
    <cellStyle name="Note 5 20 2 3 3 4 2" xfId="27435" xr:uid="{00000000-0005-0000-0000-0000438A0000}"/>
    <cellStyle name="Note 5 20 2 3 3 4 3" xfId="41888" xr:uid="{00000000-0005-0000-0000-0000448A0000}"/>
    <cellStyle name="Note 5 20 2 3 3 5" xfId="12420" xr:uid="{00000000-0005-0000-0000-0000458A0000}"/>
    <cellStyle name="Note 5 20 2 3 3 5 2" xfId="29855" xr:uid="{00000000-0005-0000-0000-0000468A0000}"/>
    <cellStyle name="Note 5 20 2 3 3 5 3" xfId="44308" xr:uid="{00000000-0005-0000-0000-0000478A0000}"/>
    <cellStyle name="Note 5 20 2 3 3 6" xfId="19427" xr:uid="{00000000-0005-0000-0000-0000488A0000}"/>
    <cellStyle name="Note 5 20 2 3 4" xfId="2587" xr:uid="{00000000-0005-0000-0000-0000498A0000}"/>
    <cellStyle name="Note 5 20 2 3 4 2" xfId="5098" xr:uid="{00000000-0005-0000-0000-00004A8A0000}"/>
    <cellStyle name="Note 5 20 2 3 4 2 2" xfId="22534" xr:uid="{00000000-0005-0000-0000-00004B8A0000}"/>
    <cellStyle name="Note 5 20 2 3 4 2 3" xfId="36987" xr:uid="{00000000-0005-0000-0000-00004C8A0000}"/>
    <cellStyle name="Note 5 20 2 3 4 3" xfId="7560" xr:uid="{00000000-0005-0000-0000-00004D8A0000}"/>
    <cellStyle name="Note 5 20 2 3 4 3 2" xfId="24995" xr:uid="{00000000-0005-0000-0000-00004E8A0000}"/>
    <cellStyle name="Note 5 20 2 3 4 3 3" xfId="39448" xr:uid="{00000000-0005-0000-0000-00004F8A0000}"/>
    <cellStyle name="Note 5 20 2 3 4 4" xfId="10001" xr:uid="{00000000-0005-0000-0000-0000508A0000}"/>
    <cellStyle name="Note 5 20 2 3 4 4 2" xfId="27436" xr:uid="{00000000-0005-0000-0000-0000518A0000}"/>
    <cellStyle name="Note 5 20 2 3 4 4 3" xfId="41889" xr:uid="{00000000-0005-0000-0000-0000528A0000}"/>
    <cellStyle name="Note 5 20 2 3 4 5" xfId="12421" xr:uid="{00000000-0005-0000-0000-0000538A0000}"/>
    <cellStyle name="Note 5 20 2 3 4 5 2" xfId="29856" xr:uid="{00000000-0005-0000-0000-0000548A0000}"/>
    <cellStyle name="Note 5 20 2 3 4 5 3" xfId="44309" xr:uid="{00000000-0005-0000-0000-0000558A0000}"/>
    <cellStyle name="Note 5 20 2 3 4 6" xfId="15416" xr:uid="{00000000-0005-0000-0000-0000568A0000}"/>
    <cellStyle name="Note 5 20 2 3 4 6 2" xfId="32851" xr:uid="{00000000-0005-0000-0000-0000578A0000}"/>
    <cellStyle name="Note 5 20 2 3 4 6 3" xfId="47304" xr:uid="{00000000-0005-0000-0000-0000588A0000}"/>
    <cellStyle name="Note 5 20 2 3 4 7" xfId="19428" xr:uid="{00000000-0005-0000-0000-0000598A0000}"/>
    <cellStyle name="Note 5 20 2 3 4 8" xfId="20578" xr:uid="{00000000-0005-0000-0000-00005A8A0000}"/>
    <cellStyle name="Note 5 20 2 3 5" xfId="5095" xr:uid="{00000000-0005-0000-0000-00005B8A0000}"/>
    <cellStyle name="Note 5 20 2 3 5 2" xfId="14447" xr:uid="{00000000-0005-0000-0000-00005C8A0000}"/>
    <cellStyle name="Note 5 20 2 3 5 2 2" xfId="31882" xr:uid="{00000000-0005-0000-0000-00005D8A0000}"/>
    <cellStyle name="Note 5 20 2 3 5 2 3" xfId="46335" xr:uid="{00000000-0005-0000-0000-00005E8A0000}"/>
    <cellStyle name="Note 5 20 2 3 5 3" xfId="16908" xr:uid="{00000000-0005-0000-0000-00005F8A0000}"/>
    <cellStyle name="Note 5 20 2 3 5 3 2" xfId="34343" xr:uid="{00000000-0005-0000-0000-0000608A0000}"/>
    <cellStyle name="Note 5 20 2 3 5 3 3" xfId="48796" xr:uid="{00000000-0005-0000-0000-0000618A0000}"/>
    <cellStyle name="Note 5 20 2 3 5 4" xfId="22531" xr:uid="{00000000-0005-0000-0000-0000628A0000}"/>
    <cellStyle name="Note 5 20 2 3 5 5" xfId="36984" xr:uid="{00000000-0005-0000-0000-0000638A0000}"/>
    <cellStyle name="Note 5 20 2 3 6" xfId="7557" xr:uid="{00000000-0005-0000-0000-0000648A0000}"/>
    <cellStyle name="Note 5 20 2 3 6 2" xfId="24992" xr:uid="{00000000-0005-0000-0000-0000658A0000}"/>
    <cellStyle name="Note 5 20 2 3 6 3" xfId="39445" xr:uid="{00000000-0005-0000-0000-0000668A0000}"/>
    <cellStyle name="Note 5 20 2 3 7" xfId="9998" xr:uid="{00000000-0005-0000-0000-0000678A0000}"/>
    <cellStyle name="Note 5 20 2 3 7 2" xfId="27433" xr:uid="{00000000-0005-0000-0000-0000688A0000}"/>
    <cellStyle name="Note 5 20 2 3 7 3" xfId="41886" xr:uid="{00000000-0005-0000-0000-0000698A0000}"/>
    <cellStyle name="Note 5 20 2 3 8" xfId="12418" xr:uid="{00000000-0005-0000-0000-00006A8A0000}"/>
    <cellStyle name="Note 5 20 2 3 8 2" xfId="29853" xr:uid="{00000000-0005-0000-0000-00006B8A0000}"/>
    <cellStyle name="Note 5 20 2 3 8 3" xfId="44306" xr:uid="{00000000-0005-0000-0000-00006C8A0000}"/>
    <cellStyle name="Note 5 20 2 3 9" xfId="19425" xr:uid="{00000000-0005-0000-0000-00006D8A0000}"/>
    <cellStyle name="Note 5 20 2 4" xfId="2588" xr:uid="{00000000-0005-0000-0000-00006E8A0000}"/>
    <cellStyle name="Note 5 20 2 4 2" xfId="2589" xr:uid="{00000000-0005-0000-0000-00006F8A0000}"/>
    <cellStyle name="Note 5 20 2 4 2 2" xfId="5100" xr:uid="{00000000-0005-0000-0000-0000708A0000}"/>
    <cellStyle name="Note 5 20 2 4 2 2 2" xfId="14451" xr:uid="{00000000-0005-0000-0000-0000718A0000}"/>
    <cellStyle name="Note 5 20 2 4 2 2 2 2" xfId="31886" xr:uid="{00000000-0005-0000-0000-0000728A0000}"/>
    <cellStyle name="Note 5 20 2 4 2 2 2 3" xfId="46339" xr:uid="{00000000-0005-0000-0000-0000738A0000}"/>
    <cellStyle name="Note 5 20 2 4 2 2 3" xfId="16912" xr:uid="{00000000-0005-0000-0000-0000748A0000}"/>
    <cellStyle name="Note 5 20 2 4 2 2 3 2" xfId="34347" xr:uid="{00000000-0005-0000-0000-0000758A0000}"/>
    <cellStyle name="Note 5 20 2 4 2 2 3 3" xfId="48800" xr:uid="{00000000-0005-0000-0000-0000768A0000}"/>
    <cellStyle name="Note 5 20 2 4 2 2 4" xfId="22536" xr:uid="{00000000-0005-0000-0000-0000778A0000}"/>
    <cellStyle name="Note 5 20 2 4 2 2 5" xfId="36989" xr:uid="{00000000-0005-0000-0000-0000788A0000}"/>
    <cellStyle name="Note 5 20 2 4 2 3" xfId="7562" xr:uid="{00000000-0005-0000-0000-0000798A0000}"/>
    <cellStyle name="Note 5 20 2 4 2 3 2" xfId="24997" xr:uid="{00000000-0005-0000-0000-00007A8A0000}"/>
    <cellStyle name="Note 5 20 2 4 2 3 3" xfId="39450" xr:uid="{00000000-0005-0000-0000-00007B8A0000}"/>
    <cellStyle name="Note 5 20 2 4 2 4" xfId="10003" xr:uid="{00000000-0005-0000-0000-00007C8A0000}"/>
    <cellStyle name="Note 5 20 2 4 2 4 2" xfId="27438" xr:uid="{00000000-0005-0000-0000-00007D8A0000}"/>
    <cellStyle name="Note 5 20 2 4 2 4 3" xfId="41891" xr:uid="{00000000-0005-0000-0000-00007E8A0000}"/>
    <cellStyle name="Note 5 20 2 4 2 5" xfId="12423" xr:uid="{00000000-0005-0000-0000-00007F8A0000}"/>
    <cellStyle name="Note 5 20 2 4 2 5 2" xfId="29858" xr:uid="{00000000-0005-0000-0000-0000808A0000}"/>
    <cellStyle name="Note 5 20 2 4 2 5 3" xfId="44311" xr:uid="{00000000-0005-0000-0000-0000818A0000}"/>
    <cellStyle name="Note 5 20 2 4 2 6" xfId="19430" xr:uid="{00000000-0005-0000-0000-0000828A0000}"/>
    <cellStyle name="Note 5 20 2 4 3" xfId="2590" xr:uid="{00000000-0005-0000-0000-0000838A0000}"/>
    <cellStyle name="Note 5 20 2 4 3 2" xfId="5101" xr:uid="{00000000-0005-0000-0000-0000848A0000}"/>
    <cellStyle name="Note 5 20 2 4 3 2 2" xfId="14452" xr:uid="{00000000-0005-0000-0000-0000858A0000}"/>
    <cellStyle name="Note 5 20 2 4 3 2 2 2" xfId="31887" xr:uid="{00000000-0005-0000-0000-0000868A0000}"/>
    <cellStyle name="Note 5 20 2 4 3 2 2 3" xfId="46340" xr:uid="{00000000-0005-0000-0000-0000878A0000}"/>
    <cellStyle name="Note 5 20 2 4 3 2 3" xfId="16913" xr:uid="{00000000-0005-0000-0000-0000888A0000}"/>
    <cellStyle name="Note 5 20 2 4 3 2 3 2" xfId="34348" xr:uid="{00000000-0005-0000-0000-0000898A0000}"/>
    <cellStyle name="Note 5 20 2 4 3 2 3 3" xfId="48801" xr:uid="{00000000-0005-0000-0000-00008A8A0000}"/>
    <cellStyle name="Note 5 20 2 4 3 2 4" xfId="22537" xr:uid="{00000000-0005-0000-0000-00008B8A0000}"/>
    <cellStyle name="Note 5 20 2 4 3 2 5" xfId="36990" xr:uid="{00000000-0005-0000-0000-00008C8A0000}"/>
    <cellStyle name="Note 5 20 2 4 3 3" xfId="7563" xr:uid="{00000000-0005-0000-0000-00008D8A0000}"/>
    <cellStyle name="Note 5 20 2 4 3 3 2" xfId="24998" xr:uid="{00000000-0005-0000-0000-00008E8A0000}"/>
    <cellStyle name="Note 5 20 2 4 3 3 3" xfId="39451" xr:uid="{00000000-0005-0000-0000-00008F8A0000}"/>
    <cellStyle name="Note 5 20 2 4 3 4" xfId="10004" xr:uid="{00000000-0005-0000-0000-0000908A0000}"/>
    <cellStyle name="Note 5 20 2 4 3 4 2" xfId="27439" xr:uid="{00000000-0005-0000-0000-0000918A0000}"/>
    <cellStyle name="Note 5 20 2 4 3 4 3" xfId="41892" xr:uid="{00000000-0005-0000-0000-0000928A0000}"/>
    <cellStyle name="Note 5 20 2 4 3 5" xfId="12424" xr:uid="{00000000-0005-0000-0000-0000938A0000}"/>
    <cellStyle name="Note 5 20 2 4 3 5 2" xfId="29859" xr:uid="{00000000-0005-0000-0000-0000948A0000}"/>
    <cellStyle name="Note 5 20 2 4 3 5 3" xfId="44312" xr:uid="{00000000-0005-0000-0000-0000958A0000}"/>
    <cellStyle name="Note 5 20 2 4 3 6" xfId="19431" xr:uid="{00000000-0005-0000-0000-0000968A0000}"/>
    <cellStyle name="Note 5 20 2 4 4" xfId="2591" xr:uid="{00000000-0005-0000-0000-0000978A0000}"/>
    <cellStyle name="Note 5 20 2 4 4 2" xfId="5102" xr:uid="{00000000-0005-0000-0000-0000988A0000}"/>
    <cellStyle name="Note 5 20 2 4 4 2 2" xfId="22538" xr:uid="{00000000-0005-0000-0000-0000998A0000}"/>
    <cellStyle name="Note 5 20 2 4 4 2 3" xfId="36991" xr:uid="{00000000-0005-0000-0000-00009A8A0000}"/>
    <cellStyle name="Note 5 20 2 4 4 3" xfId="7564" xr:uid="{00000000-0005-0000-0000-00009B8A0000}"/>
    <cellStyle name="Note 5 20 2 4 4 3 2" xfId="24999" xr:uid="{00000000-0005-0000-0000-00009C8A0000}"/>
    <cellStyle name="Note 5 20 2 4 4 3 3" xfId="39452" xr:uid="{00000000-0005-0000-0000-00009D8A0000}"/>
    <cellStyle name="Note 5 20 2 4 4 4" xfId="10005" xr:uid="{00000000-0005-0000-0000-00009E8A0000}"/>
    <cellStyle name="Note 5 20 2 4 4 4 2" xfId="27440" xr:uid="{00000000-0005-0000-0000-00009F8A0000}"/>
    <cellStyle name="Note 5 20 2 4 4 4 3" xfId="41893" xr:uid="{00000000-0005-0000-0000-0000A08A0000}"/>
    <cellStyle name="Note 5 20 2 4 4 5" xfId="12425" xr:uid="{00000000-0005-0000-0000-0000A18A0000}"/>
    <cellStyle name="Note 5 20 2 4 4 5 2" xfId="29860" xr:uid="{00000000-0005-0000-0000-0000A28A0000}"/>
    <cellStyle name="Note 5 20 2 4 4 5 3" xfId="44313" xr:uid="{00000000-0005-0000-0000-0000A38A0000}"/>
    <cellStyle name="Note 5 20 2 4 4 6" xfId="15417" xr:uid="{00000000-0005-0000-0000-0000A48A0000}"/>
    <cellStyle name="Note 5 20 2 4 4 6 2" xfId="32852" xr:uid="{00000000-0005-0000-0000-0000A58A0000}"/>
    <cellStyle name="Note 5 20 2 4 4 6 3" xfId="47305" xr:uid="{00000000-0005-0000-0000-0000A68A0000}"/>
    <cellStyle name="Note 5 20 2 4 4 7" xfId="19432" xr:uid="{00000000-0005-0000-0000-0000A78A0000}"/>
    <cellStyle name="Note 5 20 2 4 4 8" xfId="20579" xr:uid="{00000000-0005-0000-0000-0000A88A0000}"/>
    <cellStyle name="Note 5 20 2 4 5" xfId="5099" xr:uid="{00000000-0005-0000-0000-0000A98A0000}"/>
    <cellStyle name="Note 5 20 2 4 5 2" xfId="14450" xr:uid="{00000000-0005-0000-0000-0000AA8A0000}"/>
    <cellStyle name="Note 5 20 2 4 5 2 2" xfId="31885" xr:uid="{00000000-0005-0000-0000-0000AB8A0000}"/>
    <cellStyle name="Note 5 20 2 4 5 2 3" xfId="46338" xr:uid="{00000000-0005-0000-0000-0000AC8A0000}"/>
    <cellStyle name="Note 5 20 2 4 5 3" xfId="16911" xr:uid="{00000000-0005-0000-0000-0000AD8A0000}"/>
    <cellStyle name="Note 5 20 2 4 5 3 2" xfId="34346" xr:uid="{00000000-0005-0000-0000-0000AE8A0000}"/>
    <cellStyle name="Note 5 20 2 4 5 3 3" xfId="48799" xr:uid="{00000000-0005-0000-0000-0000AF8A0000}"/>
    <cellStyle name="Note 5 20 2 4 5 4" xfId="22535" xr:uid="{00000000-0005-0000-0000-0000B08A0000}"/>
    <cellStyle name="Note 5 20 2 4 5 5" xfId="36988" xr:uid="{00000000-0005-0000-0000-0000B18A0000}"/>
    <cellStyle name="Note 5 20 2 4 6" xfId="7561" xr:uid="{00000000-0005-0000-0000-0000B28A0000}"/>
    <cellStyle name="Note 5 20 2 4 6 2" xfId="24996" xr:uid="{00000000-0005-0000-0000-0000B38A0000}"/>
    <cellStyle name="Note 5 20 2 4 6 3" xfId="39449" xr:uid="{00000000-0005-0000-0000-0000B48A0000}"/>
    <cellStyle name="Note 5 20 2 4 7" xfId="10002" xr:uid="{00000000-0005-0000-0000-0000B58A0000}"/>
    <cellStyle name="Note 5 20 2 4 7 2" xfId="27437" xr:uid="{00000000-0005-0000-0000-0000B68A0000}"/>
    <cellStyle name="Note 5 20 2 4 7 3" xfId="41890" xr:uid="{00000000-0005-0000-0000-0000B78A0000}"/>
    <cellStyle name="Note 5 20 2 4 8" xfId="12422" xr:uid="{00000000-0005-0000-0000-0000B88A0000}"/>
    <cellStyle name="Note 5 20 2 4 8 2" xfId="29857" xr:uid="{00000000-0005-0000-0000-0000B98A0000}"/>
    <cellStyle name="Note 5 20 2 4 8 3" xfId="44310" xr:uid="{00000000-0005-0000-0000-0000BA8A0000}"/>
    <cellStyle name="Note 5 20 2 4 9" xfId="19429" xr:uid="{00000000-0005-0000-0000-0000BB8A0000}"/>
    <cellStyle name="Note 5 20 2 5" xfId="2592" xr:uid="{00000000-0005-0000-0000-0000BC8A0000}"/>
    <cellStyle name="Note 5 20 2 5 2" xfId="5103" xr:uid="{00000000-0005-0000-0000-0000BD8A0000}"/>
    <cellStyle name="Note 5 20 2 5 2 2" xfId="14453" xr:uid="{00000000-0005-0000-0000-0000BE8A0000}"/>
    <cellStyle name="Note 5 20 2 5 2 2 2" xfId="31888" xr:uid="{00000000-0005-0000-0000-0000BF8A0000}"/>
    <cellStyle name="Note 5 20 2 5 2 2 3" xfId="46341" xr:uid="{00000000-0005-0000-0000-0000C08A0000}"/>
    <cellStyle name="Note 5 20 2 5 2 3" xfId="16914" xr:uid="{00000000-0005-0000-0000-0000C18A0000}"/>
    <cellStyle name="Note 5 20 2 5 2 3 2" xfId="34349" xr:uid="{00000000-0005-0000-0000-0000C28A0000}"/>
    <cellStyle name="Note 5 20 2 5 2 3 3" xfId="48802" xr:uid="{00000000-0005-0000-0000-0000C38A0000}"/>
    <cellStyle name="Note 5 20 2 5 2 4" xfId="22539" xr:uid="{00000000-0005-0000-0000-0000C48A0000}"/>
    <cellStyle name="Note 5 20 2 5 2 5" xfId="36992" xr:uid="{00000000-0005-0000-0000-0000C58A0000}"/>
    <cellStyle name="Note 5 20 2 5 3" xfId="7565" xr:uid="{00000000-0005-0000-0000-0000C68A0000}"/>
    <cellStyle name="Note 5 20 2 5 3 2" xfId="25000" xr:uid="{00000000-0005-0000-0000-0000C78A0000}"/>
    <cellStyle name="Note 5 20 2 5 3 3" xfId="39453" xr:uid="{00000000-0005-0000-0000-0000C88A0000}"/>
    <cellStyle name="Note 5 20 2 5 4" xfId="10006" xr:uid="{00000000-0005-0000-0000-0000C98A0000}"/>
    <cellStyle name="Note 5 20 2 5 4 2" xfId="27441" xr:uid="{00000000-0005-0000-0000-0000CA8A0000}"/>
    <cellStyle name="Note 5 20 2 5 4 3" xfId="41894" xr:uid="{00000000-0005-0000-0000-0000CB8A0000}"/>
    <cellStyle name="Note 5 20 2 5 5" xfId="12426" xr:uid="{00000000-0005-0000-0000-0000CC8A0000}"/>
    <cellStyle name="Note 5 20 2 5 5 2" xfId="29861" xr:uid="{00000000-0005-0000-0000-0000CD8A0000}"/>
    <cellStyle name="Note 5 20 2 5 5 3" xfId="44314" xr:uid="{00000000-0005-0000-0000-0000CE8A0000}"/>
    <cellStyle name="Note 5 20 2 5 6" xfId="19433" xr:uid="{00000000-0005-0000-0000-0000CF8A0000}"/>
    <cellStyle name="Note 5 20 2 6" xfId="2593" xr:uid="{00000000-0005-0000-0000-0000D08A0000}"/>
    <cellStyle name="Note 5 20 2 6 2" xfId="5104" xr:uid="{00000000-0005-0000-0000-0000D18A0000}"/>
    <cellStyle name="Note 5 20 2 6 2 2" xfId="14454" xr:uid="{00000000-0005-0000-0000-0000D28A0000}"/>
    <cellStyle name="Note 5 20 2 6 2 2 2" xfId="31889" xr:uid="{00000000-0005-0000-0000-0000D38A0000}"/>
    <cellStyle name="Note 5 20 2 6 2 2 3" xfId="46342" xr:uid="{00000000-0005-0000-0000-0000D48A0000}"/>
    <cellStyle name="Note 5 20 2 6 2 3" xfId="16915" xr:uid="{00000000-0005-0000-0000-0000D58A0000}"/>
    <cellStyle name="Note 5 20 2 6 2 3 2" xfId="34350" xr:uid="{00000000-0005-0000-0000-0000D68A0000}"/>
    <cellStyle name="Note 5 20 2 6 2 3 3" xfId="48803" xr:uid="{00000000-0005-0000-0000-0000D78A0000}"/>
    <cellStyle name="Note 5 20 2 6 2 4" xfId="22540" xr:uid="{00000000-0005-0000-0000-0000D88A0000}"/>
    <cellStyle name="Note 5 20 2 6 2 5" xfId="36993" xr:uid="{00000000-0005-0000-0000-0000D98A0000}"/>
    <cellStyle name="Note 5 20 2 6 3" xfId="7566" xr:uid="{00000000-0005-0000-0000-0000DA8A0000}"/>
    <cellStyle name="Note 5 20 2 6 3 2" xfId="25001" xr:uid="{00000000-0005-0000-0000-0000DB8A0000}"/>
    <cellStyle name="Note 5 20 2 6 3 3" xfId="39454" xr:uid="{00000000-0005-0000-0000-0000DC8A0000}"/>
    <cellStyle name="Note 5 20 2 6 4" xfId="10007" xr:uid="{00000000-0005-0000-0000-0000DD8A0000}"/>
    <cellStyle name="Note 5 20 2 6 4 2" xfId="27442" xr:uid="{00000000-0005-0000-0000-0000DE8A0000}"/>
    <cellStyle name="Note 5 20 2 6 4 3" xfId="41895" xr:uid="{00000000-0005-0000-0000-0000DF8A0000}"/>
    <cellStyle name="Note 5 20 2 6 5" xfId="12427" xr:uid="{00000000-0005-0000-0000-0000E08A0000}"/>
    <cellStyle name="Note 5 20 2 6 5 2" xfId="29862" xr:uid="{00000000-0005-0000-0000-0000E18A0000}"/>
    <cellStyle name="Note 5 20 2 6 5 3" xfId="44315" xr:uid="{00000000-0005-0000-0000-0000E28A0000}"/>
    <cellStyle name="Note 5 20 2 6 6" xfId="19434" xr:uid="{00000000-0005-0000-0000-0000E38A0000}"/>
    <cellStyle name="Note 5 20 2 7" xfId="2594" xr:uid="{00000000-0005-0000-0000-0000E48A0000}"/>
    <cellStyle name="Note 5 20 2 7 2" xfId="5105" xr:uid="{00000000-0005-0000-0000-0000E58A0000}"/>
    <cellStyle name="Note 5 20 2 7 2 2" xfId="22541" xr:uid="{00000000-0005-0000-0000-0000E68A0000}"/>
    <cellStyle name="Note 5 20 2 7 2 3" xfId="36994" xr:uid="{00000000-0005-0000-0000-0000E78A0000}"/>
    <cellStyle name="Note 5 20 2 7 3" xfId="7567" xr:uid="{00000000-0005-0000-0000-0000E88A0000}"/>
    <cellStyle name="Note 5 20 2 7 3 2" xfId="25002" xr:uid="{00000000-0005-0000-0000-0000E98A0000}"/>
    <cellStyle name="Note 5 20 2 7 3 3" xfId="39455" xr:uid="{00000000-0005-0000-0000-0000EA8A0000}"/>
    <cellStyle name="Note 5 20 2 7 4" xfId="10008" xr:uid="{00000000-0005-0000-0000-0000EB8A0000}"/>
    <cellStyle name="Note 5 20 2 7 4 2" xfId="27443" xr:uid="{00000000-0005-0000-0000-0000EC8A0000}"/>
    <cellStyle name="Note 5 20 2 7 4 3" xfId="41896" xr:uid="{00000000-0005-0000-0000-0000ED8A0000}"/>
    <cellStyle name="Note 5 20 2 7 5" xfId="12428" xr:uid="{00000000-0005-0000-0000-0000EE8A0000}"/>
    <cellStyle name="Note 5 20 2 7 5 2" xfId="29863" xr:uid="{00000000-0005-0000-0000-0000EF8A0000}"/>
    <cellStyle name="Note 5 20 2 7 5 3" xfId="44316" xr:uid="{00000000-0005-0000-0000-0000F08A0000}"/>
    <cellStyle name="Note 5 20 2 7 6" xfId="15418" xr:uid="{00000000-0005-0000-0000-0000F18A0000}"/>
    <cellStyle name="Note 5 20 2 7 6 2" xfId="32853" xr:uid="{00000000-0005-0000-0000-0000F28A0000}"/>
    <cellStyle name="Note 5 20 2 7 6 3" xfId="47306" xr:uid="{00000000-0005-0000-0000-0000F38A0000}"/>
    <cellStyle name="Note 5 20 2 7 7" xfId="19435" xr:uid="{00000000-0005-0000-0000-0000F48A0000}"/>
    <cellStyle name="Note 5 20 2 7 8" xfId="20580" xr:uid="{00000000-0005-0000-0000-0000F58A0000}"/>
    <cellStyle name="Note 5 20 2 8" xfId="5090" xr:uid="{00000000-0005-0000-0000-0000F68A0000}"/>
    <cellStyle name="Note 5 20 2 8 2" xfId="14443" xr:uid="{00000000-0005-0000-0000-0000F78A0000}"/>
    <cellStyle name="Note 5 20 2 8 2 2" xfId="31878" xr:uid="{00000000-0005-0000-0000-0000F88A0000}"/>
    <cellStyle name="Note 5 20 2 8 2 3" xfId="46331" xr:uid="{00000000-0005-0000-0000-0000F98A0000}"/>
    <cellStyle name="Note 5 20 2 8 3" xfId="16904" xr:uid="{00000000-0005-0000-0000-0000FA8A0000}"/>
    <cellStyle name="Note 5 20 2 8 3 2" xfId="34339" xr:uid="{00000000-0005-0000-0000-0000FB8A0000}"/>
    <cellStyle name="Note 5 20 2 8 3 3" xfId="48792" xr:uid="{00000000-0005-0000-0000-0000FC8A0000}"/>
    <cellStyle name="Note 5 20 2 8 4" xfId="22526" xr:uid="{00000000-0005-0000-0000-0000FD8A0000}"/>
    <cellStyle name="Note 5 20 2 8 5" xfId="36979" xr:uid="{00000000-0005-0000-0000-0000FE8A0000}"/>
    <cellStyle name="Note 5 20 2 9" xfId="7552" xr:uid="{00000000-0005-0000-0000-0000FF8A0000}"/>
    <cellStyle name="Note 5 20 2 9 2" xfId="24987" xr:uid="{00000000-0005-0000-0000-0000008B0000}"/>
    <cellStyle name="Note 5 20 2 9 3" xfId="39440" xr:uid="{00000000-0005-0000-0000-0000018B0000}"/>
    <cellStyle name="Note 5 20 3" xfId="2595" xr:uid="{00000000-0005-0000-0000-0000028B0000}"/>
    <cellStyle name="Note 5 20 3 2" xfId="5106" xr:uid="{00000000-0005-0000-0000-0000038B0000}"/>
    <cellStyle name="Note 5 20 3 2 2" xfId="14455" xr:uid="{00000000-0005-0000-0000-0000048B0000}"/>
    <cellStyle name="Note 5 20 3 2 2 2" xfId="31890" xr:uid="{00000000-0005-0000-0000-0000058B0000}"/>
    <cellStyle name="Note 5 20 3 2 2 3" xfId="46343" xr:uid="{00000000-0005-0000-0000-0000068B0000}"/>
    <cellStyle name="Note 5 20 3 2 3" xfId="16916" xr:uid="{00000000-0005-0000-0000-0000078B0000}"/>
    <cellStyle name="Note 5 20 3 2 3 2" xfId="34351" xr:uid="{00000000-0005-0000-0000-0000088B0000}"/>
    <cellStyle name="Note 5 20 3 2 3 3" xfId="48804" xr:uid="{00000000-0005-0000-0000-0000098B0000}"/>
    <cellStyle name="Note 5 20 3 2 4" xfId="22542" xr:uid="{00000000-0005-0000-0000-00000A8B0000}"/>
    <cellStyle name="Note 5 20 3 2 5" xfId="36995" xr:uid="{00000000-0005-0000-0000-00000B8B0000}"/>
    <cellStyle name="Note 5 20 3 3" xfId="7568" xr:uid="{00000000-0005-0000-0000-00000C8B0000}"/>
    <cellStyle name="Note 5 20 3 3 2" xfId="25003" xr:uid="{00000000-0005-0000-0000-00000D8B0000}"/>
    <cellStyle name="Note 5 20 3 3 3" xfId="39456" xr:uid="{00000000-0005-0000-0000-00000E8B0000}"/>
    <cellStyle name="Note 5 20 3 4" xfId="10009" xr:uid="{00000000-0005-0000-0000-00000F8B0000}"/>
    <cellStyle name="Note 5 20 3 4 2" xfId="27444" xr:uid="{00000000-0005-0000-0000-0000108B0000}"/>
    <cellStyle name="Note 5 20 3 4 3" xfId="41897" xr:uid="{00000000-0005-0000-0000-0000118B0000}"/>
    <cellStyle name="Note 5 20 3 5" xfId="12429" xr:uid="{00000000-0005-0000-0000-0000128B0000}"/>
    <cellStyle name="Note 5 20 3 5 2" xfId="29864" xr:uid="{00000000-0005-0000-0000-0000138B0000}"/>
    <cellStyle name="Note 5 20 3 5 3" xfId="44317" xr:uid="{00000000-0005-0000-0000-0000148B0000}"/>
    <cellStyle name="Note 5 20 3 6" xfId="19436" xr:uid="{00000000-0005-0000-0000-0000158B0000}"/>
    <cellStyle name="Note 5 20 4" xfId="2596" xr:uid="{00000000-0005-0000-0000-0000168B0000}"/>
    <cellStyle name="Note 5 20 4 2" xfId="5107" xr:uid="{00000000-0005-0000-0000-0000178B0000}"/>
    <cellStyle name="Note 5 20 4 2 2" xfId="14456" xr:uid="{00000000-0005-0000-0000-0000188B0000}"/>
    <cellStyle name="Note 5 20 4 2 2 2" xfId="31891" xr:uid="{00000000-0005-0000-0000-0000198B0000}"/>
    <cellStyle name="Note 5 20 4 2 2 3" xfId="46344" xr:uid="{00000000-0005-0000-0000-00001A8B0000}"/>
    <cellStyle name="Note 5 20 4 2 3" xfId="16917" xr:uid="{00000000-0005-0000-0000-00001B8B0000}"/>
    <cellStyle name="Note 5 20 4 2 3 2" xfId="34352" xr:uid="{00000000-0005-0000-0000-00001C8B0000}"/>
    <cellStyle name="Note 5 20 4 2 3 3" xfId="48805" xr:uid="{00000000-0005-0000-0000-00001D8B0000}"/>
    <cellStyle name="Note 5 20 4 2 4" xfId="22543" xr:uid="{00000000-0005-0000-0000-00001E8B0000}"/>
    <cellStyle name="Note 5 20 4 2 5" xfId="36996" xr:uid="{00000000-0005-0000-0000-00001F8B0000}"/>
    <cellStyle name="Note 5 20 4 3" xfId="7569" xr:uid="{00000000-0005-0000-0000-0000208B0000}"/>
    <cellStyle name="Note 5 20 4 3 2" xfId="25004" xr:uid="{00000000-0005-0000-0000-0000218B0000}"/>
    <cellStyle name="Note 5 20 4 3 3" xfId="39457" xr:uid="{00000000-0005-0000-0000-0000228B0000}"/>
    <cellStyle name="Note 5 20 4 4" xfId="10010" xr:uid="{00000000-0005-0000-0000-0000238B0000}"/>
    <cellStyle name="Note 5 20 4 4 2" xfId="27445" xr:uid="{00000000-0005-0000-0000-0000248B0000}"/>
    <cellStyle name="Note 5 20 4 4 3" xfId="41898" xr:uid="{00000000-0005-0000-0000-0000258B0000}"/>
    <cellStyle name="Note 5 20 4 5" xfId="12430" xr:uid="{00000000-0005-0000-0000-0000268B0000}"/>
    <cellStyle name="Note 5 20 4 5 2" xfId="29865" xr:uid="{00000000-0005-0000-0000-0000278B0000}"/>
    <cellStyle name="Note 5 20 4 5 3" xfId="44318" xr:uid="{00000000-0005-0000-0000-0000288B0000}"/>
    <cellStyle name="Note 5 20 4 6" xfId="19437" xr:uid="{00000000-0005-0000-0000-0000298B0000}"/>
    <cellStyle name="Note 5 20 5" xfId="2597" xr:uid="{00000000-0005-0000-0000-00002A8B0000}"/>
    <cellStyle name="Note 5 20 5 2" xfId="5108" xr:uid="{00000000-0005-0000-0000-00002B8B0000}"/>
    <cellStyle name="Note 5 20 5 2 2" xfId="22544" xr:uid="{00000000-0005-0000-0000-00002C8B0000}"/>
    <cellStyle name="Note 5 20 5 2 3" xfId="36997" xr:uid="{00000000-0005-0000-0000-00002D8B0000}"/>
    <cellStyle name="Note 5 20 5 3" xfId="7570" xr:uid="{00000000-0005-0000-0000-00002E8B0000}"/>
    <cellStyle name="Note 5 20 5 3 2" xfId="25005" xr:uid="{00000000-0005-0000-0000-00002F8B0000}"/>
    <cellStyle name="Note 5 20 5 3 3" xfId="39458" xr:uid="{00000000-0005-0000-0000-0000308B0000}"/>
    <cellStyle name="Note 5 20 5 4" xfId="10011" xr:uid="{00000000-0005-0000-0000-0000318B0000}"/>
    <cellStyle name="Note 5 20 5 4 2" xfId="27446" xr:uid="{00000000-0005-0000-0000-0000328B0000}"/>
    <cellStyle name="Note 5 20 5 4 3" xfId="41899" xr:uid="{00000000-0005-0000-0000-0000338B0000}"/>
    <cellStyle name="Note 5 20 5 5" xfId="12431" xr:uid="{00000000-0005-0000-0000-0000348B0000}"/>
    <cellStyle name="Note 5 20 5 5 2" xfId="29866" xr:uid="{00000000-0005-0000-0000-0000358B0000}"/>
    <cellStyle name="Note 5 20 5 5 3" xfId="44319" xr:uid="{00000000-0005-0000-0000-0000368B0000}"/>
    <cellStyle name="Note 5 20 5 6" xfId="15419" xr:uid="{00000000-0005-0000-0000-0000378B0000}"/>
    <cellStyle name="Note 5 20 5 6 2" xfId="32854" xr:uid="{00000000-0005-0000-0000-0000388B0000}"/>
    <cellStyle name="Note 5 20 5 6 3" xfId="47307" xr:uid="{00000000-0005-0000-0000-0000398B0000}"/>
    <cellStyle name="Note 5 20 5 7" xfId="19438" xr:uid="{00000000-0005-0000-0000-00003A8B0000}"/>
    <cellStyle name="Note 5 20 5 8" xfId="20581" xr:uid="{00000000-0005-0000-0000-00003B8B0000}"/>
    <cellStyle name="Note 5 20 6" xfId="5089" xr:uid="{00000000-0005-0000-0000-00003C8B0000}"/>
    <cellStyle name="Note 5 20 6 2" xfId="14442" xr:uid="{00000000-0005-0000-0000-00003D8B0000}"/>
    <cellStyle name="Note 5 20 6 2 2" xfId="31877" xr:uid="{00000000-0005-0000-0000-00003E8B0000}"/>
    <cellStyle name="Note 5 20 6 2 3" xfId="46330" xr:uid="{00000000-0005-0000-0000-00003F8B0000}"/>
    <cellStyle name="Note 5 20 6 3" xfId="16903" xr:uid="{00000000-0005-0000-0000-0000408B0000}"/>
    <cellStyle name="Note 5 20 6 3 2" xfId="34338" xr:uid="{00000000-0005-0000-0000-0000418B0000}"/>
    <cellStyle name="Note 5 20 6 3 3" xfId="48791" xr:uid="{00000000-0005-0000-0000-0000428B0000}"/>
    <cellStyle name="Note 5 20 6 4" xfId="22525" xr:uid="{00000000-0005-0000-0000-0000438B0000}"/>
    <cellStyle name="Note 5 20 6 5" xfId="36978" xr:uid="{00000000-0005-0000-0000-0000448B0000}"/>
    <cellStyle name="Note 5 20 7" xfId="7551" xr:uid="{00000000-0005-0000-0000-0000458B0000}"/>
    <cellStyle name="Note 5 20 7 2" xfId="24986" xr:uid="{00000000-0005-0000-0000-0000468B0000}"/>
    <cellStyle name="Note 5 20 7 3" xfId="39439" xr:uid="{00000000-0005-0000-0000-0000478B0000}"/>
    <cellStyle name="Note 5 20 8" xfId="9992" xr:uid="{00000000-0005-0000-0000-0000488B0000}"/>
    <cellStyle name="Note 5 20 8 2" xfId="27427" xr:uid="{00000000-0005-0000-0000-0000498B0000}"/>
    <cellStyle name="Note 5 20 8 3" xfId="41880" xr:uid="{00000000-0005-0000-0000-00004A8B0000}"/>
    <cellStyle name="Note 5 20 9" xfId="12412" xr:uid="{00000000-0005-0000-0000-00004B8B0000}"/>
    <cellStyle name="Note 5 20 9 2" xfId="29847" xr:uid="{00000000-0005-0000-0000-00004C8B0000}"/>
    <cellStyle name="Note 5 20 9 3" xfId="44300" xr:uid="{00000000-0005-0000-0000-00004D8B0000}"/>
    <cellStyle name="Note 5 21" xfId="2598" xr:uid="{00000000-0005-0000-0000-00004E8B0000}"/>
    <cellStyle name="Note 5 21 10" xfId="10012" xr:uid="{00000000-0005-0000-0000-00004F8B0000}"/>
    <cellStyle name="Note 5 21 10 2" xfId="27447" xr:uid="{00000000-0005-0000-0000-0000508B0000}"/>
    <cellStyle name="Note 5 21 10 3" xfId="41900" xr:uid="{00000000-0005-0000-0000-0000518B0000}"/>
    <cellStyle name="Note 5 21 11" xfId="12432" xr:uid="{00000000-0005-0000-0000-0000528B0000}"/>
    <cellStyle name="Note 5 21 11 2" xfId="29867" xr:uid="{00000000-0005-0000-0000-0000538B0000}"/>
    <cellStyle name="Note 5 21 11 3" xfId="44320" xr:uid="{00000000-0005-0000-0000-0000548B0000}"/>
    <cellStyle name="Note 5 21 12" xfId="19439" xr:uid="{00000000-0005-0000-0000-0000558B0000}"/>
    <cellStyle name="Note 5 21 2" xfId="2599" xr:uid="{00000000-0005-0000-0000-0000568B0000}"/>
    <cellStyle name="Note 5 21 2 2" xfId="2600" xr:uid="{00000000-0005-0000-0000-0000578B0000}"/>
    <cellStyle name="Note 5 21 2 2 2" xfId="5111" xr:uid="{00000000-0005-0000-0000-0000588B0000}"/>
    <cellStyle name="Note 5 21 2 2 2 2" xfId="14459" xr:uid="{00000000-0005-0000-0000-0000598B0000}"/>
    <cellStyle name="Note 5 21 2 2 2 2 2" xfId="31894" xr:uid="{00000000-0005-0000-0000-00005A8B0000}"/>
    <cellStyle name="Note 5 21 2 2 2 2 3" xfId="46347" xr:uid="{00000000-0005-0000-0000-00005B8B0000}"/>
    <cellStyle name="Note 5 21 2 2 2 3" xfId="16920" xr:uid="{00000000-0005-0000-0000-00005C8B0000}"/>
    <cellStyle name="Note 5 21 2 2 2 3 2" xfId="34355" xr:uid="{00000000-0005-0000-0000-00005D8B0000}"/>
    <cellStyle name="Note 5 21 2 2 2 3 3" xfId="48808" xr:uid="{00000000-0005-0000-0000-00005E8B0000}"/>
    <cellStyle name="Note 5 21 2 2 2 4" xfId="22547" xr:uid="{00000000-0005-0000-0000-00005F8B0000}"/>
    <cellStyle name="Note 5 21 2 2 2 5" xfId="37000" xr:uid="{00000000-0005-0000-0000-0000608B0000}"/>
    <cellStyle name="Note 5 21 2 2 3" xfId="7573" xr:uid="{00000000-0005-0000-0000-0000618B0000}"/>
    <cellStyle name="Note 5 21 2 2 3 2" xfId="25008" xr:uid="{00000000-0005-0000-0000-0000628B0000}"/>
    <cellStyle name="Note 5 21 2 2 3 3" xfId="39461" xr:uid="{00000000-0005-0000-0000-0000638B0000}"/>
    <cellStyle name="Note 5 21 2 2 4" xfId="10014" xr:uid="{00000000-0005-0000-0000-0000648B0000}"/>
    <cellStyle name="Note 5 21 2 2 4 2" xfId="27449" xr:uid="{00000000-0005-0000-0000-0000658B0000}"/>
    <cellStyle name="Note 5 21 2 2 4 3" xfId="41902" xr:uid="{00000000-0005-0000-0000-0000668B0000}"/>
    <cellStyle name="Note 5 21 2 2 5" xfId="12434" xr:uid="{00000000-0005-0000-0000-0000678B0000}"/>
    <cellStyle name="Note 5 21 2 2 5 2" xfId="29869" xr:uid="{00000000-0005-0000-0000-0000688B0000}"/>
    <cellStyle name="Note 5 21 2 2 5 3" xfId="44322" xr:uid="{00000000-0005-0000-0000-0000698B0000}"/>
    <cellStyle name="Note 5 21 2 2 6" xfId="19441" xr:uid="{00000000-0005-0000-0000-00006A8B0000}"/>
    <cellStyle name="Note 5 21 2 3" xfId="2601" xr:uid="{00000000-0005-0000-0000-00006B8B0000}"/>
    <cellStyle name="Note 5 21 2 3 2" xfId="5112" xr:uid="{00000000-0005-0000-0000-00006C8B0000}"/>
    <cellStyle name="Note 5 21 2 3 2 2" xfId="14460" xr:uid="{00000000-0005-0000-0000-00006D8B0000}"/>
    <cellStyle name="Note 5 21 2 3 2 2 2" xfId="31895" xr:uid="{00000000-0005-0000-0000-00006E8B0000}"/>
    <cellStyle name="Note 5 21 2 3 2 2 3" xfId="46348" xr:uid="{00000000-0005-0000-0000-00006F8B0000}"/>
    <cellStyle name="Note 5 21 2 3 2 3" xfId="16921" xr:uid="{00000000-0005-0000-0000-0000708B0000}"/>
    <cellStyle name="Note 5 21 2 3 2 3 2" xfId="34356" xr:uid="{00000000-0005-0000-0000-0000718B0000}"/>
    <cellStyle name="Note 5 21 2 3 2 3 3" xfId="48809" xr:uid="{00000000-0005-0000-0000-0000728B0000}"/>
    <cellStyle name="Note 5 21 2 3 2 4" xfId="22548" xr:uid="{00000000-0005-0000-0000-0000738B0000}"/>
    <cellStyle name="Note 5 21 2 3 2 5" xfId="37001" xr:uid="{00000000-0005-0000-0000-0000748B0000}"/>
    <cellStyle name="Note 5 21 2 3 3" xfId="7574" xr:uid="{00000000-0005-0000-0000-0000758B0000}"/>
    <cellStyle name="Note 5 21 2 3 3 2" xfId="25009" xr:uid="{00000000-0005-0000-0000-0000768B0000}"/>
    <cellStyle name="Note 5 21 2 3 3 3" xfId="39462" xr:uid="{00000000-0005-0000-0000-0000778B0000}"/>
    <cellStyle name="Note 5 21 2 3 4" xfId="10015" xr:uid="{00000000-0005-0000-0000-0000788B0000}"/>
    <cellStyle name="Note 5 21 2 3 4 2" xfId="27450" xr:uid="{00000000-0005-0000-0000-0000798B0000}"/>
    <cellStyle name="Note 5 21 2 3 4 3" xfId="41903" xr:uid="{00000000-0005-0000-0000-00007A8B0000}"/>
    <cellStyle name="Note 5 21 2 3 5" xfId="12435" xr:uid="{00000000-0005-0000-0000-00007B8B0000}"/>
    <cellStyle name="Note 5 21 2 3 5 2" xfId="29870" xr:uid="{00000000-0005-0000-0000-00007C8B0000}"/>
    <cellStyle name="Note 5 21 2 3 5 3" xfId="44323" xr:uid="{00000000-0005-0000-0000-00007D8B0000}"/>
    <cellStyle name="Note 5 21 2 3 6" xfId="19442" xr:uid="{00000000-0005-0000-0000-00007E8B0000}"/>
    <cellStyle name="Note 5 21 2 4" xfId="2602" xr:uid="{00000000-0005-0000-0000-00007F8B0000}"/>
    <cellStyle name="Note 5 21 2 4 2" xfId="5113" xr:uid="{00000000-0005-0000-0000-0000808B0000}"/>
    <cellStyle name="Note 5 21 2 4 2 2" xfId="22549" xr:uid="{00000000-0005-0000-0000-0000818B0000}"/>
    <cellStyle name="Note 5 21 2 4 2 3" xfId="37002" xr:uid="{00000000-0005-0000-0000-0000828B0000}"/>
    <cellStyle name="Note 5 21 2 4 3" xfId="7575" xr:uid="{00000000-0005-0000-0000-0000838B0000}"/>
    <cellStyle name="Note 5 21 2 4 3 2" xfId="25010" xr:uid="{00000000-0005-0000-0000-0000848B0000}"/>
    <cellStyle name="Note 5 21 2 4 3 3" xfId="39463" xr:uid="{00000000-0005-0000-0000-0000858B0000}"/>
    <cellStyle name="Note 5 21 2 4 4" xfId="10016" xr:uid="{00000000-0005-0000-0000-0000868B0000}"/>
    <cellStyle name="Note 5 21 2 4 4 2" xfId="27451" xr:uid="{00000000-0005-0000-0000-0000878B0000}"/>
    <cellStyle name="Note 5 21 2 4 4 3" xfId="41904" xr:uid="{00000000-0005-0000-0000-0000888B0000}"/>
    <cellStyle name="Note 5 21 2 4 5" xfId="12436" xr:uid="{00000000-0005-0000-0000-0000898B0000}"/>
    <cellStyle name="Note 5 21 2 4 5 2" xfId="29871" xr:uid="{00000000-0005-0000-0000-00008A8B0000}"/>
    <cellStyle name="Note 5 21 2 4 5 3" xfId="44324" xr:uid="{00000000-0005-0000-0000-00008B8B0000}"/>
    <cellStyle name="Note 5 21 2 4 6" xfId="15420" xr:uid="{00000000-0005-0000-0000-00008C8B0000}"/>
    <cellStyle name="Note 5 21 2 4 6 2" xfId="32855" xr:uid="{00000000-0005-0000-0000-00008D8B0000}"/>
    <cellStyle name="Note 5 21 2 4 6 3" xfId="47308" xr:uid="{00000000-0005-0000-0000-00008E8B0000}"/>
    <cellStyle name="Note 5 21 2 4 7" xfId="19443" xr:uid="{00000000-0005-0000-0000-00008F8B0000}"/>
    <cellStyle name="Note 5 21 2 4 8" xfId="20582" xr:uid="{00000000-0005-0000-0000-0000908B0000}"/>
    <cellStyle name="Note 5 21 2 5" xfId="5110" xr:uid="{00000000-0005-0000-0000-0000918B0000}"/>
    <cellStyle name="Note 5 21 2 5 2" xfId="14458" xr:uid="{00000000-0005-0000-0000-0000928B0000}"/>
    <cellStyle name="Note 5 21 2 5 2 2" xfId="31893" xr:uid="{00000000-0005-0000-0000-0000938B0000}"/>
    <cellStyle name="Note 5 21 2 5 2 3" xfId="46346" xr:uid="{00000000-0005-0000-0000-0000948B0000}"/>
    <cellStyle name="Note 5 21 2 5 3" xfId="16919" xr:uid="{00000000-0005-0000-0000-0000958B0000}"/>
    <cellStyle name="Note 5 21 2 5 3 2" xfId="34354" xr:uid="{00000000-0005-0000-0000-0000968B0000}"/>
    <cellStyle name="Note 5 21 2 5 3 3" xfId="48807" xr:uid="{00000000-0005-0000-0000-0000978B0000}"/>
    <cellStyle name="Note 5 21 2 5 4" xfId="22546" xr:uid="{00000000-0005-0000-0000-0000988B0000}"/>
    <cellStyle name="Note 5 21 2 5 5" xfId="36999" xr:uid="{00000000-0005-0000-0000-0000998B0000}"/>
    <cellStyle name="Note 5 21 2 6" xfId="7572" xr:uid="{00000000-0005-0000-0000-00009A8B0000}"/>
    <cellStyle name="Note 5 21 2 6 2" xfId="25007" xr:uid="{00000000-0005-0000-0000-00009B8B0000}"/>
    <cellStyle name="Note 5 21 2 6 3" xfId="39460" xr:uid="{00000000-0005-0000-0000-00009C8B0000}"/>
    <cellStyle name="Note 5 21 2 7" xfId="10013" xr:uid="{00000000-0005-0000-0000-00009D8B0000}"/>
    <cellStyle name="Note 5 21 2 7 2" xfId="27448" xr:uid="{00000000-0005-0000-0000-00009E8B0000}"/>
    <cellStyle name="Note 5 21 2 7 3" xfId="41901" xr:uid="{00000000-0005-0000-0000-00009F8B0000}"/>
    <cellStyle name="Note 5 21 2 8" xfId="12433" xr:uid="{00000000-0005-0000-0000-0000A08B0000}"/>
    <cellStyle name="Note 5 21 2 8 2" xfId="29868" xr:uid="{00000000-0005-0000-0000-0000A18B0000}"/>
    <cellStyle name="Note 5 21 2 8 3" xfId="44321" xr:uid="{00000000-0005-0000-0000-0000A28B0000}"/>
    <cellStyle name="Note 5 21 2 9" xfId="19440" xr:uid="{00000000-0005-0000-0000-0000A38B0000}"/>
    <cellStyle name="Note 5 21 3" xfId="2603" xr:uid="{00000000-0005-0000-0000-0000A48B0000}"/>
    <cellStyle name="Note 5 21 3 2" xfId="2604" xr:uid="{00000000-0005-0000-0000-0000A58B0000}"/>
    <cellStyle name="Note 5 21 3 2 2" xfId="5115" xr:uid="{00000000-0005-0000-0000-0000A68B0000}"/>
    <cellStyle name="Note 5 21 3 2 2 2" xfId="14462" xr:uid="{00000000-0005-0000-0000-0000A78B0000}"/>
    <cellStyle name="Note 5 21 3 2 2 2 2" xfId="31897" xr:uid="{00000000-0005-0000-0000-0000A88B0000}"/>
    <cellStyle name="Note 5 21 3 2 2 2 3" xfId="46350" xr:uid="{00000000-0005-0000-0000-0000A98B0000}"/>
    <cellStyle name="Note 5 21 3 2 2 3" xfId="16923" xr:uid="{00000000-0005-0000-0000-0000AA8B0000}"/>
    <cellStyle name="Note 5 21 3 2 2 3 2" xfId="34358" xr:uid="{00000000-0005-0000-0000-0000AB8B0000}"/>
    <cellStyle name="Note 5 21 3 2 2 3 3" xfId="48811" xr:uid="{00000000-0005-0000-0000-0000AC8B0000}"/>
    <cellStyle name="Note 5 21 3 2 2 4" xfId="22551" xr:uid="{00000000-0005-0000-0000-0000AD8B0000}"/>
    <cellStyle name="Note 5 21 3 2 2 5" xfId="37004" xr:uid="{00000000-0005-0000-0000-0000AE8B0000}"/>
    <cellStyle name="Note 5 21 3 2 3" xfId="7577" xr:uid="{00000000-0005-0000-0000-0000AF8B0000}"/>
    <cellStyle name="Note 5 21 3 2 3 2" xfId="25012" xr:uid="{00000000-0005-0000-0000-0000B08B0000}"/>
    <cellStyle name="Note 5 21 3 2 3 3" xfId="39465" xr:uid="{00000000-0005-0000-0000-0000B18B0000}"/>
    <cellStyle name="Note 5 21 3 2 4" xfId="10018" xr:uid="{00000000-0005-0000-0000-0000B28B0000}"/>
    <cellStyle name="Note 5 21 3 2 4 2" xfId="27453" xr:uid="{00000000-0005-0000-0000-0000B38B0000}"/>
    <cellStyle name="Note 5 21 3 2 4 3" xfId="41906" xr:uid="{00000000-0005-0000-0000-0000B48B0000}"/>
    <cellStyle name="Note 5 21 3 2 5" xfId="12438" xr:uid="{00000000-0005-0000-0000-0000B58B0000}"/>
    <cellStyle name="Note 5 21 3 2 5 2" xfId="29873" xr:uid="{00000000-0005-0000-0000-0000B68B0000}"/>
    <cellStyle name="Note 5 21 3 2 5 3" xfId="44326" xr:uid="{00000000-0005-0000-0000-0000B78B0000}"/>
    <cellStyle name="Note 5 21 3 2 6" xfId="19445" xr:uid="{00000000-0005-0000-0000-0000B88B0000}"/>
    <cellStyle name="Note 5 21 3 3" xfId="2605" xr:uid="{00000000-0005-0000-0000-0000B98B0000}"/>
    <cellStyle name="Note 5 21 3 3 2" xfId="5116" xr:uid="{00000000-0005-0000-0000-0000BA8B0000}"/>
    <cellStyle name="Note 5 21 3 3 2 2" xfId="14463" xr:uid="{00000000-0005-0000-0000-0000BB8B0000}"/>
    <cellStyle name="Note 5 21 3 3 2 2 2" xfId="31898" xr:uid="{00000000-0005-0000-0000-0000BC8B0000}"/>
    <cellStyle name="Note 5 21 3 3 2 2 3" xfId="46351" xr:uid="{00000000-0005-0000-0000-0000BD8B0000}"/>
    <cellStyle name="Note 5 21 3 3 2 3" xfId="16924" xr:uid="{00000000-0005-0000-0000-0000BE8B0000}"/>
    <cellStyle name="Note 5 21 3 3 2 3 2" xfId="34359" xr:uid="{00000000-0005-0000-0000-0000BF8B0000}"/>
    <cellStyle name="Note 5 21 3 3 2 3 3" xfId="48812" xr:uid="{00000000-0005-0000-0000-0000C08B0000}"/>
    <cellStyle name="Note 5 21 3 3 2 4" xfId="22552" xr:uid="{00000000-0005-0000-0000-0000C18B0000}"/>
    <cellStyle name="Note 5 21 3 3 2 5" xfId="37005" xr:uid="{00000000-0005-0000-0000-0000C28B0000}"/>
    <cellStyle name="Note 5 21 3 3 3" xfId="7578" xr:uid="{00000000-0005-0000-0000-0000C38B0000}"/>
    <cellStyle name="Note 5 21 3 3 3 2" xfId="25013" xr:uid="{00000000-0005-0000-0000-0000C48B0000}"/>
    <cellStyle name="Note 5 21 3 3 3 3" xfId="39466" xr:uid="{00000000-0005-0000-0000-0000C58B0000}"/>
    <cellStyle name="Note 5 21 3 3 4" xfId="10019" xr:uid="{00000000-0005-0000-0000-0000C68B0000}"/>
    <cellStyle name="Note 5 21 3 3 4 2" xfId="27454" xr:uid="{00000000-0005-0000-0000-0000C78B0000}"/>
    <cellStyle name="Note 5 21 3 3 4 3" xfId="41907" xr:uid="{00000000-0005-0000-0000-0000C88B0000}"/>
    <cellStyle name="Note 5 21 3 3 5" xfId="12439" xr:uid="{00000000-0005-0000-0000-0000C98B0000}"/>
    <cellStyle name="Note 5 21 3 3 5 2" xfId="29874" xr:uid="{00000000-0005-0000-0000-0000CA8B0000}"/>
    <cellStyle name="Note 5 21 3 3 5 3" xfId="44327" xr:uid="{00000000-0005-0000-0000-0000CB8B0000}"/>
    <cellStyle name="Note 5 21 3 3 6" xfId="19446" xr:uid="{00000000-0005-0000-0000-0000CC8B0000}"/>
    <cellStyle name="Note 5 21 3 4" xfId="2606" xr:uid="{00000000-0005-0000-0000-0000CD8B0000}"/>
    <cellStyle name="Note 5 21 3 4 2" xfId="5117" xr:uid="{00000000-0005-0000-0000-0000CE8B0000}"/>
    <cellStyle name="Note 5 21 3 4 2 2" xfId="22553" xr:uid="{00000000-0005-0000-0000-0000CF8B0000}"/>
    <cellStyle name="Note 5 21 3 4 2 3" xfId="37006" xr:uid="{00000000-0005-0000-0000-0000D08B0000}"/>
    <cellStyle name="Note 5 21 3 4 3" xfId="7579" xr:uid="{00000000-0005-0000-0000-0000D18B0000}"/>
    <cellStyle name="Note 5 21 3 4 3 2" xfId="25014" xr:uid="{00000000-0005-0000-0000-0000D28B0000}"/>
    <cellStyle name="Note 5 21 3 4 3 3" xfId="39467" xr:uid="{00000000-0005-0000-0000-0000D38B0000}"/>
    <cellStyle name="Note 5 21 3 4 4" xfId="10020" xr:uid="{00000000-0005-0000-0000-0000D48B0000}"/>
    <cellStyle name="Note 5 21 3 4 4 2" xfId="27455" xr:uid="{00000000-0005-0000-0000-0000D58B0000}"/>
    <cellStyle name="Note 5 21 3 4 4 3" xfId="41908" xr:uid="{00000000-0005-0000-0000-0000D68B0000}"/>
    <cellStyle name="Note 5 21 3 4 5" xfId="12440" xr:uid="{00000000-0005-0000-0000-0000D78B0000}"/>
    <cellStyle name="Note 5 21 3 4 5 2" xfId="29875" xr:uid="{00000000-0005-0000-0000-0000D88B0000}"/>
    <cellStyle name="Note 5 21 3 4 5 3" xfId="44328" xr:uid="{00000000-0005-0000-0000-0000D98B0000}"/>
    <cellStyle name="Note 5 21 3 4 6" xfId="15421" xr:uid="{00000000-0005-0000-0000-0000DA8B0000}"/>
    <cellStyle name="Note 5 21 3 4 6 2" xfId="32856" xr:uid="{00000000-0005-0000-0000-0000DB8B0000}"/>
    <cellStyle name="Note 5 21 3 4 6 3" xfId="47309" xr:uid="{00000000-0005-0000-0000-0000DC8B0000}"/>
    <cellStyle name="Note 5 21 3 4 7" xfId="19447" xr:uid="{00000000-0005-0000-0000-0000DD8B0000}"/>
    <cellStyle name="Note 5 21 3 4 8" xfId="20583" xr:uid="{00000000-0005-0000-0000-0000DE8B0000}"/>
    <cellStyle name="Note 5 21 3 5" xfId="5114" xr:uid="{00000000-0005-0000-0000-0000DF8B0000}"/>
    <cellStyle name="Note 5 21 3 5 2" xfId="14461" xr:uid="{00000000-0005-0000-0000-0000E08B0000}"/>
    <cellStyle name="Note 5 21 3 5 2 2" xfId="31896" xr:uid="{00000000-0005-0000-0000-0000E18B0000}"/>
    <cellStyle name="Note 5 21 3 5 2 3" xfId="46349" xr:uid="{00000000-0005-0000-0000-0000E28B0000}"/>
    <cellStyle name="Note 5 21 3 5 3" xfId="16922" xr:uid="{00000000-0005-0000-0000-0000E38B0000}"/>
    <cellStyle name="Note 5 21 3 5 3 2" xfId="34357" xr:uid="{00000000-0005-0000-0000-0000E48B0000}"/>
    <cellStyle name="Note 5 21 3 5 3 3" xfId="48810" xr:uid="{00000000-0005-0000-0000-0000E58B0000}"/>
    <cellStyle name="Note 5 21 3 5 4" xfId="22550" xr:uid="{00000000-0005-0000-0000-0000E68B0000}"/>
    <cellStyle name="Note 5 21 3 5 5" xfId="37003" xr:uid="{00000000-0005-0000-0000-0000E78B0000}"/>
    <cellStyle name="Note 5 21 3 6" xfId="7576" xr:uid="{00000000-0005-0000-0000-0000E88B0000}"/>
    <cellStyle name="Note 5 21 3 6 2" xfId="25011" xr:uid="{00000000-0005-0000-0000-0000E98B0000}"/>
    <cellStyle name="Note 5 21 3 6 3" xfId="39464" xr:uid="{00000000-0005-0000-0000-0000EA8B0000}"/>
    <cellStyle name="Note 5 21 3 7" xfId="10017" xr:uid="{00000000-0005-0000-0000-0000EB8B0000}"/>
    <cellStyle name="Note 5 21 3 7 2" xfId="27452" xr:uid="{00000000-0005-0000-0000-0000EC8B0000}"/>
    <cellStyle name="Note 5 21 3 7 3" xfId="41905" xr:uid="{00000000-0005-0000-0000-0000ED8B0000}"/>
    <cellStyle name="Note 5 21 3 8" xfId="12437" xr:uid="{00000000-0005-0000-0000-0000EE8B0000}"/>
    <cellStyle name="Note 5 21 3 8 2" xfId="29872" xr:uid="{00000000-0005-0000-0000-0000EF8B0000}"/>
    <cellStyle name="Note 5 21 3 8 3" xfId="44325" xr:uid="{00000000-0005-0000-0000-0000F08B0000}"/>
    <cellStyle name="Note 5 21 3 9" xfId="19444" xr:uid="{00000000-0005-0000-0000-0000F18B0000}"/>
    <cellStyle name="Note 5 21 4" xfId="2607" xr:uid="{00000000-0005-0000-0000-0000F28B0000}"/>
    <cellStyle name="Note 5 21 4 2" xfId="2608" xr:uid="{00000000-0005-0000-0000-0000F38B0000}"/>
    <cellStyle name="Note 5 21 4 2 2" xfId="5119" xr:uid="{00000000-0005-0000-0000-0000F48B0000}"/>
    <cellStyle name="Note 5 21 4 2 2 2" xfId="14465" xr:uid="{00000000-0005-0000-0000-0000F58B0000}"/>
    <cellStyle name="Note 5 21 4 2 2 2 2" xfId="31900" xr:uid="{00000000-0005-0000-0000-0000F68B0000}"/>
    <cellStyle name="Note 5 21 4 2 2 2 3" xfId="46353" xr:uid="{00000000-0005-0000-0000-0000F78B0000}"/>
    <cellStyle name="Note 5 21 4 2 2 3" xfId="16926" xr:uid="{00000000-0005-0000-0000-0000F88B0000}"/>
    <cellStyle name="Note 5 21 4 2 2 3 2" xfId="34361" xr:uid="{00000000-0005-0000-0000-0000F98B0000}"/>
    <cellStyle name="Note 5 21 4 2 2 3 3" xfId="48814" xr:uid="{00000000-0005-0000-0000-0000FA8B0000}"/>
    <cellStyle name="Note 5 21 4 2 2 4" xfId="22555" xr:uid="{00000000-0005-0000-0000-0000FB8B0000}"/>
    <cellStyle name="Note 5 21 4 2 2 5" xfId="37008" xr:uid="{00000000-0005-0000-0000-0000FC8B0000}"/>
    <cellStyle name="Note 5 21 4 2 3" xfId="7581" xr:uid="{00000000-0005-0000-0000-0000FD8B0000}"/>
    <cellStyle name="Note 5 21 4 2 3 2" xfId="25016" xr:uid="{00000000-0005-0000-0000-0000FE8B0000}"/>
    <cellStyle name="Note 5 21 4 2 3 3" xfId="39469" xr:uid="{00000000-0005-0000-0000-0000FF8B0000}"/>
    <cellStyle name="Note 5 21 4 2 4" xfId="10022" xr:uid="{00000000-0005-0000-0000-0000008C0000}"/>
    <cellStyle name="Note 5 21 4 2 4 2" xfId="27457" xr:uid="{00000000-0005-0000-0000-0000018C0000}"/>
    <cellStyle name="Note 5 21 4 2 4 3" xfId="41910" xr:uid="{00000000-0005-0000-0000-0000028C0000}"/>
    <cellStyle name="Note 5 21 4 2 5" xfId="12442" xr:uid="{00000000-0005-0000-0000-0000038C0000}"/>
    <cellStyle name="Note 5 21 4 2 5 2" xfId="29877" xr:uid="{00000000-0005-0000-0000-0000048C0000}"/>
    <cellStyle name="Note 5 21 4 2 5 3" xfId="44330" xr:uid="{00000000-0005-0000-0000-0000058C0000}"/>
    <cellStyle name="Note 5 21 4 2 6" xfId="19449" xr:uid="{00000000-0005-0000-0000-0000068C0000}"/>
    <cellStyle name="Note 5 21 4 3" xfId="2609" xr:uid="{00000000-0005-0000-0000-0000078C0000}"/>
    <cellStyle name="Note 5 21 4 3 2" xfId="5120" xr:uid="{00000000-0005-0000-0000-0000088C0000}"/>
    <cellStyle name="Note 5 21 4 3 2 2" xfId="14466" xr:uid="{00000000-0005-0000-0000-0000098C0000}"/>
    <cellStyle name="Note 5 21 4 3 2 2 2" xfId="31901" xr:uid="{00000000-0005-0000-0000-00000A8C0000}"/>
    <cellStyle name="Note 5 21 4 3 2 2 3" xfId="46354" xr:uid="{00000000-0005-0000-0000-00000B8C0000}"/>
    <cellStyle name="Note 5 21 4 3 2 3" xfId="16927" xr:uid="{00000000-0005-0000-0000-00000C8C0000}"/>
    <cellStyle name="Note 5 21 4 3 2 3 2" xfId="34362" xr:uid="{00000000-0005-0000-0000-00000D8C0000}"/>
    <cellStyle name="Note 5 21 4 3 2 3 3" xfId="48815" xr:uid="{00000000-0005-0000-0000-00000E8C0000}"/>
    <cellStyle name="Note 5 21 4 3 2 4" xfId="22556" xr:uid="{00000000-0005-0000-0000-00000F8C0000}"/>
    <cellStyle name="Note 5 21 4 3 2 5" xfId="37009" xr:uid="{00000000-0005-0000-0000-0000108C0000}"/>
    <cellStyle name="Note 5 21 4 3 3" xfId="7582" xr:uid="{00000000-0005-0000-0000-0000118C0000}"/>
    <cellStyle name="Note 5 21 4 3 3 2" xfId="25017" xr:uid="{00000000-0005-0000-0000-0000128C0000}"/>
    <cellStyle name="Note 5 21 4 3 3 3" xfId="39470" xr:uid="{00000000-0005-0000-0000-0000138C0000}"/>
    <cellStyle name="Note 5 21 4 3 4" xfId="10023" xr:uid="{00000000-0005-0000-0000-0000148C0000}"/>
    <cellStyle name="Note 5 21 4 3 4 2" xfId="27458" xr:uid="{00000000-0005-0000-0000-0000158C0000}"/>
    <cellStyle name="Note 5 21 4 3 4 3" xfId="41911" xr:uid="{00000000-0005-0000-0000-0000168C0000}"/>
    <cellStyle name="Note 5 21 4 3 5" xfId="12443" xr:uid="{00000000-0005-0000-0000-0000178C0000}"/>
    <cellStyle name="Note 5 21 4 3 5 2" xfId="29878" xr:uid="{00000000-0005-0000-0000-0000188C0000}"/>
    <cellStyle name="Note 5 21 4 3 5 3" xfId="44331" xr:uid="{00000000-0005-0000-0000-0000198C0000}"/>
    <cellStyle name="Note 5 21 4 3 6" xfId="19450" xr:uid="{00000000-0005-0000-0000-00001A8C0000}"/>
    <cellStyle name="Note 5 21 4 4" xfId="2610" xr:uid="{00000000-0005-0000-0000-00001B8C0000}"/>
    <cellStyle name="Note 5 21 4 4 2" xfId="5121" xr:uid="{00000000-0005-0000-0000-00001C8C0000}"/>
    <cellStyle name="Note 5 21 4 4 2 2" xfId="22557" xr:uid="{00000000-0005-0000-0000-00001D8C0000}"/>
    <cellStyle name="Note 5 21 4 4 2 3" xfId="37010" xr:uid="{00000000-0005-0000-0000-00001E8C0000}"/>
    <cellStyle name="Note 5 21 4 4 3" xfId="7583" xr:uid="{00000000-0005-0000-0000-00001F8C0000}"/>
    <cellStyle name="Note 5 21 4 4 3 2" xfId="25018" xr:uid="{00000000-0005-0000-0000-0000208C0000}"/>
    <cellStyle name="Note 5 21 4 4 3 3" xfId="39471" xr:uid="{00000000-0005-0000-0000-0000218C0000}"/>
    <cellStyle name="Note 5 21 4 4 4" xfId="10024" xr:uid="{00000000-0005-0000-0000-0000228C0000}"/>
    <cellStyle name="Note 5 21 4 4 4 2" xfId="27459" xr:uid="{00000000-0005-0000-0000-0000238C0000}"/>
    <cellStyle name="Note 5 21 4 4 4 3" xfId="41912" xr:uid="{00000000-0005-0000-0000-0000248C0000}"/>
    <cellStyle name="Note 5 21 4 4 5" xfId="12444" xr:uid="{00000000-0005-0000-0000-0000258C0000}"/>
    <cellStyle name="Note 5 21 4 4 5 2" xfId="29879" xr:uid="{00000000-0005-0000-0000-0000268C0000}"/>
    <cellStyle name="Note 5 21 4 4 5 3" xfId="44332" xr:uid="{00000000-0005-0000-0000-0000278C0000}"/>
    <cellStyle name="Note 5 21 4 4 6" xfId="15422" xr:uid="{00000000-0005-0000-0000-0000288C0000}"/>
    <cellStyle name="Note 5 21 4 4 6 2" xfId="32857" xr:uid="{00000000-0005-0000-0000-0000298C0000}"/>
    <cellStyle name="Note 5 21 4 4 6 3" xfId="47310" xr:uid="{00000000-0005-0000-0000-00002A8C0000}"/>
    <cellStyle name="Note 5 21 4 4 7" xfId="19451" xr:uid="{00000000-0005-0000-0000-00002B8C0000}"/>
    <cellStyle name="Note 5 21 4 4 8" xfId="20584" xr:uid="{00000000-0005-0000-0000-00002C8C0000}"/>
    <cellStyle name="Note 5 21 4 5" xfId="5118" xr:uid="{00000000-0005-0000-0000-00002D8C0000}"/>
    <cellStyle name="Note 5 21 4 5 2" xfId="14464" xr:uid="{00000000-0005-0000-0000-00002E8C0000}"/>
    <cellStyle name="Note 5 21 4 5 2 2" xfId="31899" xr:uid="{00000000-0005-0000-0000-00002F8C0000}"/>
    <cellStyle name="Note 5 21 4 5 2 3" xfId="46352" xr:uid="{00000000-0005-0000-0000-0000308C0000}"/>
    <cellStyle name="Note 5 21 4 5 3" xfId="16925" xr:uid="{00000000-0005-0000-0000-0000318C0000}"/>
    <cellStyle name="Note 5 21 4 5 3 2" xfId="34360" xr:uid="{00000000-0005-0000-0000-0000328C0000}"/>
    <cellStyle name="Note 5 21 4 5 3 3" xfId="48813" xr:uid="{00000000-0005-0000-0000-0000338C0000}"/>
    <cellStyle name="Note 5 21 4 5 4" xfId="22554" xr:uid="{00000000-0005-0000-0000-0000348C0000}"/>
    <cellStyle name="Note 5 21 4 5 5" xfId="37007" xr:uid="{00000000-0005-0000-0000-0000358C0000}"/>
    <cellStyle name="Note 5 21 4 6" xfId="7580" xr:uid="{00000000-0005-0000-0000-0000368C0000}"/>
    <cellStyle name="Note 5 21 4 6 2" xfId="25015" xr:uid="{00000000-0005-0000-0000-0000378C0000}"/>
    <cellStyle name="Note 5 21 4 6 3" xfId="39468" xr:uid="{00000000-0005-0000-0000-0000388C0000}"/>
    <cellStyle name="Note 5 21 4 7" xfId="10021" xr:uid="{00000000-0005-0000-0000-0000398C0000}"/>
    <cellStyle name="Note 5 21 4 7 2" xfId="27456" xr:uid="{00000000-0005-0000-0000-00003A8C0000}"/>
    <cellStyle name="Note 5 21 4 7 3" xfId="41909" xr:uid="{00000000-0005-0000-0000-00003B8C0000}"/>
    <cellStyle name="Note 5 21 4 8" xfId="12441" xr:uid="{00000000-0005-0000-0000-00003C8C0000}"/>
    <cellStyle name="Note 5 21 4 8 2" xfId="29876" xr:uid="{00000000-0005-0000-0000-00003D8C0000}"/>
    <cellStyle name="Note 5 21 4 8 3" xfId="44329" xr:uid="{00000000-0005-0000-0000-00003E8C0000}"/>
    <cellStyle name="Note 5 21 4 9" xfId="19448" xr:uid="{00000000-0005-0000-0000-00003F8C0000}"/>
    <cellStyle name="Note 5 21 5" xfId="2611" xr:uid="{00000000-0005-0000-0000-0000408C0000}"/>
    <cellStyle name="Note 5 21 5 2" xfId="5122" xr:uid="{00000000-0005-0000-0000-0000418C0000}"/>
    <cellStyle name="Note 5 21 5 2 2" xfId="14467" xr:uid="{00000000-0005-0000-0000-0000428C0000}"/>
    <cellStyle name="Note 5 21 5 2 2 2" xfId="31902" xr:uid="{00000000-0005-0000-0000-0000438C0000}"/>
    <cellStyle name="Note 5 21 5 2 2 3" xfId="46355" xr:uid="{00000000-0005-0000-0000-0000448C0000}"/>
    <cellStyle name="Note 5 21 5 2 3" xfId="16928" xr:uid="{00000000-0005-0000-0000-0000458C0000}"/>
    <cellStyle name="Note 5 21 5 2 3 2" xfId="34363" xr:uid="{00000000-0005-0000-0000-0000468C0000}"/>
    <cellStyle name="Note 5 21 5 2 3 3" xfId="48816" xr:uid="{00000000-0005-0000-0000-0000478C0000}"/>
    <cellStyle name="Note 5 21 5 2 4" xfId="22558" xr:uid="{00000000-0005-0000-0000-0000488C0000}"/>
    <cellStyle name="Note 5 21 5 2 5" xfId="37011" xr:uid="{00000000-0005-0000-0000-0000498C0000}"/>
    <cellStyle name="Note 5 21 5 3" xfId="7584" xr:uid="{00000000-0005-0000-0000-00004A8C0000}"/>
    <cellStyle name="Note 5 21 5 3 2" xfId="25019" xr:uid="{00000000-0005-0000-0000-00004B8C0000}"/>
    <cellStyle name="Note 5 21 5 3 3" xfId="39472" xr:uid="{00000000-0005-0000-0000-00004C8C0000}"/>
    <cellStyle name="Note 5 21 5 4" xfId="10025" xr:uid="{00000000-0005-0000-0000-00004D8C0000}"/>
    <cellStyle name="Note 5 21 5 4 2" xfId="27460" xr:uid="{00000000-0005-0000-0000-00004E8C0000}"/>
    <cellStyle name="Note 5 21 5 4 3" xfId="41913" xr:uid="{00000000-0005-0000-0000-00004F8C0000}"/>
    <cellStyle name="Note 5 21 5 5" xfId="12445" xr:uid="{00000000-0005-0000-0000-0000508C0000}"/>
    <cellStyle name="Note 5 21 5 5 2" xfId="29880" xr:uid="{00000000-0005-0000-0000-0000518C0000}"/>
    <cellStyle name="Note 5 21 5 5 3" xfId="44333" xr:uid="{00000000-0005-0000-0000-0000528C0000}"/>
    <cellStyle name="Note 5 21 5 6" xfId="19452" xr:uid="{00000000-0005-0000-0000-0000538C0000}"/>
    <cellStyle name="Note 5 21 6" xfId="2612" xr:uid="{00000000-0005-0000-0000-0000548C0000}"/>
    <cellStyle name="Note 5 21 6 2" xfId="5123" xr:uid="{00000000-0005-0000-0000-0000558C0000}"/>
    <cellStyle name="Note 5 21 6 2 2" xfId="14468" xr:uid="{00000000-0005-0000-0000-0000568C0000}"/>
    <cellStyle name="Note 5 21 6 2 2 2" xfId="31903" xr:uid="{00000000-0005-0000-0000-0000578C0000}"/>
    <cellStyle name="Note 5 21 6 2 2 3" xfId="46356" xr:uid="{00000000-0005-0000-0000-0000588C0000}"/>
    <cellStyle name="Note 5 21 6 2 3" xfId="16929" xr:uid="{00000000-0005-0000-0000-0000598C0000}"/>
    <cellStyle name="Note 5 21 6 2 3 2" xfId="34364" xr:uid="{00000000-0005-0000-0000-00005A8C0000}"/>
    <cellStyle name="Note 5 21 6 2 3 3" xfId="48817" xr:uid="{00000000-0005-0000-0000-00005B8C0000}"/>
    <cellStyle name="Note 5 21 6 2 4" xfId="22559" xr:uid="{00000000-0005-0000-0000-00005C8C0000}"/>
    <cellStyle name="Note 5 21 6 2 5" xfId="37012" xr:uid="{00000000-0005-0000-0000-00005D8C0000}"/>
    <cellStyle name="Note 5 21 6 3" xfId="7585" xr:uid="{00000000-0005-0000-0000-00005E8C0000}"/>
    <cellStyle name="Note 5 21 6 3 2" xfId="25020" xr:uid="{00000000-0005-0000-0000-00005F8C0000}"/>
    <cellStyle name="Note 5 21 6 3 3" xfId="39473" xr:uid="{00000000-0005-0000-0000-0000608C0000}"/>
    <cellStyle name="Note 5 21 6 4" xfId="10026" xr:uid="{00000000-0005-0000-0000-0000618C0000}"/>
    <cellStyle name="Note 5 21 6 4 2" xfId="27461" xr:uid="{00000000-0005-0000-0000-0000628C0000}"/>
    <cellStyle name="Note 5 21 6 4 3" xfId="41914" xr:uid="{00000000-0005-0000-0000-0000638C0000}"/>
    <cellStyle name="Note 5 21 6 5" xfId="12446" xr:uid="{00000000-0005-0000-0000-0000648C0000}"/>
    <cellStyle name="Note 5 21 6 5 2" xfId="29881" xr:uid="{00000000-0005-0000-0000-0000658C0000}"/>
    <cellStyle name="Note 5 21 6 5 3" xfId="44334" xr:uid="{00000000-0005-0000-0000-0000668C0000}"/>
    <cellStyle name="Note 5 21 6 6" xfId="19453" xr:uid="{00000000-0005-0000-0000-0000678C0000}"/>
    <cellStyle name="Note 5 21 7" xfId="2613" xr:uid="{00000000-0005-0000-0000-0000688C0000}"/>
    <cellStyle name="Note 5 21 7 2" xfId="5124" xr:uid="{00000000-0005-0000-0000-0000698C0000}"/>
    <cellStyle name="Note 5 21 7 2 2" xfId="22560" xr:uid="{00000000-0005-0000-0000-00006A8C0000}"/>
    <cellStyle name="Note 5 21 7 2 3" xfId="37013" xr:uid="{00000000-0005-0000-0000-00006B8C0000}"/>
    <cellStyle name="Note 5 21 7 3" xfId="7586" xr:uid="{00000000-0005-0000-0000-00006C8C0000}"/>
    <cellStyle name="Note 5 21 7 3 2" xfId="25021" xr:uid="{00000000-0005-0000-0000-00006D8C0000}"/>
    <cellStyle name="Note 5 21 7 3 3" xfId="39474" xr:uid="{00000000-0005-0000-0000-00006E8C0000}"/>
    <cellStyle name="Note 5 21 7 4" xfId="10027" xr:uid="{00000000-0005-0000-0000-00006F8C0000}"/>
    <cellStyle name="Note 5 21 7 4 2" xfId="27462" xr:uid="{00000000-0005-0000-0000-0000708C0000}"/>
    <cellStyle name="Note 5 21 7 4 3" xfId="41915" xr:uid="{00000000-0005-0000-0000-0000718C0000}"/>
    <cellStyle name="Note 5 21 7 5" xfId="12447" xr:uid="{00000000-0005-0000-0000-0000728C0000}"/>
    <cellStyle name="Note 5 21 7 5 2" xfId="29882" xr:uid="{00000000-0005-0000-0000-0000738C0000}"/>
    <cellStyle name="Note 5 21 7 5 3" xfId="44335" xr:uid="{00000000-0005-0000-0000-0000748C0000}"/>
    <cellStyle name="Note 5 21 7 6" xfId="15423" xr:uid="{00000000-0005-0000-0000-0000758C0000}"/>
    <cellStyle name="Note 5 21 7 6 2" xfId="32858" xr:uid="{00000000-0005-0000-0000-0000768C0000}"/>
    <cellStyle name="Note 5 21 7 6 3" xfId="47311" xr:uid="{00000000-0005-0000-0000-0000778C0000}"/>
    <cellStyle name="Note 5 21 7 7" xfId="19454" xr:uid="{00000000-0005-0000-0000-0000788C0000}"/>
    <cellStyle name="Note 5 21 7 8" xfId="20585" xr:uid="{00000000-0005-0000-0000-0000798C0000}"/>
    <cellStyle name="Note 5 21 8" xfId="5109" xr:uid="{00000000-0005-0000-0000-00007A8C0000}"/>
    <cellStyle name="Note 5 21 8 2" xfId="14457" xr:uid="{00000000-0005-0000-0000-00007B8C0000}"/>
    <cellStyle name="Note 5 21 8 2 2" xfId="31892" xr:uid="{00000000-0005-0000-0000-00007C8C0000}"/>
    <cellStyle name="Note 5 21 8 2 3" xfId="46345" xr:uid="{00000000-0005-0000-0000-00007D8C0000}"/>
    <cellStyle name="Note 5 21 8 3" xfId="16918" xr:uid="{00000000-0005-0000-0000-00007E8C0000}"/>
    <cellStyle name="Note 5 21 8 3 2" xfId="34353" xr:uid="{00000000-0005-0000-0000-00007F8C0000}"/>
    <cellStyle name="Note 5 21 8 3 3" xfId="48806" xr:uid="{00000000-0005-0000-0000-0000808C0000}"/>
    <cellStyle name="Note 5 21 8 4" xfId="22545" xr:uid="{00000000-0005-0000-0000-0000818C0000}"/>
    <cellStyle name="Note 5 21 8 5" xfId="36998" xr:uid="{00000000-0005-0000-0000-0000828C0000}"/>
    <cellStyle name="Note 5 21 9" xfId="7571" xr:uid="{00000000-0005-0000-0000-0000838C0000}"/>
    <cellStyle name="Note 5 21 9 2" xfId="25006" xr:uid="{00000000-0005-0000-0000-0000848C0000}"/>
    <cellStyle name="Note 5 21 9 3" xfId="39459" xr:uid="{00000000-0005-0000-0000-0000858C0000}"/>
    <cellStyle name="Note 5 22" xfId="2614" xr:uid="{00000000-0005-0000-0000-0000868C0000}"/>
    <cellStyle name="Note 5 22 10" xfId="10028" xr:uid="{00000000-0005-0000-0000-0000878C0000}"/>
    <cellStyle name="Note 5 22 10 2" xfId="27463" xr:uid="{00000000-0005-0000-0000-0000888C0000}"/>
    <cellStyle name="Note 5 22 10 3" xfId="41916" xr:uid="{00000000-0005-0000-0000-0000898C0000}"/>
    <cellStyle name="Note 5 22 11" xfId="12448" xr:uid="{00000000-0005-0000-0000-00008A8C0000}"/>
    <cellStyle name="Note 5 22 11 2" xfId="29883" xr:uid="{00000000-0005-0000-0000-00008B8C0000}"/>
    <cellStyle name="Note 5 22 11 3" xfId="44336" xr:uid="{00000000-0005-0000-0000-00008C8C0000}"/>
    <cellStyle name="Note 5 22 12" xfId="19455" xr:uid="{00000000-0005-0000-0000-00008D8C0000}"/>
    <cellStyle name="Note 5 22 2" xfId="2615" xr:uid="{00000000-0005-0000-0000-00008E8C0000}"/>
    <cellStyle name="Note 5 22 2 2" xfId="2616" xr:uid="{00000000-0005-0000-0000-00008F8C0000}"/>
    <cellStyle name="Note 5 22 2 2 2" xfId="5127" xr:uid="{00000000-0005-0000-0000-0000908C0000}"/>
    <cellStyle name="Note 5 22 2 2 2 2" xfId="14471" xr:uid="{00000000-0005-0000-0000-0000918C0000}"/>
    <cellStyle name="Note 5 22 2 2 2 2 2" xfId="31906" xr:uid="{00000000-0005-0000-0000-0000928C0000}"/>
    <cellStyle name="Note 5 22 2 2 2 2 3" xfId="46359" xr:uid="{00000000-0005-0000-0000-0000938C0000}"/>
    <cellStyle name="Note 5 22 2 2 2 3" xfId="16932" xr:uid="{00000000-0005-0000-0000-0000948C0000}"/>
    <cellStyle name="Note 5 22 2 2 2 3 2" xfId="34367" xr:uid="{00000000-0005-0000-0000-0000958C0000}"/>
    <cellStyle name="Note 5 22 2 2 2 3 3" xfId="48820" xr:uid="{00000000-0005-0000-0000-0000968C0000}"/>
    <cellStyle name="Note 5 22 2 2 2 4" xfId="22563" xr:uid="{00000000-0005-0000-0000-0000978C0000}"/>
    <cellStyle name="Note 5 22 2 2 2 5" xfId="37016" xr:uid="{00000000-0005-0000-0000-0000988C0000}"/>
    <cellStyle name="Note 5 22 2 2 3" xfId="7589" xr:uid="{00000000-0005-0000-0000-0000998C0000}"/>
    <cellStyle name="Note 5 22 2 2 3 2" xfId="25024" xr:uid="{00000000-0005-0000-0000-00009A8C0000}"/>
    <cellStyle name="Note 5 22 2 2 3 3" xfId="39477" xr:uid="{00000000-0005-0000-0000-00009B8C0000}"/>
    <cellStyle name="Note 5 22 2 2 4" xfId="10030" xr:uid="{00000000-0005-0000-0000-00009C8C0000}"/>
    <cellStyle name="Note 5 22 2 2 4 2" xfId="27465" xr:uid="{00000000-0005-0000-0000-00009D8C0000}"/>
    <cellStyle name="Note 5 22 2 2 4 3" xfId="41918" xr:uid="{00000000-0005-0000-0000-00009E8C0000}"/>
    <cellStyle name="Note 5 22 2 2 5" xfId="12450" xr:uid="{00000000-0005-0000-0000-00009F8C0000}"/>
    <cellStyle name="Note 5 22 2 2 5 2" xfId="29885" xr:uid="{00000000-0005-0000-0000-0000A08C0000}"/>
    <cellStyle name="Note 5 22 2 2 5 3" xfId="44338" xr:uid="{00000000-0005-0000-0000-0000A18C0000}"/>
    <cellStyle name="Note 5 22 2 2 6" xfId="19457" xr:uid="{00000000-0005-0000-0000-0000A28C0000}"/>
    <cellStyle name="Note 5 22 2 3" xfId="2617" xr:uid="{00000000-0005-0000-0000-0000A38C0000}"/>
    <cellStyle name="Note 5 22 2 3 2" xfId="5128" xr:uid="{00000000-0005-0000-0000-0000A48C0000}"/>
    <cellStyle name="Note 5 22 2 3 2 2" xfId="14472" xr:uid="{00000000-0005-0000-0000-0000A58C0000}"/>
    <cellStyle name="Note 5 22 2 3 2 2 2" xfId="31907" xr:uid="{00000000-0005-0000-0000-0000A68C0000}"/>
    <cellStyle name="Note 5 22 2 3 2 2 3" xfId="46360" xr:uid="{00000000-0005-0000-0000-0000A78C0000}"/>
    <cellStyle name="Note 5 22 2 3 2 3" xfId="16933" xr:uid="{00000000-0005-0000-0000-0000A88C0000}"/>
    <cellStyle name="Note 5 22 2 3 2 3 2" xfId="34368" xr:uid="{00000000-0005-0000-0000-0000A98C0000}"/>
    <cellStyle name="Note 5 22 2 3 2 3 3" xfId="48821" xr:uid="{00000000-0005-0000-0000-0000AA8C0000}"/>
    <cellStyle name="Note 5 22 2 3 2 4" xfId="22564" xr:uid="{00000000-0005-0000-0000-0000AB8C0000}"/>
    <cellStyle name="Note 5 22 2 3 2 5" xfId="37017" xr:uid="{00000000-0005-0000-0000-0000AC8C0000}"/>
    <cellStyle name="Note 5 22 2 3 3" xfId="7590" xr:uid="{00000000-0005-0000-0000-0000AD8C0000}"/>
    <cellStyle name="Note 5 22 2 3 3 2" xfId="25025" xr:uid="{00000000-0005-0000-0000-0000AE8C0000}"/>
    <cellStyle name="Note 5 22 2 3 3 3" xfId="39478" xr:uid="{00000000-0005-0000-0000-0000AF8C0000}"/>
    <cellStyle name="Note 5 22 2 3 4" xfId="10031" xr:uid="{00000000-0005-0000-0000-0000B08C0000}"/>
    <cellStyle name="Note 5 22 2 3 4 2" xfId="27466" xr:uid="{00000000-0005-0000-0000-0000B18C0000}"/>
    <cellStyle name="Note 5 22 2 3 4 3" xfId="41919" xr:uid="{00000000-0005-0000-0000-0000B28C0000}"/>
    <cellStyle name="Note 5 22 2 3 5" xfId="12451" xr:uid="{00000000-0005-0000-0000-0000B38C0000}"/>
    <cellStyle name="Note 5 22 2 3 5 2" xfId="29886" xr:uid="{00000000-0005-0000-0000-0000B48C0000}"/>
    <cellStyle name="Note 5 22 2 3 5 3" xfId="44339" xr:uid="{00000000-0005-0000-0000-0000B58C0000}"/>
    <cellStyle name="Note 5 22 2 3 6" xfId="19458" xr:uid="{00000000-0005-0000-0000-0000B68C0000}"/>
    <cellStyle name="Note 5 22 2 4" xfId="2618" xr:uid="{00000000-0005-0000-0000-0000B78C0000}"/>
    <cellStyle name="Note 5 22 2 4 2" xfId="5129" xr:uid="{00000000-0005-0000-0000-0000B88C0000}"/>
    <cellStyle name="Note 5 22 2 4 2 2" xfId="22565" xr:uid="{00000000-0005-0000-0000-0000B98C0000}"/>
    <cellStyle name="Note 5 22 2 4 2 3" xfId="37018" xr:uid="{00000000-0005-0000-0000-0000BA8C0000}"/>
    <cellStyle name="Note 5 22 2 4 3" xfId="7591" xr:uid="{00000000-0005-0000-0000-0000BB8C0000}"/>
    <cellStyle name="Note 5 22 2 4 3 2" xfId="25026" xr:uid="{00000000-0005-0000-0000-0000BC8C0000}"/>
    <cellStyle name="Note 5 22 2 4 3 3" xfId="39479" xr:uid="{00000000-0005-0000-0000-0000BD8C0000}"/>
    <cellStyle name="Note 5 22 2 4 4" xfId="10032" xr:uid="{00000000-0005-0000-0000-0000BE8C0000}"/>
    <cellStyle name="Note 5 22 2 4 4 2" xfId="27467" xr:uid="{00000000-0005-0000-0000-0000BF8C0000}"/>
    <cellStyle name="Note 5 22 2 4 4 3" xfId="41920" xr:uid="{00000000-0005-0000-0000-0000C08C0000}"/>
    <cellStyle name="Note 5 22 2 4 5" xfId="12452" xr:uid="{00000000-0005-0000-0000-0000C18C0000}"/>
    <cellStyle name="Note 5 22 2 4 5 2" xfId="29887" xr:uid="{00000000-0005-0000-0000-0000C28C0000}"/>
    <cellStyle name="Note 5 22 2 4 5 3" xfId="44340" xr:uid="{00000000-0005-0000-0000-0000C38C0000}"/>
    <cellStyle name="Note 5 22 2 4 6" xfId="15424" xr:uid="{00000000-0005-0000-0000-0000C48C0000}"/>
    <cellStyle name="Note 5 22 2 4 6 2" xfId="32859" xr:uid="{00000000-0005-0000-0000-0000C58C0000}"/>
    <cellStyle name="Note 5 22 2 4 6 3" xfId="47312" xr:uid="{00000000-0005-0000-0000-0000C68C0000}"/>
    <cellStyle name="Note 5 22 2 4 7" xfId="19459" xr:uid="{00000000-0005-0000-0000-0000C78C0000}"/>
    <cellStyle name="Note 5 22 2 4 8" xfId="20586" xr:uid="{00000000-0005-0000-0000-0000C88C0000}"/>
    <cellStyle name="Note 5 22 2 5" xfId="5126" xr:uid="{00000000-0005-0000-0000-0000C98C0000}"/>
    <cellStyle name="Note 5 22 2 5 2" xfId="14470" xr:uid="{00000000-0005-0000-0000-0000CA8C0000}"/>
    <cellStyle name="Note 5 22 2 5 2 2" xfId="31905" xr:uid="{00000000-0005-0000-0000-0000CB8C0000}"/>
    <cellStyle name="Note 5 22 2 5 2 3" xfId="46358" xr:uid="{00000000-0005-0000-0000-0000CC8C0000}"/>
    <cellStyle name="Note 5 22 2 5 3" xfId="16931" xr:uid="{00000000-0005-0000-0000-0000CD8C0000}"/>
    <cellStyle name="Note 5 22 2 5 3 2" xfId="34366" xr:uid="{00000000-0005-0000-0000-0000CE8C0000}"/>
    <cellStyle name="Note 5 22 2 5 3 3" xfId="48819" xr:uid="{00000000-0005-0000-0000-0000CF8C0000}"/>
    <cellStyle name="Note 5 22 2 5 4" xfId="22562" xr:uid="{00000000-0005-0000-0000-0000D08C0000}"/>
    <cellStyle name="Note 5 22 2 5 5" xfId="37015" xr:uid="{00000000-0005-0000-0000-0000D18C0000}"/>
    <cellStyle name="Note 5 22 2 6" xfId="7588" xr:uid="{00000000-0005-0000-0000-0000D28C0000}"/>
    <cellStyle name="Note 5 22 2 6 2" xfId="25023" xr:uid="{00000000-0005-0000-0000-0000D38C0000}"/>
    <cellStyle name="Note 5 22 2 6 3" xfId="39476" xr:uid="{00000000-0005-0000-0000-0000D48C0000}"/>
    <cellStyle name="Note 5 22 2 7" xfId="10029" xr:uid="{00000000-0005-0000-0000-0000D58C0000}"/>
    <cellStyle name="Note 5 22 2 7 2" xfId="27464" xr:uid="{00000000-0005-0000-0000-0000D68C0000}"/>
    <cellStyle name="Note 5 22 2 7 3" xfId="41917" xr:uid="{00000000-0005-0000-0000-0000D78C0000}"/>
    <cellStyle name="Note 5 22 2 8" xfId="12449" xr:uid="{00000000-0005-0000-0000-0000D88C0000}"/>
    <cellStyle name="Note 5 22 2 8 2" xfId="29884" xr:uid="{00000000-0005-0000-0000-0000D98C0000}"/>
    <cellStyle name="Note 5 22 2 8 3" xfId="44337" xr:uid="{00000000-0005-0000-0000-0000DA8C0000}"/>
    <cellStyle name="Note 5 22 2 9" xfId="19456" xr:uid="{00000000-0005-0000-0000-0000DB8C0000}"/>
    <cellStyle name="Note 5 22 3" xfId="2619" xr:uid="{00000000-0005-0000-0000-0000DC8C0000}"/>
    <cellStyle name="Note 5 22 3 2" xfId="2620" xr:uid="{00000000-0005-0000-0000-0000DD8C0000}"/>
    <cellStyle name="Note 5 22 3 2 2" xfId="5131" xr:uid="{00000000-0005-0000-0000-0000DE8C0000}"/>
    <cellStyle name="Note 5 22 3 2 2 2" xfId="14474" xr:uid="{00000000-0005-0000-0000-0000DF8C0000}"/>
    <cellStyle name="Note 5 22 3 2 2 2 2" xfId="31909" xr:uid="{00000000-0005-0000-0000-0000E08C0000}"/>
    <cellStyle name="Note 5 22 3 2 2 2 3" xfId="46362" xr:uid="{00000000-0005-0000-0000-0000E18C0000}"/>
    <cellStyle name="Note 5 22 3 2 2 3" xfId="16935" xr:uid="{00000000-0005-0000-0000-0000E28C0000}"/>
    <cellStyle name="Note 5 22 3 2 2 3 2" xfId="34370" xr:uid="{00000000-0005-0000-0000-0000E38C0000}"/>
    <cellStyle name="Note 5 22 3 2 2 3 3" xfId="48823" xr:uid="{00000000-0005-0000-0000-0000E48C0000}"/>
    <cellStyle name="Note 5 22 3 2 2 4" xfId="22567" xr:uid="{00000000-0005-0000-0000-0000E58C0000}"/>
    <cellStyle name="Note 5 22 3 2 2 5" xfId="37020" xr:uid="{00000000-0005-0000-0000-0000E68C0000}"/>
    <cellStyle name="Note 5 22 3 2 3" xfId="7593" xr:uid="{00000000-0005-0000-0000-0000E78C0000}"/>
    <cellStyle name="Note 5 22 3 2 3 2" xfId="25028" xr:uid="{00000000-0005-0000-0000-0000E88C0000}"/>
    <cellStyle name="Note 5 22 3 2 3 3" xfId="39481" xr:uid="{00000000-0005-0000-0000-0000E98C0000}"/>
    <cellStyle name="Note 5 22 3 2 4" xfId="10034" xr:uid="{00000000-0005-0000-0000-0000EA8C0000}"/>
    <cellStyle name="Note 5 22 3 2 4 2" xfId="27469" xr:uid="{00000000-0005-0000-0000-0000EB8C0000}"/>
    <cellStyle name="Note 5 22 3 2 4 3" xfId="41922" xr:uid="{00000000-0005-0000-0000-0000EC8C0000}"/>
    <cellStyle name="Note 5 22 3 2 5" xfId="12454" xr:uid="{00000000-0005-0000-0000-0000ED8C0000}"/>
    <cellStyle name="Note 5 22 3 2 5 2" xfId="29889" xr:uid="{00000000-0005-0000-0000-0000EE8C0000}"/>
    <cellStyle name="Note 5 22 3 2 5 3" xfId="44342" xr:uid="{00000000-0005-0000-0000-0000EF8C0000}"/>
    <cellStyle name="Note 5 22 3 2 6" xfId="19461" xr:uid="{00000000-0005-0000-0000-0000F08C0000}"/>
    <cellStyle name="Note 5 22 3 3" xfId="2621" xr:uid="{00000000-0005-0000-0000-0000F18C0000}"/>
    <cellStyle name="Note 5 22 3 3 2" xfId="5132" xr:uid="{00000000-0005-0000-0000-0000F28C0000}"/>
    <cellStyle name="Note 5 22 3 3 2 2" xfId="14475" xr:uid="{00000000-0005-0000-0000-0000F38C0000}"/>
    <cellStyle name="Note 5 22 3 3 2 2 2" xfId="31910" xr:uid="{00000000-0005-0000-0000-0000F48C0000}"/>
    <cellStyle name="Note 5 22 3 3 2 2 3" xfId="46363" xr:uid="{00000000-0005-0000-0000-0000F58C0000}"/>
    <cellStyle name="Note 5 22 3 3 2 3" xfId="16936" xr:uid="{00000000-0005-0000-0000-0000F68C0000}"/>
    <cellStyle name="Note 5 22 3 3 2 3 2" xfId="34371" xr:uid="{00000000-0005-0000-0000-0000F78C0000}"/>
    <cellStyle name="Note 5 22 3 3 2 3 3" xfId="48824" xr:uid="{00000000-0005-0000-0000-0000F88C0000}"/>
    <cellStyle name="Note 5 22 3 3 2 4" xfId="22568" xr:uid="{00000000-0005-0000-0000-0000F98C0000}"/>
    <cellStyle name="Note 5 22 3 3 2 5" xfId="37021" xr:uid="{00000000-0005-0000-0000-0000FA8C0000}"/>
    <cellStyle name="Note 5 22 3 3 3" xfId="7594" xr:uid="{00000000-0005-0000-0000-0000FB8C0000}"/>
    <cellStyle name="Note 5 22 3 3 3 2" xfId="25029" xr:uid="{00000000-0005-0000-0000-0000FC8C0000}"/>
    <cellStyle name="Note 5 22 3 3 3 3" xfId="39482" xr:uid="{00000000-0005-0000-0000-0000FD8C0000}"/>
    <cellStyle name="Note 5 22 3 3 4" xfId="10035" xr:uid="{00000000-0005-0000-0000-0000FE8C0000}"/>
    <cellStyle name="Note 5 22 3 3 4 2" xfId="27470" xr:uid="{00000000-0005-0000-0000-0000FF8C0000}"/>
    <cellStyle name="Note 5 22 3 3 4 3" xfId="41923" xr:uid="{00000000-0005-0000-0000-0000008D0000}"/>
    <cellStyle name="Note 5 22 3 3 5" xfId="12455" xr:uid="{00000000-0005-0000-0000-0000018D0000}"/>
    <cellStyle name="Note 5 22 3 3 5 2" xfId="29890" xr:uid="{00000000-0005-0000-0000-0000028D0000}"/>
    <cellStyle name="Note 5 22 3 3 5 3" xfId="44343" xr:uid="{00000000-0005-0000-0000-0000038D0000}"/>
    <cellStyle name="Note 5 22 3 3 6" xfId="19462" xr:uid="{00000000-0005-0000-0000-0000048D0000}"/>
    <cellStyle name="Note 5 22 3 4" xfId="2622" xr:uid="{00000000-0005-0000-0000-0000058D0000}"/>
    <cellStyle name="Note 5 22 3 4 2" xfId="5133" xr:uid="{00000000-0005-0000-0000-0000068D0000}"/>
    <cellStyle name="Note 5 22 3 4 2 2" xfId="22569" xr:uid="{00000000-0005-0000-0000-0000078D0000}"/>
    <cellStyle name="Note 5 22 3 4 2 3" xfId="37022" xr:uid="{00000000-0005-0000-0000-0000088D0000}"/>
    <cellStyle name="Note 5 22 3 4 3" xfId="7595" xr:uid="{00000000-0005-0000-0000-0000098D0000}"/>
    <cellStyle name="Note 5 22 3 4 3 2" xfId="25030" xr:uid="{00000000-0005-0000-0000-00000A8D0000}"/>
    <cellStyle name="Note 5 22 3 4 3 3" xfId="39483" xr:uid="{00000000-0005-0000-0000-00000B8D0000}"/>
    <cellStyle name="Note 5 22 3 4 4" xfId="10036" xr:uid="{00000000-0005-0000-0000-00000C8D0000}"/>
    <cellStyle name="Note 5 22 3 4 4 2" xfId="27471" xr:uid="{00000000-0005-0000-0000-00000D8D0000}"/>
    <cellStyle name="Note 5 22 3 4 4 3" xfId="41924" xr:uid="{00000000-0005-0000-0000-00000E8D0000}"/>
    <cellStyle name="Note 5 22 3 4 5" xfId="12456" xr:uid="{00000000-0005-0000-0000-00000F8D0000}"/>
    <cellStyle name="Note 5 22 3 4 5 2" xfId="29891" xr:uid="{00000000-0005-0000-0000-0000108D0000}"/>
    <cellStyle name="Note 5 22 3 4 5 3" xfId="44344" xr:uid="{00000000-0005-0000-0000-0000118D0000}"/>
    <cellStyle name="Note 5 22 3 4 6" xfId="15425" xr:uid="{00000000-0005-0000-0000-0000128D0000}"/>
    <cellStyle name="Note 5 22 3 4 6 2" xfId="32860" xr:uid="{00000000-0005-0000-0000-0000138D0000}"/>
    <cellStyle name="Note 5 22 3 4 6 3" xfId="47313" xr:uid="{00000000-0005-0000-0000-0000148D0000}"/>
    <cellStyle name="Note 5 22 3 4 7" xfId="19463" xr:uid="{00000000-0005-0000-0000-0000158D0000}"/>
    <cellStyle name="Note 5 22 3 4 8" xfId="20587" xr:uid="{00000000-0005-0000-0000-0000168D0000}"/>
    <cellStyle name="Note 5 22 3 5" xfId="5130" xr:uid="{00000000-0005-0000-0000-0000178D0000}"/>
    <cellStyle name="Note 5 22 3 5 2" xfId="14473" xr:uid="{00000000-0005-0000-0000-0000188D0000}"/>
    <cellStyle name="Note 5 22 3 5 2 2" xfId="31908" xr:uid="{00000000-0005-0000-0000-0000198D0000}"/>
    <cellStyle name="Note 5 22 3 5 2 3" xfId="46361" xr:uid="{00000000-0005-0000-0000-00001A8D0000}"/>
    <cellStyle name="Note 5 22 3 5 3" xfId="16934" xr:uid="{00000000-0005-0000-0000-00001B8D0000}"/>
    <cellStyle name="Note 5 22 3 5 3 2" xfId="34369" xr:uid="{00000000-0005-0000-0000-00001C8D0000}"/>
    <cellStyle name="Note 5 22 3 5 3 3" xfId="48822" xr:uid="{00000000-0005-0000-0000-00001D8D0000}"/>
    <cellStyle name="Note 5 22 3 5 4" xfId="22566" xr:uid="{00000000-0005-0000-0000-00001E8D0000}"/>
    <cellStyle name="Note 5 22 3 5 5" xfId="37019" xr:uid="{00000000-0005-0000-0000-00001F8D0000}"/>
    <cellStyle name="Note 5 22 3 6" xfId="7592" xr:uid="{00000000-0005-0000-0000-0000208D0000}"/>
    <cellStyle name="Note 5 22 3 6 2" xfId="25027" xr:uid="{00000000-0005-0000-0000-0000218D0000}"/>
    <cellStyle name="Note 5 22 3 6 3" xfId="39480" xr:uid="{00000000-0005-0000-0000-0000228D0000}"/>
    <cellStyle name="Note 5 22 3 7" xfId="10033" xr:uid="{00000000-0005-0000-0000-0000238D0000}"/>
    <cellStyle name="Note 5 22 3 7 2" xfId="27468" xr:uid="{00000000-0005-0000-0000-0000248D0000}"/>
    <cellStyle name="Note 5 22 3 7 3" xfId="41921" xr:uid="{00000000-0005-0000-0000-0000258D0000}"/>
    <cellStyle name="Note 5 22 3 8" xfId="12453" xr:uid="{00000000-0005-0000-0000-0000268D0000}"/>
    <cellStyle name="Note 5 22 3 8 2" xfId="29888" xr:uid="{00000000-0005-0000-0000-0000278D0000}"/>
    <cellStyle name="Note 5 22 3 8 3" xfId="44341" xr:uid="{00000000-0005-0000-0000-0000288D0000}"/>
    <cellStyle name="Note 5 22 3 9" xfId="19460" xr:uid="{00000000-0005-0000-0000-0000298D0000}"/>
    <cellStyle name="Note 5 22 4" xfId="2623" xr:uid="{00000000-0005-0000-0000-00002A8D0000}"/>
    <cellStyle name="Note 5 22 4 2" xfId="2624" xr:uid="{00000000-0005-0000-0000-00002B8D0000}"/>
    <cellStyle name="Note 5 22 4 2 2" xfId="5135" xr:uid="{00000000-0005-0000-0000-00002C8D0000}"/>
    <cellStyle name="Note 5 22 4 2 2 2" xfId="14477" xr:uid="{00000000-0005-0000-0000-00002D8D0000}"/>
    <cellStyle name="Note 5 22 4 2 2 2 2" xfId="31912" xr:uid="{00000000-0005-0000-0000-00002E8D0000}"/>
    <cellStyle name="Note 5 22 4 2 2 2 3" xfId="46365" xr:uid="{00000000-0005-0000-0000-00002F8D0000}"/>
    <cellStyle name="Note 5 22 4 2 2 3" xfId="16938" xr:uid="{00000000-0005-0000-0000-0000308D0000}"/>
    <cellStyle name="Note 5 22 4 2 2 3 2" xfId="34373" xr:uid="{00000000-0005-0000-0000-0000318D0000}"/>
    <cellStyle name="Note 5 22 4 2 2 3 3" xfId="48826" xr:uid="{00000000-0005-0000-0000-0000328D0000}"/>
    <cellStyle name="Note 5 22 4 2 2 4" xfId="22571" xr:uid="{00000000-0005-0000-0000-0000338D0000}"/>
    <cellStyle name="Note 5 22 4 2 2 5" xfId="37024" xr:uid="{00000000-0005-0000-0000-0000348D0000}"/>
    <cellStyle name="Note 5 22 4 2 3" xfId="7597" xr:uid="{00000000-0005-0000-0000-0000358D0000}"/>
    <cellStyle name="Note 5 22 4 2 3 2" xfId="25032" xr:uid="{00000000-0005-0000-0000-0000368D0000}"/>
    <cellStyle name="Note 5 22 4 2 3 3" xfId="39485" xr:uid="{00000000-0005-0000-0000-0000378D0000}"/>
    <cellStyle name="Note 5 22 4 2 4" xfId="10038" xr:uid="{00000000-0005-0000-0000-0000388D0000}"/>
    <cellStyle name="Note 5 22 4 2 4 2" xfId="27473" xr:uid="{00000000-0005-0000-0000-0000398D0000}"/>
    <cellStyle name="Note 5 22 4 2 4 3" xfId="41926" xr:uid="{00000000-0005-0000-0000-00003A8D0000}"/>
    <cellStyle name="Note 5 22 4 2 5" xfId="12458" xr:uid="{00000000-0005-0000-0000-00003B8D0000}"/>
    <cellStyle name="Note 5 22 4 2 5 2" xfId="29893" xr:uid="{00000000-0005-0000-0000-00003C8D0000}"/>
    <cellStyle name="Note 5 22 4 2 5 3" xfId="44346" xr:uid="{00000000-0005-0000-0000-00003D8D0000}"/>
    <cellStyle name="Note 5 22 4 2 6" xfId="19465" xr:uid="{00000000-0005-0000-0000-00003E8D0000}"/>
    <cellStyle name="Note 5 22 4 3" xfId="2625" xr:uid="{00000000-0005-0000-0000-00003F8D0000}"/>
    <cellStyle name="Note 5 22 4 3 2" xfId="5136" xr:uid="{00000000-0005-0000-0000-0000408D0000}"/>
    <cellStyle name="Note 5 22 4 3 2 2" xfId="14478" xr:uid="{00000000-0005-0000-0000-0000418D0000}"/>
    <cellStyle name="Note 5 22 4 3 2 2 2" xfId="31913" xr:uid="{00000000-0005-0000-0000-0000428D0000}"/>
    <cellStyle name="Note 5 22 4 3 2 2 3" xfId="46366" xr:uid="{00000000-0005-0000-0000-0000438D0000}"/>
    <cellStyle name="Note 5 22 4 3 2 3" xfId="16939" xr:uid="{00000000-0005-0000-0000-0000448D0000}"/>
    <cellStyle name="Note 5 22 4 3 2 3 2" xfId="34374" xr:uid="{00000000-0005-0000-0000-0000458D0000}"/>
    <cellStyle name="Note 5 22 4 3 2 3 3" xfId="48827" xr:uid="{00000000-0005-0000-0000-0000468D0000}"/>
    <cellStyle name="Note 5 22 4 3 2 4" xfId="22572" xr:uid="{00000000-0005-0000-0000-0000478D0000}"/>
    <cellStyle name="Note 5 22 4 3 2 5" xfId="37025" xr:uid="{00000000-0005-0000-0000-0000488D0000}"/>
    <cellStyle name="Note 5 22 4 3 3" xfId="7598" xr:uid="{00000000-0005-0000-0000-0000498D0000}"/>
    <cellStyle name="Note 5 22 4 3 3 2" xfId="25033" xr:uid="{00000000-0005-0000-0000-00004A8D0000}"/>
    <cellStyle name="Note 5 22 4 3 3 3" xfId="39486" xr:uid="{00000000-0005-0000-0000-00004B8D0000}"/>
    <cellStyle name="Note 5 22 4 3 4" xfId="10039" xr:uid="{00000000-0005-0000-0000-00004C8D0000}"/>
    <cellStyle name="Note 5 22 4 3 4 2" xfId="27474" xr:uid="{00000000-0005-0000-0000-00004D8D0000}"/>
    <cellStyle name="Note 5 22 4 3 4 3" xfId="41927" xr:uid="{00000000-0005-0000-0000-00004E8D0000}"/>
    <cellStyle name="Note 5 22 4 3 5" xfId="12459" xr:uid="{00000000-0005-0000-0000-00004F8D0000}"/>
    <cellStyle name="Note 5 22 4 3 5 2" xfId="29894" xr:uid="{00000000-0005-0000-0000-0000508D0000}"/>
    <cellStyle name="Note 5 22 4 3 5 3" xfId="44347" xr:uid="{00000000-0005-0000-0000-0000518D0000}"/>
    <cellStyle name="Note 5 22 4 3 6" xfId="19466" xr:uid="{00000000-0005-0000-0000-0000528D0000}"/>
    <cellStyle name="Note 5 22 4 4" xfId="2626" xr:uid="{00000000-0005-0000-0000-0000538D0000}"/>
    <cellStyle name="Note 5 22 4 4 2" xfId="5137" xr:uid="{00000000-0005-0000-0000-0000548D0000}"/>
    <cellStyle name="Note 5 22 4 4 2 2" xfId="22573" xr:uid="{00000000-0005-0000-0000-0000558D0000}"/>
    <cellStyle name="Note 5 22 4 4 2 3" xfId="37026" xr:uid="{00000000-0005-0000-0000-0000568D0000}"/>
    <cellStyle name="Note 5 22 4 4 3" xfId="7599" xr:uid="{00000000-0005-0000-0000-0000578D0000}"/>
    <cellStyle name="Note 5 22 4 4 3 2" xfId="25034" xr:uid="{00000000-0005-0000-0000-0000588D0000}"/>
    <cellStyle name="Note 5 22 4 4 3 3" xfId="39487" xr:uid="{00000000-0005-0000-0000-0000598D0000}"/>
    <cellStyle name="Note 5 22 4 4 4" xfId="10040" xr:uid="{00000000-0005-0000-0000-00005A8D0000}"/>
    <cellStyle name="Note 5 22 4 4 4 2" xfId="27475" xr:uid="{00000000-0005-0000-0000-00005B8D0000}"/>
    <cellStyle name="Note 5 22 4 4 4 3" xfId="41928" xr:uid="{00000000-0005-0000-0000-00005C8D0000}"/>
    <cellStyle name="Note 5 22 4 4 5" xfId="12460" xr:uid="{00000000-0005-0000-0000-00005D8D0000}"/>
    <cellStyle name="Note 5 22 4 4 5 2" xfId="29895" xr:uid="{00000000-0005-0000-0000-00005E8D0000}"/>
    <cellStyle name="Note 5 22 4 4 5 3" xfId="44348" xr:uid="{00000000-0005-0000-0000-00005F8D0000}"/>
    <cellStyle name="Note 5 22 4 4 6" xfId="15426" xr:uid="{00000000-0005-0000-0000-0000608D0000}"/>
    <cellStyle name="Note 5 22 4 4 6 2" xfId="32861" xr:uid="{00000000-0005-0000-0000-0000618D0000}"/>
    <cellStyle name="Note 5 22 4 4 6 3" xfId="47314" xr:uid="{00000000-0005-0000-0000-0000628D0000}"/>
    <cellStyle name="Note 5 22 4 4 7" xfId="19467" xr:uid="{00000000-0005-0000-0000-0000638D0000}"/>
    <cellStyle name="Note 5 22 4 4 8" xfId="20588" xr:uid="{00000000-0005-0000-0000-0000648D0000}"/>
    <cellStyle name="Note 5 22 4 5" xfId="5134" xr:uid="{00000000-0005-0000-0000-0000658D0000}"/>
    <cellStyle name="Note 5 22 4 5 2" xfId="14476" xr:uid="{00000000-0005-0000-0000-0000668D0000}"/>
    <cellStyle name="Note 5 22 4 5 2 2" xfId="31911" xr:uid="{00000000-0005-0000-0000-0000678D0000}"/>
    <cellStyle name="Note 5 22 4 5 2 3" xfId="46364" xr:uid="{00000000-0005-0000-0000-0000688D0000}"/>
    <cellStyle name="Note 5 22 4 5 3" xfId="16937" xr:uid="{00000000-0005-0000-0000-0000698D0000}"/>
    <cellStyle name="Note 5 22 4 5 3 2" xfId="34372" xr:uid="{00000000-0005-0000-0000-00006A8D0000}"/>
    <cellStyle name="Note 5 22 4 5 3 3" xfId="48825" xr:uid="{00000000-0005-0000-0000-00006B8D0000}"/>
    <cellStyle name="Note 5 22 4 5 4" xfId="22570" xr:uid="{00000000-0005-0000-0000-00006C8D0000}"/>
    <cellStyle name="Note 5 22 4 5 5" xfId="37023" xr:uid="{00000000-0005-0000-0000-00006D8D0000}"/>
    <cellStyle name="Note 5 22 4 6" xfId="7596" xr:uid="{00000000-0005-0000-0000-00006E8D0000}"/>
    <cellStyle name="Note 5 22 4 6 2" xfId="25031" xr:uid="{00000000-0005-0000-0000-00006F8D0000}"/>
    <cellStyle name="Note 5 22 4 6 3" xfId="39484" xr:uid="{00000000-0005-0000-0000-0000708D0000}"/>
    <cellStyle name="Note 5 22 4 7" xfId="10037" xr:uid="{00000000-0005-0000-0000-0000718D0000}"/>
    <cellStyle name="Note 5 22 4 7 2" xfId="27472" xr:uid="{00000000-0005-0000-0000-0000728D0000}"/>
    <cellStyle name="Note 5 22 4 7 3" xfId="41925" xr:uid="{00000000-0005-0000-0000-0000738D0000}"/>
    <cellStyle name="Note 5 22 4 8" xfId="12457" xr:uid="{00000000-0005-0000-0000-0000748D0000}"/>
    <cellStyle name="Note 5 22 4 8 2" xfId="29892" xr:uid="{00000000-0005-0000-0000-0000758D0000}"/>
    <cellStyle name="Note 5 22 4 8 3" xfId="44345" xr:uid="{00000000-0005-0000-0000-0000768D0000}"/>
    <cellStyle name="Note 5 22 4 9" xfId="19464" xr:uid="{00000000-0005-0000-0000-0000778D0000}"/>
    <cellStyle name="Note 5 22 5" xfId="2627" xr:uid="{00000000-0005-0000-0000-0000788D0000}"/>
    <cellStyle name="Note 5 22 5 2" xfId="5138" xr:uid="{00000000-0005-0000-0000-0000798D0000}"/>
    <cellStyle name="Note 5 22 5 2 2" xfId="14479" xr:uid="{00000000-0005-0000-0000-00007A8D0000}"/>
    <cellStyle name="Note 5 22 5 2 2 2" xfId="31914" xr:uid="{00000000-0005-0000-0000-00007B8D0000}"/>
    <cellStyle name="Note 5 22 5 2 2 3" xfId="46367" xr:uid="{00000000-0005-0000-0000-00007C8D0000}"/>
    <cellStyle name="Note 5 22 5 2 3" xfId="16940" xr:uid="{00000000-0005-0000-0000-00007D8D0000}"/>
    <cellStyle name="Note 5 22 5 2 3 2" xfId="34375" xr:uid="{00000000-0005-0000-0000-00007E8D0000}"/>
    <cellStyle name="Note 5 22 5 2 3 3" xfId="48828" xr:uid="{00000000-0005-0000-0000-00007F8D0000}"/>
    <cellStyle name="Note 5 22 5 2 4" xfId="22574" xr:uid="{00000000-0005-0000-0000-0000808D0000}"/>
    <cellStyle name="Note 5 22 5 2 5" xfId="37027" xr:uid="{00000000-0005-0000-0000-0000818D0000}"/>
    <cellStyle name="Note 5 22 5 3" xfId="7600" xr:uid="{00000000-0005-0000-0000-0000828D0000}"/>
    <cellStyle name="Note 5 22 5 3 2" xfId="25035" xr:uid="{00000000-0005-0000-0000-0000838D0000}"/>
    <cellStyle name="Note 5 22 5 3 3" xfId="39488" xr:uid="{00000000-0005-0000-0000-0000848D0000}"/>
    <cellStyle name="Note 5 22 5 4" xfId="10041" xr:uid="{00000000-0005-0000-0000-0000858D0000}"/>
    <cellStyle name="Note 5 22 5 4 2" xfId="27476" xr:uid="{00000000-0005-0000-0000-0000868D0000}"/>
    <cellStyle name="Note 5 22 5 4 3" xfId="41929" xr:uid="{00000000-0005-0000-0000-0000878D0000}"/>
    <cellStyle name="Note 5 22 5 5" xfId="12461" xr:uid="{00000000-0005-0000-0000-0000888D0000}"/>
    <cellStyle name="Note 5 22 5 5 2" xfId="29896" xr:uid="{00000000-0005-0000-0000-0000898D0000}"/>
    <cellStyle name="Note 5 22 5 5 3" xfId="44349" xr:uid="{00000000-0005-0000-0000-00008A8D0000}"/>
    <cellStyle name="Note 5 22 5 6" xfId="19468" xr:uid="{00000000-0005-0000-0000-00008B8D0000}"/>
    <cellStyle name="Note 5 22 6" xfId="2628" xr:uid="{00000000-0005-0000-0000-00008C8D0000}"/>
    <cellStyle name="Note 5 22 6 2" xfId="5139" xr:uid="{00000000-0005-0000-0000-00008D8D0000}"/>
    <cellStyle name="Note 5 22 6 2 2" xfId="14480" xr:uid="{00000000-0005-0000-0000-00008E8D0000}"/>
    <cellStyle name="Note 5 22 6 2 2 2" xfId="31915" xr:uid="{00000000-0005-0000-0000-00008F8D0000}"/>
    <cellStyle name="Note 5 22 6 2 2 3" xfId="46368" xr:uid="{00000000-0005-0000-0000-0000908D0000}"/>
    <cellStyle name="Note 5 22 6 2 3" xfId="16941" xr:uid="{00000000-0005-0000-0000-0000918D0000}"/>
    <cellStyle name="Note 5 22 6 2 3 2" xfId="34376" xr:uid="{00000000-0005-0000-0000-0000928D0000}"/>
    <cellStyle name="Note 5 22 6 2 3 3" xfId="48829" xr:uid="{00000000-0005-0000-0000-0000938D0000}"/>
    <cellStyle name="Note 5 22 6 2 4" xfId="22575" xr:uid="{00000000-0005-0000-0000-0000948D0000}"/>
    <cellStyle name="Note 5 22 6 2 5" xfId="37028" xr:uid="{00000000-0005-0000-0000-0000958D0000}"/>
    <cellStyle name="Note 5 22 6 3" xfId="7601" xr:uid="{00000000-0005-0000-0000-0000968D0000}"/>
    <cellStyle name="Note 5 22 6 3 2" xfId="25036" xr:uid="{00000000-0005-0000-0000-0000978D0000}"/>
    <cellStyle name="Note 5 22 6 3 3" xfId="39489" xr:uid="{00000000-0005-0000-0000-0000988D0000}"/>
    <cellStyle name="Note 5 22 6 4" xfId="10042" xr:uid="{00000000-0005-0000-0000-0000998D0000}"/>
    <cellStyle name="Note 5 22 6 4 2" xfId="27477" xr:uid="{00000000-0005-0000-0000-00009A8D0000}"/>
    <cellStyle name="Note 5 22 6 4 3" xfId="41930" xr:uid="{00000000-0005-0000-0000-00009B8D0000}"/>
    <cellStyle name="Note 5 22 6 5" xfId="12462" xr:uid="{00000000-0005-0000-0000-00009C8D0000}"/>
    <cellStyle name="Note 5 22 6 5 2" xfId="29897" xr:uid="{00000000-0005-0000-0000-00009D8D0000}"/>
    <cellStyle name="Note 5 22 6 5 3" xfId="44350" xr:uid="{00000000-0005-0000-0000-00009E8D0000}"/>
    <cellStyle name="Note 5 22 6 6" xfId="19469" xr:uid="{00000000-0005-0000-0000-00009F8D0000}"/>
    <cellStyle name="Note 5 22 7" xfId="2629" xr:uid="{00000000-0005-0000-0000-0000A08D0000}"/>
    <cellStyle name="Note 5 22 7 2" xfId="5140" xr:uid="{00000000-0005-0000-0000-0000A18D0000}"/>
    <cellStyle name="Note 5 22 7 2 2" xfId="22576" xr:uid="{00000000-0005-0000-0000-0000A28D0000}"/>
    <cellStyle name="Note 5 22 7 2 3" xfId="37029" xr:uid="{00000000-0005-0000-0000-0000A38D0000}"/>
    <cellStyle name="Note 5 22 7 3" xfId="7602" xr:uid="{00000000-0005-0000-0000-0000A48D0000}"/>
    <cellStyle name="Note 5 22 7 3 2" xfId="25037" xr:uid="{00000000-0005-0000-0000-0000A58D0000}"/>
    <cellStyle name="Note 5 22 7 3 3" xfId="39490" xr:uid="{00000000-0005-0000-0000-0000A68D0000}"/>
    <cellStyle name="Note 5 22 7 4" xfId="10043" xr:uid="{00000000-0005-0000-0000-0000A78D0000}"/>
    <cellStyle name="Note 5 22 7 4 2" xfId="27478" xr:uid="{00000000-0005-0000-0000-0000A88D0000}"/>
    <cellStyle name="Note 5 22 7 4 3" xfId="41931" xr:uid="{00000000-0005-0000-0000-0000A98D0000}"/>
    <cellStyle name="Note 5 22 7 5" xfId="12463" xr:uid="{00000000-0005-0000-0000-0000AA8D0000}"/>
    <cellStyle name="Note 5 22 7 5 2" xfId="29898" xr:uid="{00000000-0005-0000-0000-0000AB8D0000}"/>
    <cellStyle name="Note 5 22 7 5 3" xfId="44351" xr:uid="{00000000-0005-0000-0000-0000AC8D0000}"/>
    <cellStyle name="Note 5 22 7 6" xfId="15427" xr:uid="{00000000-0005-0000-0000-0000AD8D0000}"/>
    <cellStyle name="Note 5 22 7 6 2" xfId="32862" xr:uid="{00000000-0005-0000-0000-0000AE8D0000}"/>
    <cellStyle name="Note 5 22 7 6 3" xfId="47315" xr:uid="{00000000-0005-0000-0000-0000AF8D0000}"/>
    <cellStyle name="Note 5 22 7 7" xfId="19470" xr:uid="{00000000-0005-0000-0000-0000B08D0000}"/>
    <cellStyle name="Note 5 22 7 8" xfId="20589" xr:uid="{00000000-0005-0000-0000-0000B18D0000}"/>
    <cellStyle name="Note 5 22 8" xfId="5125" xr:uid="{00000000-0005-0000-0000-0000B28D0000}"/>
    <cellStyle name="Note 5 22 8 2" xfId="14469" xr:uid="{00000000-0005-0000-0000-0000B38D0000}"/>
    <cellStyle name="Note 5 22 8 2 2" xfId="31904" xr:uid="{00000000-0005-0000-0000-0000B48D0000}"/>
    <cellStyle name="Note 5 22 8 2 3" xfId="46357" xr:uid="{00000000-0005-0000-0000-0000B58D0000}"/>
    <cellStyle name="Note 5 22 8 3" xfId="16930" xr:uid="{00000000-0005-0000-0000-0000B68D0000}"/>
    <cellStyle name="Note 5 22 8 3 2" xfId="34365" xr:uid="{00000000-0005-0000-0000-0000B78D0000}"/>
    <cellStyle name="Note 5 22 8 3 3" xfId="48818" xr:uid="{00000000-0005-0000-0000-0000B88D0000}"/>
    <cellStyle name="Note 5 22 8 4" xfId="22561" xr:uid="{00000000-0005-0000-0000-0000B98D0000}"/>
    <cellStyle name="Note 5 22 8 5" xfId="37014" xr:uid="{00000000-0005-0000-0000-0000BA8D0000}"/>
    <cellStyle name="Note 5 22 9" xfId="7587" xr:uid="{00000000-0005-0000-0000-0000BB8D0000}"/>
    <cellStyle name="Note 5 22 9 2" xfId="25022" xr:uid="{00000000-0005-0000-0000-0000BC8D0000}"/>
    <cellStyle name="Note 5 22 9 3" xfId="39475" xr:uid="{00000000-0005-0000-0000-0000BD8D0000}"/>
    <cellStyle name="Note 5 23" xfId="2630" xr:uid="{00000000-0005-0000-0000-0000BE8D0000}"/>
    <cellStyle name="Note 5 23 10" xfId="10044" xr:uid="{00000000-0005-0000-0000-0000BF8D0000}"/>
    <cellStyle name="Note 5 23 10 2" xfId="27479" xr:uid="{00000000-0005-0000-0000-0000C08D0000}"/>
    <cellStyle name="Note 5 23 10 3" xfId="41932" xr:uid="{00000000-0005-0000-0000-0000C18D0000}"/>
    <cellStyle name="Note 5 23 11" xfId="12464" xr:uid="{00000000-0005-0000-0000-0000C28D0000}"/>
    <cellStyle name="Note 5 23 11 2" xfId="29899" xr:uid="{00000000-0005-0000-0000-0000C38D0000}"/>
    <cellStyle name="Note 5 23 11 3" xfId="44352" xr:uid="{00000000-0005-0000-0000-0000C48D0000}"/>
    <cellStyle name="Note 5 23 12" xfId="19471" xr:uid="{00000000-0005-0000-0000-0000C58D0000}"/>
    <cellStyle name="Note 5 23 2" xfId="2631" xr:uid="{00000000-0005-0000-0000-0000C68D0000}"/>
    <cellStyle name="Note 5 23 2 2" xfId="2632" xr:uid="{00000000-0005-0000-0000-0000C78D0000}"/>
    <cellStyle name="Note 5 23 2 2 2" xfId="5143" xr:uid="{00000000-0005-0000-0000-0000C88D0000}"/>
    <cellStyle name="Note 5 23 2 2 2 2" xfId="14483" xr:uid="{00000000-0005-0000-0000-0000C98D0000}"/>
    <cellStyle name="Note 5 23 2 2 2 2 2" xfId="31918" xr:uid="{00000000-0005-0000-0000-0000CA8D0000}"/>
    <cellStyle name="Note 5 23 2 2 2 2 3" xfId="46371" xr:uid="{00000000-0005-0000-0000-0000CB8D0000}"/>
    <cellStyle name="Note 5 23 2 2 2 3" xfId="16944" xr:uid="{00000000-0005-0000-0000-0000CC8D0000}"/>
    <cellStyle name="Note 5 23 2 2 2 3 2" xfId="34379" xr:uid="{00000000-0005-0000-0000-0000CD8D0000}"/>
    <cellStyle name="Note 5 23 2 2 2 3 3" xfId="48832" xr:uid="{00000000-0005-0000-0000-0000CE8D0000}"/>
    <cellStyle name="Note 5 23 2 2 2 4" xfId="22579" xr:uid="{00000000-0005-0000-0000-0000CF8D0000}"/>
    <cellStyle name="Note 5 23 2 2 2 5" xfId="37032" xr:uid="{00000000-0005-0000-0000-0000D08D0000}"/>
    <cellStyle name="Note 5 23 2 2 3" xfId="7605" xr:uid="{00000000-0005-0000-0000-0000D18D0000}"/>
    <cellStyle name="Note 5 23 2 2 3 2" xfId="25040" xr:uid="{00000000-0005-0000-0000-0000D28D0000}"/>
    <cellStyle name="Note 5 23 2 2 3 3" xfId="39493" xr:uid="{00000000-0005-0000-0000-0000D38D0000}"/>
    <cellStyle name="Note 5 23 2 2 4" xfId="10046" xr:uid="{00000000-0005-0000-0000-0000D48D0000}"/>
    <cellStyle name="Note 5 23 2 2 4 2" xfId="27481" xr:uid="{00000000-0005-0000-0000-0000D58D0000}"/>
    <cellStyle name="Note 5 23 2 2 4 3" xfId="41934" xr:uid="{00000000-0005-0000-0000-0000D68D0000}"/>
    <cellStyle name="Note 5 23 2 2 5" xfId="12466" xr:uid="{00000000-0005-0000-0000-0000D78D0000}"/>
    <cellStyle name="Note 5 23 2 2 5 2" xfId="29901" xr:uid="{00000000-0005-0000-0000-0000D88D0000}"/>
    <cellStyle name="Note 5 23 2 2 5 3" xfId="44354" xr:uid="{00000000-0005-0000-0000-0000D98D0000}"/>
    <cellStyle name="Note 5 23 2 2 6" xfId="19473" xr:uid="{00000000-0005-0000-0000-0000DA8D0000}"/>
    <cellStyle name="Note 5 23 2 3" xfId="2633" xr:uid="{00000000-0005-0000-0000-0000DB8D0000}"/>
    <cellStyle name="Note 5 23 2 3 2" xfId="5144" xr:uid="{00000000-0005-0000-0000-0000DC8D0000}"/>
    <cellStyle name="Note 5 23 2 3 2 2" xfId="14484" xr:uid="{00000000-0005-0000-0000-0000DD8D0000}"/>
    <cellStyle name="Note 5 23 2 3 2 2 2" xfId="31919" xr:uid="{00000000-0005-0000-0000-0000DE8D0000}"/>
    <cellStyle name="Note 5 23 2 3 2 2 3" xfId="46372" xr:uid="{00000000-0005-0000-0000-0000DF8D0000}"/>
    <cellStyle name="Note 5 23 2 3 2 3" xfId="16945" xr:uid="{00000000-0005-0000-0000-0000E08D0000}"/>
    <cellStyle name="Note 5 23 2 3 2 3 2" xfId="34380" xr:uid="{00000000-0005-0000-0000-0000E18D0000}"/>
    <cellStyle name="Note 5 23 2 3 2 3 3" xfId="48833" xr:uid="{00000000-0005-0000-0000-0000E28D0000}"/>
    <cellStyle name="Note 5 23 2 3 2 4" xfId="22580" xr:uid="{00000000-0005-0000-0000-0000E38D0000}"/>
    <cellStyle name="Note 5 23 2 3 2 5" xfId="37033" xr:uid="{00000000-0005-0000-0000-0000E48D0000}"/>
    <cellStyle name="Note 5 23 2 3 3" xfId="7606" xr:uid="{00000000-0005-0000-0000-0000E58D0000}"/>
    <cellStyle name="Note 5 23 2 3 3 2" xfId="25041" xr:uid="{00000000-0005-0000-0000-0000E68D0000}"/>
    <cellStyle name="Note 5 23 2 3 3 3" xfId="39494" xr:uid="{00000000-0005-0000-0000-0000E78D0000}"/>
    <cellStyle name="Note 5 23 2 3 4" xfId="10047" xr:uid="{00000000-0005-0000-0000-0000E88D0000}"/>
    <cellStyle name="Note 5 23 2 3 4 2" xfId="27482" xr:uid="{00000000-0005-0000-0000-0000E98D0000}"/>
    <cellStyle name="Note 5 23 2 3 4 3" xfId="41935" xr:uid="{00000000-0005-0000-0000-0000EA8D0000}"/>
    <cellStyle name="Note 5 23 2 3 5" xfId="12467" xr:uid="{00000000-0005-0000-0000-0000EB8D0000}"/>
    <cellStyle name="Note 5 23 2 3 5 2" xfId="29902" xr:uid="{00000000-0005-0000-0000-0000EC8D0000}"/>
    <cellStyle name="Note 5 23 2 3 5 3" xfId="44355" xr:uid="{00000000-0005-0000-0000-0000ED8D0000}"/>
    <cellStyle name="Note 5 23 2 3 6" xfId="19474" xr:uid="{00000000-0005-0000-0000-0000EE8D0000}"/>
    <cellStyle name="Note 5 23 2 4" xfId="2634" xr:uid="{00000000-0005-0000-0000-0000EF8D0000}"/>
    <cellStyle name="Note 5 23 2 4 2" xfId="5145" xr:uid="{00000000-0005-0000-0000-0000F08D0000}"/>
    <cellStyle name="Note 5 23 2 4 2 2" xfId="22581" xr:uid="{00000000-0005-0000-0000-0000F18D0000}"/>
    <cellStyle name="Note 5 23 2 4 2 3" xfId="37034" xr:uid="{00000000-0005-0000-0000-0000F28D0000}"/>
    <cellStyle name="Note 5 23 2 4 3" xfId="7607" xr:uid="{00000000-0005-0000-0000-0000F38D0000}"/>
    <cellStyle name="Note 5 23 2 4 3 2" xfId="25042" xr:uid="{00000000-0005-0000-0000-0000F48D0000}"/>
    <cellStyle name="Note 5 23 2 4 3 3" xfId="39495" xr:uid="{00000000-0005-0000-0000-0000F58D0000}"/>
    <cellStyle name="Note 5 23 2 4 4" xfId="10048" xr:uid="{00000000-0005-0000-0000-0000F68D0000}"/>
    <cellStyle name="Note 5 23 2 4 4 2" xfId="27483" xr:uid="{00000000-0005-0000-0000-0000F78D0000}"/>
    <cellStyle name="Note 5 23 2 4 4 3" xfId="41936" xr:uid="{00000000-0005-0000-0000-0000F88D0000}"/>
    <cellStyle name="Note 5 23 2 4 5" xfId="12468" xr:uid="{00000000-0005-0000-0000-0000F98D0000}"/>
    <cellStyle name="Note 5 23 2 4 5 2" xfId="29903" xr:uid="{00000000-0005-0000-0000-0000FA8D0000}"/>
    <cellStyle name="Note 5 23 2 4 5 3" xfId="44356" xr:uid="{00000000-0005-0000-0000-0000FB8D0000}"/>
    <cellStyle name="Note 5 23 2 4 6" xfId="15428" xr:uid="{00000000-0005-0000-0000-0000FC8D0000}"/>
    <cellStyle name="Note 5 23 2 4 6 2" xfId="32863" xr:uid="{00000000-0005-0000-0000-0000FD8D0000}"/>
    <cellStyle name="Note 5 23 2 4 6 3" xfId="47316" xr:uid="{00000000-0005-0000-0000-0000FE8D0000}"/>
    <cellStyle name="Note 5 23 2 4 7" xfId="19475" xr:uid="{00000000-0005-0000-0000-0000FF8D0000}"/>
    <cellStyle name="Note 5 23 2 4 8" xfId="20590" xr:uid="{00000000-0005-0000-0000-0000008E0000}"/>
    <cellStyle name="Note 5 23 2 5" xfId="5142" xr:uid="{00000000-0005-0000-0000-0000018E0000}"/>
    <cellStyle name="Note 5 23 2 5 2" xfId="14482" xr:uid="{00000000-0005-0000-0000-0000028E0000}"/>
    <cellStyle name="Note 5 23 2 5 2 2" xfId="31917" xr:uid="{00000000-0005-0000-0000-0000038E0000}"/>
    <cellStyle name="Note 5 23 2 5 2 3" xfId="46370" xr:uid="{00000000-0005-0000-0000-0000048E0000}"/>
    <cellStyle name="Note 5 23 2 5 3" xfId="16943" xr:uid="{00000000-0005-0000-0000-0000058E0000}"/>
    <cellStyle name="Note 5 23 2 5 3 2" xfId="34378" xr:uid="{00000000-0005-0000-0000-0000068E0000}"/>
    <cellStyle name="Note 5 23 2 5 3 3" xfId="48831" xr:uid="{00000000-0005-0000-0000-0000078E0000}"/>
    <cellStyle name="Note 5 23 2 5 4" xfId="22578" xr:uid="{00000000-0005-0000-0000-0000088E0000}"/>
    <cellStyle name="Note 5 23 2 5 5" xfId="37031" xr:uid="{00000000-0005-0000-0000-0000098E0000}"/>
    <cellStyle name="Note 5 23 2 6" xfId="7604" xr:uid="{00000000-0005-0000-0000-00000A8E0000}"/>
    <cellStyle name="Note 5 23 2 6 2" xfId="25039" xr:uid="{00000000-0005-0000-0000-00000B8E0000}"/>
    <cellStyle name="Note 5 23 2 6 3" xfId="39492" xr:uid="{00000000-0005-0000-0000-00000C8E0000}"/>
    <cellStyle name="Note 5 23 2 7" xfId="10045" xr:uid="{00000000-0005-0000-0000-00000D8E0000}"/>
    <cellStyle name="Note 5 23 2 7 2" xfId="27480" xr:uid="{00000000-0005-0000-0000-00000E8E0000}"/>
    <cellStyle name="Note 5 23 2 7 3" xfId="41933" xr:uid="{00000000-0005-0000-0000-00000F8E0000}"/>
    <cellStyle name="Note 5 23 2 8" xfId="12465" xr:uid="{00000000-0005-0000-0000-0000108E0000}"/>
    <cellStyle name="Note 5 23 2 8 2" xfId="29900" xr:uid="{00000000-0005-0000-0000-0000118E0000}"/>
    <cellStyle name="Note 5 23 2 8 3" xfId="44353" xr:uid="{00000000-0005-0000-0000-0000128E0000}"/>
    <cellStyle name="Note 5 23 2 9" xfId="19472" xr:uid="{00000000-0005-0000-0000-0000138E0000}"/>
    <cellStyle name="Note 5 23 3" xfId="2635" xr:uid="{00000000-0005-0000-0000-0000148E0000}"/>
    <cellStyle name="Note 5 23 3 2" xfId="2636" xr:uid="{00000000-0005-0000-0000-0000158E0000}"/>
    <cellStyle name="Note 5 23 3 2 2" xfId="5147" xr:uid="{00000000-0005-0000-0000-0000168E0000}"/>
    <cellStyle name="Note 5 23 3 2 2 2" xfId="14486" xr:uid="{00000000-0005-0000-0000-0000178E0000}"/>
    <cellStyle name="Note 5 23 3 2 2 2 2" xfId="31921" xr:uid="{00000000-0005-0000-0000-0000188E0000}"/>
    <cellStyle name="Note 5 23 3 2 2 2 3" xfId="46374" xr:uid="{00000000-0005-0000-0000-0000198E0000}"/>
    <cellStyle name="Note 5 23 3 2 2 3" xfId="16947" xr:uid="{00000000-0005-0000-0000-00001A8E0000}"/>
    <cellStyle name="Note 5 23 3 2 2 3 2" xfId="34382" xr:uid="{00000000-0005-0000-0000-00001B8E0000}"/>
    <cellStyle name="Note 5 23 3 2 2 3 3" xfId="48835" xr:uid="{00000000-0005-0000-0000-00001C8E0000}"/>
    <cellStyle name="Note 5 23 3 2 2 4" xfId="22583" xr:uid="{00000000-0005-0000-0000-00001D8E0000}"/>
    <cellStyle name="Note 5 23 3 2 2 5" xfId="37036" xr:uid="{00000000-0005-0000-0000-00001E8E0000}"/>
    <cellStyle name="Note 5 23 3 2 3" xfId="7609" xr:uid="{00000000-0005-0000-0000-00001F8E0000}"/>
    <cellStyle name="Note 5 23 3 2 3 2" xfId="25044" xr:uid="{00000000-0005-0000-0000-0000208E0000}"/>
    <cellStyle name="Note 5 23 3 2 3 3" xfId="39497" xr:uid="{00000000-0005-0000-0000-0000218E0000}"/>
    <cellStyle name="Note 5 23 3 2 4" xfId="10050" xr:uid="{00000000-0005-0000-0000-0000228E0000}"/>
    <cellStyle name="Note 5 23 3 2 4 2" xfId="27485" xr:uid="{00000000-0005-0000-0000-0000238E0000}"/>
    <cellStyle name="Note 5 23 3 2 4 3" xfId="41938" xr:uid="{00000000-0005-0000-0000-0000248E0000}"/>
    <cellStyle name="Note 5 23 3 2 5" xfId="12470" xr:uid="{00000000-0005-0000-0000-0000258E0000}"/>
    <cellStyle name="Note 5 23 3 2 5 2" xfId="29905" xr:uid="{00000000-0005-0000-0000-0000268E0000}"/>
    <cellStyle name="Note 5 23 3 2 5 3" xfId="44358" xr:uid="{00000000-0005-0000-0000-0000278E0000}"/>
    <cellStyle name="Note 5 23 3 2 6" xfId="19477" xr:uid="{00000000-0005-0000-0000-0000288E0000}"/>
    <cellStyle name="Note 5 23 3 3" xfId="2637" xr:uid="{00000000-0005-0000-0000-0000298E0000}"/>
    <cellStyle name="Note 5 23 3 3 2" xfId="5148" xr:uid="{00000000-0005-0000-0000-00002A8E0000}"/>
    <cellStyle name="Note 5 23 3 3 2 2" xfId="14487" xr:uid="{00000000-0005-0000-0000-00002B8E0000}"/>
    <cellStyle name="Note 5 23 3 3 2 2 2" xfId="31922" xr:uid="{00000000-0005-0000-0000-00002C8E0000}"/>
    <cellStyle name="Note 5 23 3 3 2 2 3" xfId="46375" xr:uid="{00000000-0005-0000-0000-00002D8E0000}"/>
    <cellStyle name="Note 5 23 3 3 2 3" xfId="16948" xr:uid="{00000000-0005-0000-0000-00002E8E0000}"/>
    <cellStyle name="Note 5 23 3 3 2 3 2" xfId="34383" xr:uid="{00000000-0005-0000-0000-00002F8E0000}"/>
    <cellStyle name="Note 5 23 3 3 2 3 3" xfId="48836" xr:uid="{00000000-0005-0000-0000-0000308E0000}"/>
    <cellStyle name="Note 5 23 3 3 2 4" xfId="22584" xr:uid="{00000000-0005-0000-0000-0000318E0000}"/>
    <cellStyle name="Note 5 23 3 3 2 5" xfId="37037" xr:uid="{00000000-0005-0000-0000-0000328E0000}"/>
    <cellStyle name="Note 5 23 3 3 3" xfId="7610" xr:uid="{00000000-0005-0000-0000-0000338E0000}"/>
    <cellStyle name="Note 5 23 3 3 3 2" xfId="25045" xr:uid="{00000000-0005-0000-0000-0000348E0000}"/>
    <cellStyle name="Note 5 23 3 3 3 3" xfId="39498" xr:uid="{00000000-0005-0000-0000-0000358E0000}"/>
    <cellStyle name="Note 5 23 3 3 4" xfId="10051" xr:uid="{00000000-0005-0000-0000-0000368E0000}"/>
    <cellStyle name="Note 5 23 3 3 4 2" xfId="27486" xr:uid="{00000000-0005-0000-0000-0000378E0000}"/>
    <cellStyle name="Note 5 23 3 3 4 3" xfId="41939" xr:uid="{00000000-0005-0000-0000-0000388E0000}"/>
    <cellStyle name="Note 5 23 3 3 5" xfId="12471" xr:uid="{00000000-0005-0000-0000-0000398E0000}"/>
    <cellStyle name="Note 5 23 3 3 5 2" xfId="29906" xr:uid="{00000000-0005-0000-0000-00003A8E0000}"/>
    <cellStyle name="Note 5 23 3 3 5 3" xfId="44359" xr:uid="{00000000-0005-0000-0000-00003B8E0000}"/>
    <cellStyle name="Note 5 23 3 3 6" xfId="19478" xr:uid="{00000000-0005-0000-0000-00003C8E0000}"/>
    <cellStyle name="Note 5 23 3 4" xfId="2638" xr:uid="{00000000-0005-0000-0000-00003D8E0000}"/>
    <cellStyle name="Note 5 23 3 4 2" xfId="5149" xr:uid="{00000000-0005-0000-0000-00003E8E0000}"/>
    <cellStyle name="Note 5 23 3 4 2 2" xfId="22585" xr:uid="{00000000-0005-0000-0000-00003F8E0000}"/>
    <cellStyle name="Note 5 23 3 4 2 3" xfId="37038" xr:uid="{00000000-0005-0000-0000-0000408E0000}"/>
    <cellStyle name="Note 5 23 3 4 3" xfId="7611" xr:uid="{00000000-0005-0000-0000-0000418E0000}"/>
    <cellStyle name="Note 5 23 3 4 3 2" xfId="25046" xr:uid="{00000000-0005-0000-0000-0000428E0000}"/>
    <cellStyle name="Note 5 23 3 4 3 3" xfId="39499" xr:uid="{00000000-0005-0000-0000-0000438E0000}"/>
    <cellStyle name="Note 5 23 3 4 4" xfId="10052" xr:uid="{00000000-0005-0000-0000-0000448E0000}"/>
    <cellStyle name="Note 5 23 3 4 4 2" xfId="27487" xr:uid="{00000000-0005-0000-0000-0000458E0000}"/>
    <cellStyle name="Note 5 23 3 4 4 3" xfId="41940" xr:uid="{00000000-0005-0000-0000-0000468E0000}"/>
    <cellStyle name="Note 5 23 3 4 5" xfId="12472" xr:uid="{00000000-0005-0000-0000-0000478E0000}"/>
    <cellStyle name="Note 5 23 3 4 5 2" xfId="29907" xr:uid="{00000000-0005-0000-0000-0000488E0000}"/>
    <cellStyle name="Note 5 23 3 4 5 3" xfId="44360" xr:uid="{00000000-0005-0000-0000-0000498E0000}"/>
    <cellStyle name="Note 5 23 3 4 6" xfId="15429" xr:uid="{00000000-0005-0000-0000-00004A8E0000}"/>
    <cellStyle name="Note 5 23 3 4 6 2" xfId="32864" xr:uid="{00000000-0005-0000-0000-00004B8E0000}"/>
    <cellStyle name="Note 5 23 3 4 6 3" xfId="47317" xr:uid="{00000000-0005-0000-0000-00004C8E0000}"/>
    <cellStyle name="Note 5 23 3 4 7" xfId="19479" xr:uid="{00000000-0005-0000-0000-00004D8E0000}"/>
    <cellStyle name="Note 5 23 3 4 8" xfId="20591" xr:uid="{00000000-0005-0000-0000-00004E8E0000}"/>
    <cellStyle name="Note 5 23 3 5" xfId="5146" xr:uid="{00000000-0005-0000-0000-00004F8E0000}"/>
    <cellStyle name="Note 5 23 3 5 2" xfId="14485" xr:uid="{00000000-0005-0000-0000-0000508E0000}"/>
    <cellStyle name="Note 5 23 3 5 2 2" xfId="31920" xr:uid="{00000000-0005-0000-0000-0000518E0000}"/>
    <cellStyle name="Note 5 23 3 5 2 3" xfId="46373" xr:uid="{00000000-0005-0000-0000-0000528E0000}"/>
    <cellStyle name="Note 5 23 3 5 3" xfId="16946" xr:uid="{00000000-0005-0000-0000-0000538E0000}"/>
    <cellStyle name="Note 5 23 3 5 3 2" xfId="34381" xr:uid="{00000000-0005-0000-0000-0000548E0000}"/>
    <cellStyle name="Note 5 23 3 5 3 3" xfId="48834" xr:uid="{00000000-0005-0000-0000-0000558E0000}"/>
    <cellStyle name="Note 5 23 3 5 4" xfId="22582" xr:uid="{00000000-0005-0000-0000-0000568E0000}"/>
    <cellStyle name="Note 5 23 3 5 5" xfId="37035" xr:uid="{00000000-0005-0000-0000-0000578E0000}"/>
    <cellStyle name="Note 5 23 3 6" xfId="7608" xr:uid="{00000000-0005-0000-0000-0000588E0000}"/>
    <cellStyle name="Note 5 23 3 6 2" xfId="25043" xr:uid="{00000000-0005-0000-0000-0000598E0000}"/>
    <cellStyle name="Note 5 23 3 6 3" xfId="39496" xr:uid="{00000000-0005-0000-0000-00005A8E0000}"/>
    <cellStyle name="Note 5 23 3 7" xfId="10049" xr:uid="{00000000-0005-0000-0000-00005B8E0000}"/>
    <cellStyle name="Note 5 23 3 7 2" xfId="27484" xr:uid="{00000000-0005-0000-0000-00005C8E0000}"/>
    <cellStyle name="Note 5 23 3 7 3" xfId="41937" xr:uid="{00000000-0005-0000-0000-00005D8E0000}"/>
    <cellStyle name="Note 5 23 3 8" xfId="12469" xr:uid="{00000000-0005-0000-0000-00005E8E0000}"/>
    <cellStyle name="Note 5 23 3 8 2" xfId="29904" xr:uid="{00000000-0005-0000-0000-00005F8E0000}"/>
    <cellStyle name="Note 5 23 3 8 3" xfId="44357" xr:uid="{00000000-0005-0000-0000-0000608E0000}"/>
    <cellStyle name="Note 5 23 3 9" xfId="19476" xr:uid="{00000000-0005-0000-0000-0000618E0000}"/>
    <cellStyle name="Note 5 23 4" xfId="2639" xr:uid="{00000000-0005-0000-0000-0000628E0000}"/>
    <cellStyle name="Note 5 23 4 2" xfId="2640" xr:uid="{00000000-0005-0000-0000-0000638E0000}"/>
    <cellStyle name="Note 5 23 4 2 2" xfId="5151" xr:uid="{00000000-0005-0000-0000-0000648E0000}"/>
    <cellStyle name="Note 5 23 4 2 2 2" xfId="14489" xr:uid="{00000000-0005-0000-0000-0000658E0000}"/>
    <cellStyle name="Note 5 23 4 2 2 2 2" xfId="31924" xr:uid="{00000000-0005-0000-0000-0000668E0000}"/>
    <cellStyle name="Note 5 23 4 2 2 2 3" xfId="46377" xr:uid="{00000000-0005-0000-0000-0000678E0000}"/>
    <cellStyle name="Note 5 23 4 2 2 3" xfId="16950" xr:uid="{00000000-0005-0000-0000-0000688E0000}"/>
    <cellStyle name="Note 5 23 4 2 2 3 2" xfId="34385" xr:uid="{00000000-0005-0000-0000-0000698E0000}"/>
    <cellStyle name="Note 5 23 4 2 2 3 3" xfId="48838" xr:uid="{00000000-0005-0000-0000-00006A8E0000}"/>
    <cellStyle name="Note 5 23 4 2 2 4" xfId="22587" xr:uid="{00000000-0005-0000-0000-00006B8E0000}"/>
    <cellStyle name="Note 5 23 4 2 2 5" xfId="37040" xr:uid="{00000000-0005-0000-0000-00006C8E0000}"/>
    <cellStyle name="Note 5 23 4 2 3" xfId="7613" xr:uid="{00000000-0005-0000-0000-00006D8E0000}"/>
    <cellStyle name="Note 5 23 4 2 3 2" xfId="25048" xr:uid="{00000000-0005-0000-0000-00006E8E0000}"/>
    <cellStyle name="Note 5 23 4 2 3 3" xfId="39501" xr:uid="{00000000-0005-0000-0000-00006F8E0000}"/>
    <cellStyle name="Note 5 23 4 2 4" xfId="10054" xr:uid="{00000000-0005-0000-0000-0000708E0000}"/>
    <cellStyle name="Note 5 23 4 2 4 2" xfId="27489" xr:uid="{00000000-0005-0000-0000-0000718E0000}"/>
    <cellStyle name="Note 5 23 4 2 4 3" xfId="41942" xr:uid="{00000000-0005-0000-0000-0000728E0000}"/>
    <cellStyle name="Note 5 23 4 2 5" xfId="12474" xr:uid="{00000000-0005-0000-0000-0000738E0000}"/>
    <cellStyle name="Note 5 23 4 2 5 2" xfId="29909" xr:uid="{00000000-0005-0000-0000-0000748E0000}"/>
    <cellStyle name="Note 5 23 4 2 5 3" xfId="44362" xr:uid="{00000000-0005-0000-0000-0000758E0000}"/>
    <cellStyle name="Note 5 23 4 2 6" xfId="19481" xr:uid="{00000000-0005-0000-0000-0000768E0000}"/>
    <cellStyle name="Note 5 23 4 3" xfId="2641" xr:uid="{00000000-0005-0000-0000-0000778E0000}"/>
    <cellStyle name="Note 5 23 4 3 2" xfId="5152" xr:uid="{00000000-0005-0000-0000-0000788E0000}"/>
    <cellStyle name="Note 5 23 4 3 2 2" xfId="14490" xr:uid="{00000000-0005-0000-0000-0000798E0000}"/>
    <cellStyle name="Note 5 23 4 3 2 2 2" xfId="31925" xr:uid="{00000000-0005-0000-0000-00007A8E0000}"/>
    <cellStyle name="Note 5 23 4 3 2 2 3" xfId="46378" xr:uid="{00000000-0005-0000-0000-00007B8E0000}"/>
    <cellStyle name="Note 5 23 4 3 2 3" xfId="16951" xr:uid="{00000000-0005-0000-0000-00007C8E0000}"/>
    <cellStyle name="Note 5 23 4 3 2 3 2" xfId="34386" xr:uid="{00000000-0005-0000-0000-00007D8E0000}"/>
    <cellStyle name="Note 5 23 4 3 2 3 3" xfId="48839" xr:uid="{00000000-0005-0000-0000-00007E8E0000}"/>
    <cellStyle name="Note 5 23 4 3 2 4" xfId="22588" xr:uid="{00000000-0005-0000-0000-00007F8E0000}"/>
    <cellStyle name="Note 5 23 4 3 2 5" xfId="37041" xr:uid="{00000000-0005-0000-0000-0000808E0000}"/>
    <cellStyle name="Note 5 23 4 3 3" xfId="7614" xr:uid="{00000000-0005-0000-0000-0000818E0000}"/>
    <cellStyle name="Note 5 23 4 3 3 2" xfId="25049" xr:uid="{00000000-0005-0000-0000-0000828E0000}"/>
    <cellStyle name="Note 5 23 4 3 3 3" xfId="39502" xr:uid="{00000000-0005-0000-0000-0000838E0000}"/>
    <cellStyle name="Note 5 23 4 3 4" xfId="10055" xr:uid="{00000000-0005-0000-0000-0000848E0000}"/>
    <cellStyle name="Note 5 23 4 3 4 2" xfId="27490" xr:uid="{00000000-0005-0000-0000-0000858E0000}"/>
    <cellStyle name="Note 5 23 4 3 4 3" xfId="41943" xr:uid="{00000000-0005-0000-0000-0000868E0000}"/>
    <cellStyle name="Note 5 23 4 3 5" xfId="12475" xr:uid="{00000000-0005-0000-0000-0000878E0000}"/>
    <cellStyle name="Note 5 23 4 3 5 2" xfId="29910" xr:uid="{00000000-0005-0000-0000-0000888E0000}"/>
    <cellStyle name="Note 5 23 4 3 5 3" xfId="44363" xr:uid="{00000000-0005-0000-0000-0000898E0000}"/>
    <cellStyle name="Note 5 23 4 3 6" xfId="19482" xr:uid="{00000000-0005-0000-0000-00008A8E0000}"/>
    <cellStyle name="Note 5 23 4 4" xfId="2642" xr:uid="{00000000-0005-0000-0000-00008B8E0000}"/>
    <cellStyle name="Note 5 23 4 4 2" xfId="5153" xr:uid="{00000000-0005-0000-0000-00008C8E0000}"/>
    <cellStyle name="Note 5 23 4 4 2 2" xfId="22589" xr:uid="{00000000-0005-0000-0000-00008D8E0000}"/>
    <cellStyle name="Note 5 23 4 4 2 3" xfId="37042" xr:uid="{00000000-0005-0000-0000-00008E8E0000}"/>
    <cellStyle name="Note 5 23 4 4 3" xfId="7615" xr:uid="{00000000-0005-0000-0000-00008F8E0000}"/>
    <cellStyle name="Note 5 23 4 4 3 2" xfId="25050" xr:uid="{00000000-0005-0000-0000-0000908E0000}"/>
    <cellStyle name="Note 5 23 4 4 3 3" xfId="39503" xr:uid="{00000000-0005-0000-0000-0000918E0000}"/>
    <cellStyle name="Note 5 23 4 4 4" xfId="10056" xr:uid="{00000000-0005-0000-0000-0000928E0000}"/>
    <cellStyle name="Note 5 23 4 4 4 2" xfId="27491" xr:uid="{00000000-0005-0000-0000-0000938E0000}"/>
    <cellStyle name="Note 5 23 4 4 4 3" xfId="41944" xr:uid="{00000000-0005-0000-0000-0000948E0000}"/>
    <cellStyle name="Note 5 23 4 4 5" xfId="12476" xr:uid="{00000000-0005-0000-0000-0000958E0000}"/>
    <cellStyle name="Note 5 23 4 4 5 2" xfId="29911" xr:uid="{00000000-0005-0000-0000-0000968E0000}"/>
    <cellStyle name="Note 5 23 4 4 5 3" xfId="44364" xr:uid="{00000000-0005-0000-0000-0000978E0000}"/>
    <cellStyle name="Note 5 23 4 4 6" xfId="15430" xr:uid="{00000000-0005-0000-0000-0000988E0000}"/>
    <cellStyle name="Note 5 23 4 4 6 2" xfId="32865" xr:uid="{00000000-0005-0000-0000-0000998E0000}"/>
    <cellStyle name="Note 5 23 4 4 6 3" xfId="47318" xr:uid="{00000000-0005-0000-0000-00009A8E0000}"/>
    <cellStyle name="Note 5 23 4 4 7" xfId="19483" xr:uid="{00000000-0005-0000-0000-00009B8E0000}"/>
    <cellStyle name="Note 5 23 4 4 8" xfId="20592" xr:uid="{00000000-0005-0000-0000-00009C8E0000}"/>
    <cellStyle name="Note 5 23 4 5" xfId="5150" xr:uid="{00000000-0005-0000-0000-00009D8E0000}"/>
    <cellStyle name="Note 5 23 4 5 2" xfId="14488" xr:uid="{00000000-0005-0000-0000-00009E8E0000}"/>
    <cellStyle name="Note 5 23 4 5 2 2" xfId="31923" xr:uid="{00000000-0005-0000-0000-00009F8E0000}"/>
    <cellStyle name="Note 5 23 4 5 2 3" xfId="46376" xr:uid="{00000000-0005-0000-0000-0000A08E0000}"/>
    <cellStyle name="Note 5 23 4 5 3" xfId="16949" xr:uid="{00000000-0005-0000-0000-0000A18E0000}"/>
    <cellStyle name="Note 5 23 4 5 3 2" xfId="34384" xr:uid="{00000000-0005-0000-0000-0000A28E0000}"/>
    <cellStyle name="Note 5 23 4 5 3 3" xfId="48837" xr:uid="{00000000-0005-0000-0000-0000A38E0000}"/>
    <cellStyle name="Note 5 23 4 5 4" xfId="22586" xr:uid="{00000000-0005-0000-0000-0000A48E0000}"/>
    <cellStyle name="Note 5 23 4 5 5" xfId="37039" xr:uid="{00000000-0005-0000-0000-0000A58E0000}"/>
    <cellStyle name="Note 5 23 4 6" xfId="7612" xr:uid="{00000000-0005-0000-0000-0000A68E0000}"/>
    <cellStyle name="Note 5 23 4 6 2" xfId="25047" xr:uid="{00000000-0005-0000-0000-0000A78E0000}"/>
    <cellStyle name="Note 5 23 4 6 3" xfId="39500" xr:uid="{00000000-0005-0000-0000-0000A88E0000}"/>
    <cellStyle name="Note 5 23 4 7" xfId="10053" xr:uid="{00000000-0005-0000-0000-0000A98E0000}"/>
    <cellStyle name="Note 5 23 4 7 2" xfId="27488" xr:uid="{00000000-0005-0000-0000-0000AA8E0000}"/>
    <cellStyle name="Note 5 23 4 7 3" xfId="41941" xr:uid="{00000000-0005-0000-0000-0000AB8E0000}"/>
    <cellStyle name="Note 5 23 4 8" xfId="12473" xr:uid="{00000000-0005-0000-0000-0000AC8E0000}"/>
    <cellStyle name="Note 5 23 4 8 2" xfId="29908" xr:uid="{00000000-0005-0000-0000-0000AD8E0000}"/>
    <cellStyle name="Note 5 23 4 8 3" xfId="44361" xr:uid="{00000000-0005-0000-0000-0000AE8E0000}"/>
    <cellStyle name="Note 5 23 4 9" xfId="19480" xr:uid="{00000000-0005-0000-0000-0000AF8E0000}"/>
    <cellStyle name="Note 5 23 5" xfId="2643" xr:uid="{00000000-0005-0000-0000-0000B08E0000}"/>
    <cellStyle name="Note 5 23 5 2" xfId="5154" xr:uid="{00000000-0005-0000-0000-0000B18E0000}"/>
    <cellStyle name="Note 5 23 5 2 2" xfId="14491" xr:uid="{00000000-0005-0000-0000-0000B28E0000}"/>
    <cellStyle name="Note 5 23 5 2 2 2" xfId="31926" xr:uid="{00000000-0005-0000-0000-0000B38E0000}"/>
    <cellStyle name="Note 5 23 5 2 2 3" xfId="46379" xr:uid="{00000000-0005-0000-0000-0000B48E0000}"/>
    <cellStyle name="Note 5 23 5 2 3" xfId="16952" xr:uid="{00000000-0005-0000-0000-0000B58E0000}"/>
    <cellStyle name="Note 5 23 5 2 3 2" xfId="34387" xr:uid="{00000000-0005-0000-0000-0000B68E0000}"/>
    <cellStyle name="Note 5 23 5 2 3 3" xfId="48840" xr:uid="{00000000-0005-0000-0000-0000B78E0000}"/>
    <cellStyle name="Note 5 23 5 2 4" xfId="22590" xr:uid="{00000000-0005-0000-0000-0000B88E0000}"/>
    <cellStyle name="Note 5 23 5 2 5" xfId="37043" xr:uid="{00000000-0005-0000-0000-0000B98E0000}"/>
    <cellStyle name="Note 5 23 5 3" xfId="7616" xr:uid="{00000000-0005-0000-0000-0000BA8E0000}"/>
    <cellStyle name="Note 5 23 5 3 2" xfId="25051" xr:uid="{00000000-0005-0000-0000-0000BB8E0000}"/>
    <cellStyle name="Note 5 23 5 3 3" xfId="39504" xr:uid="{00000000-0005-0000-0000-0000BC8E0000}"/>
    <cellStyle name="Note 5 23 5 4" xfId="10057" xr:uid="{00000000-0005-0000-0000-0000BD8E0000}"/>
    <cellStyle name="Note 5 23 5 4 2" xfId="27492" xr:uid="{00000000-0005-0000-0000-0000BE8E0000}"/>
    <cellStyle name="Note 5 23 5 4 3" xfId="41945" xr:uid="{00000000-0005-0000-0000-0000BF8E0000}"/>
    <cellStyle name="Note 5 23 5 5" xfId="12477" xr:uid="{00000000-0005-0000-0000-0000C08E0000}"/>
    <cellStyle name="Note 5 23 5 5 2" xfId="29912" xr:uid="{00000000-0005-0000-0000-0000C18E0000}"/>
    <cellStyle name="Note 5 23 5 5 3" xfId="44365" xr:uid="{00000000-0005-0000-0000-0000C28E0000}"/>
    <cellStyle name="Note 5 23 5 6" xfId="19484" xr:uid="{00000000-0005-0000-0000-0000C38E0000}"/>
    <cellStyle name="Note 5 23 6" xfId="2644" xr:uid="{00000000-0005-0000-0000-0000C48E0000}"/>
    <cellStyle name="Note 5 23 6 2" xfId="5155" xr:uid="{00000000-0005-0000-0000-0000C58E0000}"/>
    <cellStyle name="Note 5 23 6 2 2" xfId="14492" xr:uid="{00000000-0005-0000-0000-0000C68E0000}"/>
    <cellStyle name="Note 5 23 6 2 2 2" xfId="31927" xr:uid="{00000000-0005-0000-0000-0000C78E0000}"/>
    <cellStyle name="Note 5 23 6 2 2 3" xfId="46380" xr:uid="{00000000-0005-0000-0000-0000C88E0000}"/>
    <cellStyle name="Note 5 23 6 2 3" xfId="16953" xr:uid="{00000000-0005-0000-0000-0000C98E0000}"/>
    <cellStyle name="Note 5 23 6 2 3 2" xfId="34388" xr:uid="{00000000-0005-0000-0000-0000CA8E0000}"/>
    <cellStyle name="Note 5 23 6 2 3 3" xfId="48841" xr:uid="{00000000-0005-0000-0000-0000CB8E0000}"/>
    <cellStyle name="Note 5 23 6 2 4" xfId="22591" xr:uid="{00000000-0005-0000-0000-0000CC8E0000}"/>
    <cellStyle name="Note 5 23 6 2 5" xfId="37044" xr:uid="{00000000-0005-0000-0000-0000CD8E0000}"/>
    <cellStyle name="Note 5 23 6 3" xfId="7617" xr:uid="{00000000-0005-0000-0000-0000CE8E0000}"/>
    <cellStyle name="Note 5 23 6 3 2" xfId="25052" xr:uid="{00000000-0005-0000-0000-0000CF8E0000}"/>
    <cellStyle name="Note 5 23 6 3 3" xfId="39505" xr:uid="{00000000-0005-0000-0000-0000D08E0000}"/>
    <cellStyle name="Note 5 23 6 4" xfId="10058" xr:uid="{00000000-0005-0000-0000-0000D18E0000}"/>
    <cellStyle name="Note 5 23 6 4 2" xfId="27493" xr:uid="{00000000-0005-0000-0000-0000D28E0000}"/>
    <cellStyle name="Note 5 23 6 4 3" xfId="41946" xr:uid="{00000000-0005-0000-0000-0000D38E0000}"/>
    <cellStyle name="Note 5 23 6 5" xfId="12478" xr:uid="{00000000-0005-0000-0000-0000D48E0000}"/>
    <cellStyle name="Note 5 23 6 5 2" xfId="29913" xr:uid="{00000000-0005-0000-0000-0000D58E0000}"/>
    <cellStyle name="Note 5 23 6 5 3" xfId="44366" xr:uid="{00000000-0005-0000-0000-0000D68E0000}"/>
    <cellStyle name="Note 5 23 6 6" xfId="19485" xr:uid="{00000000-0005-0000-0000-0000D78E0000}"/>
    <cellStyle name="Note 5 23 7" xfId="2645" xr:uid="{00000000-0005-0000-0000-0000D88E0000}"/>
    <cellStyle name="Note 5 23 7 2" xfId="5156" xr:uid="{00000000-0005-0000-0000-0000D98E0000}"/>
    <cellStyle name="Note 5 23 7 2 2" xfId="22592" xr:uid="{00000000-0005-0000-0000-0000DA8E0000}"/>
    <cellStyle name="Note 5 23 7 2 3" xfId="37045" xr:uid="{00000000-0005-0000-0000-0000DB8E0000}"/>
    <cellStyle name="Note 5 23 7 3" xfId="7618" xr:uid="{00000000-0005-0000-0000-0000DC8E0000}"/>
    <cellStyle name="Note 5 23 7 3 2" xfId="25053" xr:uid="{00000000-0005-0000-0000-0000DD8E0000}"/>
    <cellStyle name="Note 5 23 7 3 3" xfId="39506" xr:uid="{00000000-0005-0000-0000-0000DE8E0000}"/>
    <cellStyle name="Note 5 23 7 4" xfId="10059" xr:uid="{00000000-0005-0000-0000-0000DF8E0000}"/>
    <cellStyle name="Note 5 23 7 4 2" xfId="27494" xr:uid="{00000000-0005-0000-0000-0000E08E0000}"/>
    <cellStyle name="Note 5 23 7 4 3" xfId="41947" xr:uid="{00000000-0005-0000-0000-0000E18E0000}"/>
    <cellStyle name="Note 5 23 7 5" xfId="12479" xr:uid="{00000000-0005-0000-0000-0000E28E0000}"/>
    <cellStyle name="Note 5 23 7 5 2" xfId="29914" xr:uid="{00000000-0005-0000-0000-0000E38E0000}"/>
    <cellStyle name="Note 5 23 7 5 3" xfId="44367" xr:uid="{00000000-0005-0000-0000-0000E48E0000}"/>
    <cellStyle name="Note 5 23 7 6" xfId="15431" xr:uid="{00000000-0005-0000-0000-0000E58E0000}"/>
    <cellStyle name="Note 5 23 7 6 2" xfId="32866" xr:uid="{00000000-0005-0000-0000-0000E68E0000}"/>
    <cellStyle name="Note 5 23 7 6 3" xfId="47319" xr:uid="{00000000-0005-0000-0000-0000E78E0000}"/>
    <cellStyle name="Note 5 23 7 7" xfId="19486" xr:uid="{00000000-0005-0000-0000-0000E88E0000}"/>
    <cellStyle name="Note 5 23 7 8" xfId="20593" xr:uid="{00000000-0005-0000-0000-0000E98E0000}"/>
    <cellStyle name="Note 5 23 8" xfId="5141" xr:uid="{00000000-0005-0000-0000-0000EA8E0000}"/>
    <cellStyle name="Note 5 23 8 2" xfId="14481" xr:uid="{00000000-0005-0000-0000-0000EB8E0000}"/>
    <cellStyle name="Note 5 23 8 2 2" xfId="31916" xr:uid="{00000000-0005-0000-0000-0000EC8E0000}"/>
    <cellStyle name="Note 5 23 8 2 3" xfId="46369" xr:uid="{00000000-0005-0000-0000-0000ED8E0000}"/>
    <cellStyle name="Note 5 23 8 3" xfId="16942" xr:uid="{00000000-0005-0000-0000-0000EE8E0000}"/>
    <cellStyle name="Note 5 23 8 3 2" xfId="34377" xr:uid="{00000000-0005-0000-0000-0000EF8E0000}"/>
    <cellStyle name="Note 5 23 8 3 3" xfId="48830" xr:uid="{00000000-0005-0000-0000-0000F08E0000}"/>
    <cellStyle name="Note 5 23 8 4" xfId="22577" xr:uid="{00000000-0005-0000-0000-0000F18E0000}"/>
    <cellStyle name="Note 5 23 8 5" xfId="37030" xr:uid="{00000000-0005-0000-0000-0000F28E0000}"/>
    <cellStyle name="Note 5 23 9" xfId="7603" xr:uid="{00000000-0005-0000-0000-0000F38E0000}"/>
    <cellStyle name="Note 5 23 9 2" xfId="25038" xr:uid="{00000000-0005-0000-0000-0000F48E0000}"/>
    <cellStyle name="Note 5 23 9 3" xfId="39491" xr:uid="{00000000-0005-0000-0000-0000F58E0000}"/>
    <cellStyle name="Note 5 24" xfId="2646" xr:uid="{00000000-0005-0000-0000-0000F68E0000}"/>
    <cellStyle name="Note 5 24 10" xfId="10060" xr:uid="{00000000-0005-0000-0000-0000F78E0000}"/>
    <cellStyle name="Note 5 24 10 2" xfId="27495" xr:uid="{00000000-0005-0000-0000-0000F88E0000}"/>
    <cellStyle name="Note 5 24 10 3" xfId="41948" xr:uid="{00000000-0005-0000-0000-0000F98E0000}"/>
    <cellStyle name="Note 5 24 11" xfId="12480" xr:uid="{00000000-0005-0000-0000-0000FA8E0000}"/>
    <cellStyle name="Note 5 24 11 2" xfId="29915" xr:uid="{00000000-0005-0000-0000-0000FB8E0000}"/>
    <cellStyle name="Note 5 24 11 3" xfId="44368" xr:uid="{00000000-0005-0000-0000-0000FC8E0000}"/>
    <cellStyle name="Note 5 24 12" xfId="19487" xr:uid="{00000000-0005-0000-0000-0000FD8E0000}"/>
    <cellStyle name="Note 5 24 2" xfId="2647" xr:uid="{00000000-0005-0000-0000-0000FE8E0000}"/>
    <cellStyle name="Note 5 24 2 2" xfId="2648" xr:uid="{00000000-0005-0000-0000-0000FF8E0000}"/>
    <cellStyle name="Note 5 24 2 2 2" xfId="5159" xr:uid="{00000000-0005-0000-0000-0000008F0000}"/>
    <cellStyle name="Note 5 24 2 2 2 2" xfId="14495" xr:uid="{00000000-0005-0000-0000-0000018F0000}"/>
    <cellStyle name="Note 5 24 2 2 2 2 2" xfId="31930" xr:uid="{00000000-0005-0000-0000-0000028F0000}"/>
    <cellStyle name="Note 5 24 2 2 2 2 3" xfId="46383" xr:uid="{00000000-0005-0000-0000-0000038F0000}"/>
    <cellStyle name="Note 5 24 2 2 2 3" xfId="16956" xr:uid="{00000000-0005-0000-0000-0000048F0000}"/>
    <cellStyle name="Note 5 24 2 2 2 3 2" xfId="34391" xr:uid="{00000000-0005-0000-0000-0000058F0000}"/>
    <cellStyle name="Note 5 24 2 2 2 3 3" xfId="48844" xr:uid="{00000000-0005-0000-0000-0000068F0000}"/>
    <cellStyle name="Note 5 24 2 2 2 4" xfId="22595" xr:uid="{00000000-0005-0000-0000-0000078F0000}"/>
    <cellStyle name="Note 5 24 2 2 2 5" xfId="37048" xr:uid="{00000000-0005-0000-0000-0000088F0000}"/>
    <cellStyle name="Note 5 24 2 2 3" xfId="7621" xr:uid="{00000000-0005-0000-0000-0000098F0000}"/>
    <cellStyle name="Note 5 24 2 2 3 2" xfId="25056" xr:uid="{00000000-0005-0000-0000-00000A8F0000}"/>
    <cellStyle name="Note 5 24 2 2 3 3" xfId="39509" xr:uid="{00000000-0005-0000-0000-00000B8F0000}"/>
    <cellStyle name="Note 5 24 2 2 4" xfId="10062" xr:uid="{00000000-0005-0000-0000-00000C8F0000}"/>
    <cellStyle name="Note 5 24 2 2 4 2" xfId="27497" xr:uid="{00000000-0005-0000-0000-00000D8F0000}"/>
    <cellStyle name="Note 5 24 2 2 4 3" xfId="41950" xr:uid="{00000000-0005-0000-0000-00000E8F0000}"/>
    <cellStyle name="Note 5 24 2 2 5" xfId="12482" xr:uid="{00000000-0005-0000-0000-00000F8F0000}"/>
    <cellStyle name="Note 5 24 2 2 5 2" xfId="29917" xr:uid="{00000000-0005-0000-0000-0000108F0000}"/>
    <cellStyle name="Note 5 24 2 2 5 3" xfId="44370" xr:uid="{00000000-0005-0000-0000-0000118F0000}"/>
    <cellStyle name="Note 5 24 2 2 6" xfId="19489" xr:uid="{00000000-0005-0000-0000-0000128F0000}"/>
    <cellStyle name="Note 5 24 2 3" xfId="2649" xr:uid="{00000000-0005-0000-0000-0000138F0000}"/>
    <cellStyle name="Note 5 24 2 3 2" xfId="5160" xr:uid="{00000000-0005-0000-0000-0000148F0000}"/>
    <cellStyle name="Note 5 24 2 3 2 2" xfId="14496" xr:uid="{00000000-0005-0000-0000-0000158F0000}"/>
    <cellStyle name="Note 5 24 2 3 2 2 2" xfId="31931" xr:uid="{00000000-0005-0000-0000-0000168F0000}"/>
    <cellStyle name="Note 5 24 2 3 2 2 3" xfId="46384" xr:uid="{00000000-0005-0000-0000-0000178F0000}"/>
    <cellStyle name="Note 5 24 2 3 2 3" xfId="16957" xr:uid="{00000000-0005-0000-0000-0000188F0000}"/>
    <cellStyle name="Note 5 24 2 3 2 3 2" xfId="34392" xr:uid="{00000000-0005-0000-0000-0000198F0000}"/>
    <cellStyle name="Note 5 24 2 3 2 3 3" xfId="48845" xr:uid="{00000000-0005-0000-0000-00001A8F0000}"/>
    <cellStyle name="Note 5 24 2 3 2 4" xfId="22596" xr:uid="{00000000-0005-0000-0000-00001B8F0000}"/>
    <cellStyle name="Note 5 24 2 3 2 5" xfId="37049" xr:uid="{00000000-0005-0000-0000-00001C8F0000}"/>
    <cellStyle name="Note 5 24 2 3 3" xfId="7622" xr:uid="{00000000-0005-0000-0000-00001D8F0000}"/>
    <cellStyle name="Note 5 24 2 3 3 2" xfId="25057" xr:uid="{00000000-0005-0000-0000-00001E8F0000}"/>
    <cellStyle name="Note 5 24 2 3 3 3" xfId="39510" xr:uid="{00000000-0005-0000-0000-00001F8F0000}"/>
    <cellStyle name="Note 5 24 2 3 4" xfId="10063" xr:uid="{00000000-0005-0000-0000-0000208F0000}"/>
    <cellStyle name="Note 5 24 2 3 4 2" xfId="27498" xr:uid="{00000000-0005-0000-0000-0000218F0000}"/>
    <cellStyle name="Note 5 24 2 3 4 3" xfId="41951" xr:uid="{00000000-0005-0000-0000-0000228F0000}"/>
    <cellStyle name="Note 5 24 2 3 5" xfId="12483" xr:uid="{00000000-0005-0000-0000-0000238F0000}"/>
    <cellStyle name="Note 5 24 2 3 5 2" xfId="29918" xr:uid="{00000000-0005-0000-0000-0000248F0000}"/>
    <cellStyle name="Note 5 24 2 3 5 3" xfId="44371" xr:uid="{00000000-0005-0000-0000-0000258F0000}"/>
    <cellStyle name="Note 5 24 2 3 6" xfId="19490" xr:uid="{00000000-0005-0000-0000-0000268F0000}"/>
    <cellStyle name="Note 5 24 2 4" xfId="2650" xr:uid="{00000000-0005-0000-0000-0000278F0000}"/>
    <cellStyle name="Note 5 24 2 4 2" xfId="5161" xr:uid="{00000000-0005-0000-0000-0000288F0000}"/>
    <cellStyle name="Note 5 24 2 4 2 2" xfId="22597" xr:uid="{00000000-0005-0000-0000-0000298F0000}"/>
    <cellStyle name="Note 5 24 2 4 2 3" xfId="37050" xr:uid="{00000000-0005-0000-0000-00002A8F0000}"/>
    <cellStyle name="Note 5 24 2 4 3" xfId="7623" xr:uid="{00000000-0005-0000-0000-00002B8F0000}"/>
    <cellStyle name="Note 5 24 2 4 3 2" xfId="25058" xr:uid="{00000000-0005-0000-0000-00002C8F0000}"/>
    <cellStyle name="Note 5 24 2 4 3 3" xfId="39511" xr:uid="{00000000-0005-0000-0000-00002D8F0000}"/>
    <cellStyle name="Note 5 24 2 4 4" xfId="10064" xr:uid="{00000000-0005-0000-0000-00002E8F0000}"/>
    <cellStyle name="Note 5 24 2 4 4 2" xfId="27499" xr:uid="{00000000-0005-0000-0000-00002F8F0000}"/>
    <cellStyle name="Note 5 24 2 4 4 3" xfId="41952" xr:uid="{00000000-0005-0000-0000-0000308F0000}"/>
    <cellStyle name="Note 5 24 2 4 5" xfId="12484" xr:uid="{00000000-0005-0000-0000-0000318F0000}"/>
    <cellStyle name="Note 5 24 2 4 5 2" xfId="29919" xr:uid="{00000000-0005-0000-0000-0000328F0000}"/>
    <cellStyle name="Note 5 24 2 4 5 3" xfId="44372" xr:uid="{00000000-0005-0000-0000-0000338F0000}"/>
    <cellStyle name="Note 5 24 2 4 6" xfId="15432" xr:uid="{00000000-0005-0000-0000-0000348F0000}"/>
    <cellStyle name="Note 5 24 2 4 6 2" xfId="32867" xr:uid="{00000000-0005-0000-0000-0000358F0000}"/>
    <cellStyle name="Note 5 24 2 4 6 3" xfId="47320" xr:uid="{00000000-0005-0000-0000-0000368F0000}"/>
    <cellStyle name="Note 5 24 2 4 7" xfId="19491" xr:uid="{00000000-0005-0000-0000-0000378F0000}"/>
    <cellStyle name="Note 5 24 2 4 8" xfId="20594" xr:uid="{00000000-0005-0000-0000-0000388F0000}"/>
    <cellStyle name="Note 5 24 2 5" xfId="5158" xr:uid="{00000000-0005-0000-0000-0000398F0000}"/>
    <cellStyle name="Note 5 24 2 5 2" xfId="14494" xr:uid="{00000000-0005-0000-0000-00003A8F0000}"/>
    <cellStyle name="Note 5 24 2 5 2 2" xfId="31929" xr:uid="{00000000-0005-0000-0000-00003B8F0000}"/>
    <cellStyle name="Note 5 24 2 5 2 3" xfId="46382" xr:uid="{00000000-0005-0000-0000-00003C8F0000}"/>
    <cellStyle name="Note 5 24 2 5 3" xfId="16955" xr:uid="{00000000-0005-0000-0000-00003D8F0000}"/>
    <cellStyle name="Note 5 24 2 5 3 2" xfId="34390" xr:uid="{00000000-0005-0000-0000-00003E8F0000}"/>
    <cellStyle name="Note 5 24 2 5 3 3" xfId="48843" xr:uid="{00000000-0005-0000-0000-00003F8F0000}"/>
    <cellStyle name="Note 5 24 2 5 4" xfId="22594" xr:uid="{00000000-0005-0000-0000-0000408F0000}"/>
    <cellStyle name="Note 5 24 2 5 5" xfId="37047" xr:uid="{00000000-0005-0000-0000-0000418F0000}"/>
    <cellStyle name="Note 5 24 2 6" xfId="7620" xr:uid="{00000000-0005-0000-0000-0000428F0000}"/>
    <cellStyle name="Note 5 24 2 6 2" xfId="25055" xr:uid="{00000000-0005-0000-0000-0000438F0000}"/>
    <cellStyle name="Note 5 24 2 6 3" xfId="39508" xr:uid="{00000000-0005-0000-0000-0000448F0000}"/>
    <cellStyle name="Note 5 24 2 7" xfId="10061" xr:uid="{00000000-0005-0000-0000-0000458F0000}"/>
    <cellStyle name="Note 5 24 2 7 2" xfId="27496" xr:uid="{00000000-0005-0000-0000-0000468F0000}"/>
    <cellStyle name="Note 5 24 2 7 3" xfId="41949" xr:uid="{00000000-0005-0000-0000-0000478F0000}"/>
    <cellStyle name="Note 5 24 2 8" xfId="12481" xr:uid="{00000000-0005-0000-0000-0000488F0000}"/>
    <cellStyle name="Note 5 24 2 8 2" xfId="29916" xr:uid="{00000000-0005-0000-0000-0000498F0000}"/>
    <cellStyle name="Note 5 24 2 8 3" xfId="44369" xr:uid="{00000000-0005-0000-0000-00004A8F0000}"/>
    <cellStyle name="Note 5 24 2 9" xfId="19488" xr:uid="{00000000-0005-0000-0000-00004B8F0000}"/>
    <cellStyle name="Note 5 24 3" xfId="2651" xr:uid="{00000000-0005-0000-0000-00004C8F0000}"/>
    <cellStyle name="Note 5 24 3 2" xfId="2652" xr:uid="{00000000-0005-0000-0000-00004D8F0000}"/>
    <cellStyle name="Note 5 24 3 2 2" xfId="5163" xr:uid="{00000000-0005-0000-0000-00004E8F0000}"/>
    <cellStyle name="Note 5 24 3 2 2 2" xfId="14498" xr:uid="{00000000-0005-0000-0000-00004F8F0000}"/>
    <cellStyle name="Note 5 24 3 2 2 2 2" xfId="31933" xr:uid="{00000000-0005-0000-0000-0000508F0000}"/>
    <cellStyle name="Note 5 24 3 2 2 2 3" xfId="46386" xr:uid="{00000000-0005-0000-0000-0000518F0000}"/>
    <cellStyle name="Note 5 24 3 2 2 3" xfId="16959" xr:uid="{00000000-0005-0000-0000-0000528F0000}"/>
    <cellStyle name="Note 5 24 3 2 2 3 2" xfId="34394" xr:uid="{00000000-0005-0000-0000-0000538F0000}"/>
    <cellStyle name="Note 5 24 3 2 2 3 3" xfId="48847" xr:uid="{00000000-0005-0000-0000-0000548F0000}"/>
    <cellStyle name="Note 5 24 3 2 2 4" xfId="22599" xr:uid="{00000000-0005-0000-0000-0000558F0000}"/>
    <cellStyle name="Note 5 24 3 2 2 5" xfId="37052" xr:uid="{00000000-0005-0000-0000-0000568F0000}"/>
    <cellStyle name="Note 5 24 3 2 3" xfId="7625" xr:uid="{00000000-0005-0000-0000-0000578F0000}"/>
    <cellStyle name="Note 5 24 3 2 3 2" xfId="25060" xr:uid="{00000000-0005-0000-0000-0000588F0000}"/>
    <cellStyle name="Note 5 24 3 2 3 3" xfId="39513" xr:uid="{00000000-0005-0000-0000-0000598F0000}"/>
    <cellStyle name="Note 5 24 3 2 4" xfId="10066" xr:uid="{00000000-0005-0000-0000-00005A8F0000}"/>
    <cellStyle name="Note 5 24 3 2 4 2" xfId="27501" xr:uid="{00000000-0005-0000-0000-00005B8F0000}"/>
    <cellStyle name="Note 5 24 3 2 4 3" xfId="41954" xr:uid="{00000000-0005-0000-0000-00005C8F0000}"/>
    <cellStyle name="Note 5 24 3 2 5" xfId="12486" xr:uid="{00000000-0005-0000-0000-00005D8F0000}"/>
    <cellStyle name="Note 5 24 3 2 5 2" xfId="29921" xr:uid="{00000000-0005-0000-0000-00005E8F0000}"/>
    <cellStyle name="Note 5 24 3 2 5 3" xfId="44374" xr:uid="{00000000-0005-0000-0000-00005F8F0000}"/>
    <cellStyle name="Note 5 24 3 2 6" xfId="19493" xr:uid="{00000000-0005-0000-0000-0000608F0000}"/>
    <cellStyle name="Note 5 24 3 3" xfId="2653" xr:uid="{00000000-0005-0000-0000-0000618F0000}"/>
    <cellStyle name="Note 5 24 3 3 2" xfId="5164" xr:uid="{00000000-0005-0000-0000-0000628F0000}"/>
    <cellStyle name="Note 5 24 3 3 2 2" xfId="14499" xr:uid="{00000000-0005-0000-0000-0000638F0000}"/>
    <cellStyle name="Note 5 24 3 3 2 2 2" xfId="31934" xr:uid="{00000000-0005-0000-0000-0000648F0000}"/>
    <cellStyle name="Note 5 24 3 3 2 2 3" xfId="46387" xr:uid="{00000000-0005-0000-0000-0000658F0000}"/>
    <cellStyle name="Note 5 24 3 3 2 3" xfId="16960" xr:uid="{00000000-0005-0000-0000-0000668F0000}"/>
    <cellStyle name="Note 5 24 3 3 2 3 2" xfId="34395" xr:uid="{00000000-0005-0000-0000-0000678F0000}"/>
    <cellStyle name="Note 5 24 3 3 2 3 3" xfId="48848" xr:uid="{00000000-0005-0000-0000-0000688F0000}"/>
    <cellStyle name="Note 5 24 3 3 2 4" xfId="22600" xr:uid="{00000000-0005-0000-0000-0000698F0000}"/>
    <cellStyle name="Note 5 24 3 3 2 5" xfId="37053" xr:uid="{00000000-0005-0000-0000-00006A8F0000}"/>
    <cellStyle name="Note 5 24 3 3 3" xfId="7626" xr:uid="{00000000-0005-0000-0000-00006B8F0000}"/>
    <cellStyle name="Note 5 24 3 3 3 2" xfId="25061" xr:uid="{00000000-0005-0000-0000-00006C8F0000}"/>
    <cellStyle name="Note 5 24 3 3 3 3" xfId="39514" xr:uid="{00000000-0005-0000-0000-00006D8F0000}"/>
    <cellStyle name="Note 5 24 3 3 4" xfId="10067" xr:uid="{00000000-0005-0000-0000-00006E8F0000}"/>
    <cellStyle name="Note 5 24 3 3 4 2" xfId="27502" xr:uid="{00000000-0005-0000-0000-00006F8F0000}"/>
    <cellStyle name="Note 5 24 3 3 4 3" xfId="41955" xr:uid="{00000000-0005-0000-0000-0000708F0000}"/>
    <cellStyle name="Note 5 24 3 3 5" xfId="12487" xr:uid="{00000000-0005-0000-0000-0000718F0000}"/>
    <cellStyle name="Note 5 24 3 3 5 2" xfId="29922" xr:uid="{00000000-0005-0000-0000-0000728F0000}"/>
    <cellStyle name="Note 5 24 3 3 5 3" xfId="44375" xr:uid="{00000000-0005-0000-0000-0000738F0000}"/>
    <cellStyle name="Note 5 24 3 3 6" xfId="19494" xr:uid="{00000000-0005-0000-0000-0000748F0000}"/>
    <cellStyle name="Note 5 24 3 4" xfId="2654" xr:uid="{00000000-0005-0000-0000-0000758F0000}"/>
    <cellStyle name="Note 5 24 3 4 2" xfId="5165" xr:uid="{00000000-0005-0000-0000-0000768F0000}"/>
    <cellStyle name="Note 5 24 3 4 2 2" xfId="22601" xr:uid="{00000000-0005-0000-0000-0000778F0000}"/>
    <cellStyle name="Note 5 24 3 4 2 3" xfId="37054" xr:uid="{00000000-0005-0000-0000-0000788F0000}"/>
    <cellStyle name="Note 5 24 3 4 3" xfId="7627" xr:uid="{00000000-0005-0000-0000-0000798F0000}"/>
    <cellStyle name="Note 5 24 3 4 3 2" xfId="25062" xr:uid="{00000000-0005-0000-0000-00007A8F0000}"/>
    <cellStyle name="Note 5 24 3 4 3 3" xfId="39515" xr:uid="{00000000-0005-0000-0000-00007B8F0000}"/>
    <cellStyle name="Note 5 24 3 4 4" xfId="10068" xr:uid="{00000000-0005-0000-0000-00007C8F0000}"/>
    <cellStyle name="Note 5 24 3 4 4 2" xfId="27503" xr:uid="{00000000-0005-0000-0000-00007D8F0000}"/>
    <cellStyle name="Note 5 24 3 4 4 3" xfId="41956" xr:uid="{00000000-0005-0000-0000-00007E8F0000}"/>
    <cellStyle name="Note 5 24 3 4 5" xfId="12488" xr:uid="{00000000-0005-0000-0000-00007F8F0000}"/>
    <cellStyle name="Note 5 24 3 4 5 2" xfId="29923" xr:uid="{00000000-0005-0000-0000-0000808F0000}"/>
    <cellStyle name="Note 5 24 3 4 5 3" xfId="44376" xr:uid="{00000000-0005-0000-0000-0000818F0000}"/>
    <cellStyle name="Note 5 24 3 4 6" xfId="15433" xr:uid="{00000000-0005-0000-0000-0000828F0000}"/>
    <cellStyle name="Note 5 24 3 4 6 2" xfId="32868" xr:uid="{00000000-0005-0000-0000-0000838F0000}"/>
    <cellStyle name="Note 5 24 3 4 6 3" xfId="47321" xr:uid="{00000000-0005-0000-0000-0000848F0000}"/>
    <cellStyle name="Note 5 24 3 4 7" xfId="19495" xr:uid="{00000000-0005-0000-0000-0000858F0000}"/>
    <cellStyle name="Note 5 24 3 4 8" xfId="20595" xr:uid="{00000000-0005-0000-0000-0000868F0000}"/>
    <cellStyle name="Note 5 24 3 5" xfId="5162" xr:uid="{00000000-0005-0000-0000-0000878F0000}"/>
    <cellStyle name="Note 5 24 3 5 2" xfId="14497" xr:uid="{00000000-0005-0000-0000-0000888F0000}"/>
    <cellStyle name="Note 5 24 3 5 2 2" xfId="31932" xr:uid="{00000000-0005-0000-0000-0000898F0000}"/>
    <cellStyle name="Note 5 24 3 5 2 3" xfId="46385" xr:uid="{00000000-0005-0000-0000-00008A8F0000}"/>
    <cellStyle name="Note 5 24 3 5 3" xfId="16958" xr:uid="{00000000-0005-0000-0000-00008B8F0000}"/>
    <cellStyle name="Note 5 24 3 5 3 2" xfId="34393" xr:uid="{00000000-0005-0000-0000-00008C8F0000}"/>
    <cellStyle name="Note 5 24 3 5 3 3" xfId="48846" xr:uid="{00000000-0005-0000-0000-00008D8F0000}"/>
    <cellStyle name="Note 5 24 3 5 4" xfId="22598" xr:uid="{00000000-0005-0000-0000-00008E8F0000}"/>
    <cellStyle name="Note 5 24 3 5 5" xfId="37051" xr:uid="{00000000-0005-0000-0000-00008F8F0000}"/>
    <cellStyle name="Note 5 24 3 6" xfId="7624" xr:uid="{00000000-0005-0000-0000-0000908F0000}"/>
    <cellStyle name="Note 5 24 3 6 2" xfId="25059" xr:uid="{00000000-0005-0000-0000-0000918F0000}"/>
    <cellStyle name="Note 5 24 3 6 3" xfId="39512" xr:uid="{00000000-0005-0000-0000-0000928F0000}"/>
    <cellStyle name="Note 5 24 3 7" xfId="10065" xr:uid="{00000000-0005-0000-0000-0000938F0000}"/>
    <cellStyle name="Note 5 24 3 7 2" xfId="27500" xr:uid="{00000000-0005-0000-0000-0000948F0000}"/>
    <cellStyle name="Note 5 24 3 7 3" xfId="41953" xr:uid="{00000000-0005-0000-0000-0000958F0000}"/>
    <cellStyle name="Note 5 24 3 8" xfId="12485" xr:uid="{00000000-0005-0000-0000-0000968F0000}"/>
    <cellStyle name="Note 5 24 3 8 2" xfId="29920" xr:uid="{00000000-0005-0000-0000-0000978F0000}"/>
    <cellStyle name="Note 5 24 3 8 3" xfId="44373" xr:uid="{00000000-0005-0000-0000-0000988F0000}"/>
    <cellStyle name="Note 5 24 3 9" xfId="19492" xr:uid="{00000000-0005-0000-0000-0000998F0000}"/>
    <cellStyle name="Note 5 24 4" xfId="2655" xr:uid="{00000000-0005-0000-0000-00009A8F0000}"/>
    <cellStyle name="Note 5 24 4 2" xfId="2656" xr:uid="{00000000-0005-0000-0000-00009B8F0000}"/>
    <cellStyle name="Note 5 24 4 2 2" xfId="5167" xr:uid="{00000000-0005-0000-0000-00009C8F0000}"/>
    <cellStyle name="Note 5 24 4 2 2 2" xfId="14501" xr:uid="{00000000-0005-0000-0000-00009D8F0000}"/>
    <cellStyle name="Note 5 24 4 2 2 2 2" xfId="31936" xr:uid="{00000000-0005-0000-0000-00009E8F0000}"/>
    <cellStyle name="Note 5 24 4 2 2 2 3" xfId="46389" xr:uid="{00000000-0005-0000-0000-00009F8F0000}"/>
    <cellStyle name="Note 5 24 4 2 2 3" xfId="16962" xr:uid="{00000000-0005-0000-0000-0000A08F0000}"/>
    <cellStyle name="Note 5 24 4 2 2 3 2" xfId="34397" xr:uid="{00000000-0005-0000-0000-0000A18F0000}"/>
    <cellStyle name="Note 5 24 4 2 2 3 3" xfId="48850" xr:uid="{00000000-0005-0000-0000-0000A28F0000}"/>
    <cellStyle name="Note 5 24 4 2 2 4" xfId="22603" xr:uid="{00000000-0005-0000-0000-0000A38F0000}"/>
    <cellStyle name="Note 5 24 4 2 2 5" xfId="37056" xr:uid="{00000000-0005-0000-0000-0000A48F0000}"/>
    <cellStyle name="Note 5 24 4 2 3" xfId="7629" xr:uid="{00000000-0005-0000-0000-0000A58F0000}"/>
    <cellStyle name="Note 5 24 4 2 3 2" xfId="25064" xr:uid="{00000000-0005-0000-0000-0000A68F0000}"/>
    <cellStyle name="Note 5 24 4 2 3 3" xfId="39517" xr:uid="{00000000-0005-0000-0000-0000A78F0000}"/>
    <cellStyle name="Note 5 24 4 2 4" xfId="10070" xr:uid="{00000000-0005-0000-0000-0000A88F0000}"/>
    <cellStyle name="Note 5 24 4 2 4 2" xfId="27505" xr:uid="{00000000-0005-0000-0000-0000A98F0000}"/>
    <cellStyle name="Note 5 24 4 2 4 3" xfId="41958" xr:uid="{00000000-0005-0000-0000-0000AA8F0000}"/>
    <cellStyle name="Note 5 24 4 2 5" xfId="12490" xr:uid="{00000000-0005-0000-0000-0000AB8F0000}"/>
    <cellStyle name="Note 5 24 4 2 5 2" xfId="29925" xr:uid="{00000000-0005-0000-0000-0000AC8F0000}"/>
    <cellStyle name="Note 5 24 4 2 5 3" xfId="44378" xr:uid="{00000000-0005-0000-0000-0000AD8F0000}"/>
    <cellStyle name="Note 5 24 4 2 6" xfId="19497" xr:uid="{00000000-0005-0000-0000-0000AE8F0000}"/>
    <cellStyle name="Note 5 24 4 3" xfId="2657" xr:uid="{00000000-0005-0000-0000-0000AF8F0000}"/>
    <cellStyle name="Note 5 24 4 3 2" xfId="5168" xr:uid="{00000000-0005-0000-0000-0000B08F0000}"/>
    <cellStyle name="Note 5 24 4 3 2 2" xfId="14502" xr:uid="{00000000-0005-0000-0000-0000B18F0000}"/>
    <cellStyle name="Note 5 24 4 3 2 2 2" xfId="31937" xr:uid="{00000000-0005-0000-0000-0000B28F0000}"/>
    <cellStyle name="Note 5 24 4 3 2 2 3" xfId="46390" xr:uid="{00000000-0005-0000-0000-0000B38F0000}"/>
    <cellStyle name="Note 5 24 4 3 2 3" xfId="16963" xr:uid="{00000000-0005-0000-0000-0000B48F0000}"/>
    <cellStyle name="Note 5 24 4 3 2 3 2" xfId="34398" xr:uid="{00000000-0005-0000-0000-0000B58F0000}"/>
    <cellStyle name="Note 5 24 4 3 2 3 3" xfId="48851" xr:uid="{00000000-0005-0000-0000-0000B68F0000}"/>
    <cellStyle name="Note 5 24 4 3 2 4" xfId="22604" xr:uid="{00000000-0005-0000-0000-0000B78F0000}"/>
    <cellStyle name="Note 5 24 4 3 2 5" xfId="37057" xr:uid="{00000000-0005-0000-0000-0000B88F0000}"/>
    <cellStyle name="Note 5 24 4 3 3" xfId="7630" xr:uid="{00000000-0005-0000-0000-0000B98F0000}"/>
    <cellStyle name="Note 5 24 4 3 3 2" xfId="25065" xr:uid="{00000000-0005-0000-0000-0000BA8F0000}"/>
    <cellStyle name="Note 5 24 4 3 3 3" xfId="39518" xr:uid="{00000000-0005-0000-0000-0000BB8F0000}"/>
    <cellStyle name="Note 5 24 4 3 4" xfId="10071" xr:uid="{00000000-0005-0000-0000-0000BC8F0000}"/>
    <cellStyle name="Note 5 24 4 3 4 2" xfId="27506" xr:uid="{00000000-0005-0000-0000-0000BD8F0000}"/>
    <cellStyle name="Note 5 24 4 3 4 3" xfId="41959" xr:uid="{00000000-0005-0000-0000-0000BE8F0000}"/>
    <cellStyle name="Note 5 24 4 3 5" xfId="12491" xr:uid="{00000000-0005-0000-0000-0000BF8F0000}"/>
    <cellStyle name="Note 5 24 4 3 5 2" xfId="29926" xr:uid="{00000000-0005-0000-0000-0000C08F0000}"/>
    <cellStyle name="Note 5 24 4 3 5 3" xfId="44379" xr:uid="{00000000-0005-0000-0000-0000C18F0000}"/>
    <cellStyle name="Note 5 24 4 3 6" xfId="19498" xr:uid="{00000000-0005-0000-0000-0000C28F0000}"/>
    <cellStyle name="Note 5 24 4 4" xfId="2658" xr:uid="{00000000-0005-0000-0000-0000C38F0000}"/>
    <cellStyle name="Note 5 24 4 4 2" xfId="5169" xr:uid="{00000000-0005-0000-0000-0000C48F0000}"/>
    <cellStyle name="Note 5 24 4 4 2 2" xfId="22605" xr:uid="{00000000-0005-0000-0000-0000C58F0000}"/>
    <cellStyle name="Note 5 24 4 4 2 3" xfId="37058" xr:uid="{00000000-0005-0000-0000-0000C68F0000}"/>
    <cellStyle name="Note 5 24 4 4 3" xfId="7631" xr:uid="{00000000-0005-0000-0000-0000C78F0000}"/>
    <cellStyle name="Note 5 24 4 4 3 2" xfId="25066" xr:uid="{00000000-0005-0000-0000-0000C88F0000}"/>
    <cellStyle name="Note 5 24 4 4 3 3" xfId="39519" xr:uid="{00000000-0005-0000-0000-0000C98F0000}"/>
    <cellStyle name="Note 5 24 4 4 4" xfId="10072" xr:uid="{00000000-0005-0000-0000-0000CA8F0000}"/>
    <cellStyle name="Note 5 24 4 4 4 2" xfId="27507" xr:uid="{00000000-0005-0000-0000-0000CB8F0000}"/>
    <cellStyle name="Note 5 24 4 4 4 3" xfId="41960" xr:uid="{00000000-0005-0000-0000-0000CC8F0000}"/>
    <cellStyle name="Note 5 24 4 4 5" xfId="12492" xr:uid="{00000000-0005-0000-0000-0000CD8F0000}"/>
    <cellStyle name="Note 5 24 4 4 5 2" xfId="29927" xr:uid="{00000000-0005-0000-0000-0000CE8F0000}"/>
    <cellStyle name="Note 5 24 4 4 5 3" xfId="44380" xr:uid="{00000000-0005-0000-0000-0000CF8F0000}"/>
    <cellStyle name="Note 5 24 4 4 6" xfId="15434" xr:uid="{00000000-0005-0000-0000-0000D08F0000}"/>
    <cellStyle name="Note 5 24 4 4 6 2" xfId="32869" xr:uid="{00000000-0005-0000-0000-0000D18F0000}"/>
    <cellStyle name="Note 5 24 4 4 6 3" xfId="47322" xr:uid="{00000000-0005-0000-0000-0000D28F0000}"/>
    <cellStyle name="Note 5 24 4 4 7" xfId="19499" xr:uid="{00000000-0005-0000-0000-0000D38F0000}"/>
    <cellStyle name="Note 5 24 4 4 8" xfId="20596" xr:uid="{00000000-0005-0000-0000-0000D48F0000}"/>
    <cellStyle name="Note 5 24 4 5" xfId="5166" xr:uid="{00000000-0005-0000-0000-0000D58F0000}"/>
    <cellStyle name="Note 5 24 4 5 2" xfId="14500" xr:uid="{00000000-0005-0000-0000-0000D68F0000}"/>
    <cellStyle name="Note 5 24 4 5 2 2" xfId="31935" xr:uid="{00000000-0005-0000-0000-0000D78F0000}"/>
    <cellStyle name="Note 5 24 4 5 2 3" xfId="46388" xr:uid="{00000000-0005-0000-0000-0000D88F0000}"/>
    <cellStyle name="Note 5 24 4 5 3" xfId="16961" xr:uid="{00000000-0005-0000-0000-0000D98F0000}"/>
    <cellStyle name="Note 5 24 4 5 3 2" xfId="34396" xr:uid="{00000000-0005-0000-0000-0000DA8F0000}"/>
    <cellStyle name="Note 5 24 4 5 3 3" xfId="48849" xr:uid="{00000000-0005-0000-0000-0000DB8F0000}"/>
    <cellStyle name="Note 5 24 4 5 4" xfId="22602" xr:uid="{00000000-0005-0000-0000-0000DC8F0000}"/>
    <cellStyle name="Note 5 24 4 5 5" xfId="37055" xr:uid="{00000000-0005-0000-0000-0000DD8F0000}"/>
    <cellStyle name="Note 5 24 4 6" xfId="7628" xr:uid="{00000000-0005-0000-0000-0000DE8F0000}"/>
    <cellStyle name="Note 5 24 4 6 2" xfId="25063" xr:uid="{00000000-0005-0000-0000-0000DF8F0000}"/>
    <cellStyle name="Note 5 24 4 6 3" xfId="39516" xr:uid="{00000000-0005-0000-0000-0000E08F0000}"/>
    <cellStyle name="Note 5 24 4 7" xfId="10069" xr:uid="{00000000-0005-0000-0000-0000E18F0000}"/>
    <cellStyle name="Note 5 24 4 7 2" xfId="27504" xr:uid="{00000000-0005-0000-0000-0000E28F0000}"/>
    <cellStyle name="Note 5 24 4 7 3" xfId="41957" xr:uid="{00000000-0005-0000-0000-0000E38F0000}"/>
    <cellStyle name="Note 5 24 4 8" xfId="12489" xr:uid="{00000000-0005-0000-0000-0000E48F0000}"/>
    <cellStyle name="Note 5 24 4 8 2" xfId="29924" xr:uid="{00000000-0005-0000-0000-0000E58F0000}"/>
    <cellStyle name="Note 5 24 4 8 3" xfId="44377" xr:uid="{00000000-0005-0000-0000-0000E68F0000}"/>
    <cellStyle name="Note 5 24 4 9" xfId="19496" xr:uid="{00000000-0005-0000-0000-0000E78F0000}"/>
    <cellStyle name="Note 5 24 5" xfId="2659" xr:uid="{00000000-0005-0000-0000-0000E88F0000}"/>
    <cellStyle name="Note 5 24 5 2" xfId="5170" xr:uid="{00000000-0005-0000-0000-0000E98F0000}"/>
    <cellStyle name="Note 5 24 5 2 2" xfId="14503" xr:uid="{00000000-0005-0000-0000-0000EA8F0000}"/>
    <cellStyle name="Note 5 24 5 2 2 2" xfId="31938" xr:uid="{00000000-0005-0000-0000-0000EB8F0000}"/>
    <cellStyle name="Note 5 24 5 2 2 3" xfId="46391" xr:uid="{00000000-0005-0000-0000-0000EC8F0000}"/>
    <cellStyle name="Note 5 24 5 2 3" xfId="16964" xr:uid="{00000000-0005-0000-0000-0000ED8F0000}"/>
    <cellStyle name="Note 5 24 5 2 3 2" xfId="34399" xr:uid="{00000000-0005-0000-0000-0000EE8F0000}"/>
    <cellStyle name="Note 5 24 5 2 3 3" xfId="48852" xr:uid="{00000000-0005-0000-0000-0000EF8F0000}"/>
    <cellStyle name="Note 5 24 5 2 4" xfId="22606" xr:uid="{00000000-0005-0000-0000-0000F08F0000}"/>
    <cellStyle name="Note 5 24 5 2 5" xfId="37059" xr:uid="{00000000-0005-0000-0000-0000F18F0000}"/>
    <cellStyle name="Note 5 24 5 3" xfId="7632" xr:uid="{00000000-0005-0000-0000-0000F28F0000}"/>
    <cellStyle name="Note 5 24 5 3 2" xfId="25067" xr:uid="{00000000-0005-0000-0000-0000F38F0000}"/>
    <cellStyle name="Note 5 24 5 3 3" xfId="39520" xr:uid="{00000000-0005-0000-0000-0000F48F0000}"/>
    <cellStyle name="Note 5 24 5 4" xfId="10073" xr:uid="{00000000-0005-0000-0000-0000F58F0000}"/>
    <cellStyle name="Note 5 24 5 4 2" xfId="27508" xr:uid="{00000000-0005-0000-0000-0000F68F0000}"/>
    <cellStyle name="Note 5 24 5 4 3" xfId="41961" xr:uid="{00000000-0005-0000-0000-0000F78F0000}"/>
    <cellStyle name="Note 5 24 5 5" xfId="12493" xr:uid="{00000000-0005-0000-0000-0000F88F0000}"/>
    <cellStyle name="Note 5 24 5 5 2" xfId="29928" xr:uid="{00000000-0005-0000-0000-0000F98F0000}"/>
    <cellStyle name="Note 5 24 5 5 3" xfId="44381" xr:uid="{00000000-0005-0000-0000-0000FA8F0000}"/>
    <cellStyle name="Note 5 24 5 6" xfId="19500" xr:uid="{00000000-0005-0000-0000-0000FB8F0000}"/>
    <cellStyle name="Note 5 24 6" xfId="2660" xr:uid="{00000000-0005-0000-0000-0000FC8F0000}"/>
    <cellStyle name="Note 5 24 6 2" xfId="5171" xr:uid="{00000000-0005-0000-0000-0000FD8F0000}"/>
    <cellStyle name="Note 5 24 6 2 2" xfId="14504" xr:uid="{00000000-0005-0000-0000-0000FE8F0000}"/>
    <cellStyle name="Note 5 24 6 2 2 2" xfId="31939" xr:uid="{00000000-0005-0000-0000-0000FF8F0000}"/>
    <cellStyle name="Note 5 24 6 2 2 3" xfId="46392" xr:uid="{00000000-0005-0000-0000-000000900000}"/>
    <cellStyle name="Note 5 24 6 2 3" xfId="16965" xr:uid="{00000000-0005-0000-0000-000001900000}"/>
    <cellStyle name="Note 5 24 6 2 3 2" xfId="34400" xr:uid="{00000000-0005-0000-0000-000002900000}"/>
    <cellStyle name="Note 5 24 6 2 3 3" xfId="48853" xr:uid="{00000000-0005-0000-0000-000003900000}"/>
    <cellStyle name="Note 5 24 6 2 4" xfId="22607" xr:uid="{00000000-0005-0000-0000-000004900000}"/>
    <cellStyle name="Note 5 24 6 2 5" xfId="37060" xr:uid="{00000000-0005-0000-0000-000005900000}"/>
    <cellStyle name="Note 5 24 6 3" xfId="7633" xr:uid="{00000000-0005-0000-0000-000006900000}"/>
    <cellStyle name="Note 5 24 6 3 2" xfId="25068" xr:uid="{00000000-0005-0000-0000-000007900000}"/>
    <cellStyle name="Note 5 24 6 3 3" xfId="39521" xr:uid="{00000000-0005-0000-0000-000008900000}"/>
    <cellStyle name="Note 5 24 6 4" xfId="10074" xr:uid="{00000000-0005-0000-0000-000009900000}"/>
    <cellStyle name="Note 5 24 6 4 2" xfId="27509" xr:uid="{00000000-0005-0000-0000-00000A900000}"/>
    <cellStyle name="Note 5 24 6 4 3" xfId="41962" xr:uid="{00000000-0005-0000-0000-00000B900000}"/>
    <cellStyle name="Note 5 24 6 5" xfId="12494" xr:uid="{00000000-0005-0000-0000-00000C900000}"/>
    <cellStyle name="Note 5 24 6 5 2" xfId="29929" xr:uid="{00000000-0005-0000-0000-00000D900000}"/>
    <cellStyle name="Note 5 24 6 5 3" xfId="44382" xr:uid="{00000000-0005-0000-0000-00000E900000}"/>
    <cellStyle name="Note 5 24 6 6" xfId="19501" xr:uid="{00000000-0005-0000-0000-00000F900000}"/>
    <cellStyle name="Note 5 24 7" xfId="2661" xr:uid="{00000000-0005-0000-0000-000010900000}"/>
    <cellStyle name="Note 5 24 7 2" xfId="5172" xr:uid="{00000000-0005-0000-0000-000011900000}"/>
    <cellStyle name="Note 5 24 7 2 2" xfId="22608" xr:uid="{00000000-0005-0000-0000-000012900000}"/>
    <cellStyle name="Note 5 24 7 2 3" xfId="37061" xr:uid="{00000000-0005-0000-0000-000013900000}"/>
    <cellStyle name="Note 5 24 7 3" xfId="7634" xr:uid="{00000000-0005-0000-0000-000014900000}"/>
    <cellStyle name="Note 5 24 7 3 2" xfId="25069" xr:uid="{00000000-0005-0000-0000-000015900000}"/>
    <cellStyle name="Note 5 24 7 3 3" xfId="39522" xr:uid="{00000000-0005-0000-0000-000016900000}"/>
    <cellStyle name="Note 5 24 7 4" xfId="10075" xr:uid="{00000000-0005-0000-0000-000017900000}"/>
    <cellStyle name="Note 5 24 7 4 2" xfId="27510" xr:uid="{00000000-0005-0000-0000-000018900000}"/>
    <cellStyle name="Note 5 24 7 4 3" xfId="41963" xr:uid="{00000000-0005-0000-0000-000019900000}"/>
    <cellStyle name="Note 5 24 7 5" xfId="12495" xr:uid="{00000000-0005-0000-0000-00001A900000}"/>
    <cellStyle name="Note 5 24 7 5 2" xfId="29930" xr:uid="{00000000-0005-0000-0000-00001B900000}"/>
    <cellStyle name="Note 5 24 7 5 3" xfId="44383" xr:uid="{00000000-0005-0000-0000-00001C900000}"/>
    <cellStyle name="Note 5 24 7 6" xfId="15435" xr:uid="{00000000-0005-0000-0000-00001D900000}"/>
    <cellStyle name="Note 5 24 7 6 2" xfId="32870" xr:uid="{00000000-0005-0000-0000-00001E900000}"/>
    <cellStyle name="Note 5 24 7 6 3" xfId="47323" xr:uid="{00000000-0005-0000-0000-00001F900000}"/>
    <cellStyle name="Note 5 24 7 7" xfId="19502" xr:uid="{00000000-0005-0000-0000-000020900000}"/>
    <cellStyle name="Note 5 24 7 8" xfId="20597" xr:uid="{00000000-0005-0000-0000-000021900000}"/>
    <cellStyle name="Note 5 24 8" xfId="5157" xr:uid="{00000000-0005-0000-0000-000022900000}"/>
    <cellStyle name="Note 5 24 8 2" xfId="14493" xr:uid="{00000000-0005-0000-0000-000023900000}"/>
    <cellStyle name="Note 5 24 8 2 2" xfId="31928" xr:uid="{00000000-0005-0000-0000-000024900000}"/>
    <cellStyle name="Note 5 24 8 2 3" xfId="46381" xr:uid="{00000000-0005-0000-0000-000025900000}"/>
    <cellStyle name="Note 5 24 8 3" xfId="16954" xr:uid="{00000000-0005-0000-0000-000026900000}"/>
    <cellStyle name="Note 5 24 8 3 2" xfId="34389" xr:uid="{00000000-0005-0000-0000-000027900000}"/>
    <cellStyle name="Note 5 24 8 3 3" xfId="48842" xr:uid="{00000000-0005-0000-0000-000028900000}"/>
    <cellStyle name="Note 5 24 8 4" xfId="22593" xr:uid="{00000000-0005-0000-0000-000029900000}"/>
    <cellStyle name="Note 5 24 8 5" xfId="37046" xr:uid="{00000000-0005-0000-0000-00002A900000}"/>
    <cellStyle name="Note 5 24 9" xfId="7619" xr:uid="{00000000-0005-0000-0000-00002B900000}"/>
    <cellStyle name="Note 5 24 9 2" xfId="25054" xr:uid="{00000000-0005-0000-0000-00002C900000}"/>
    <cellStyle name="Note 5 24 9 3" xfId="39507" xr:uid="{00000000-0005-0000-0000-00002D900000}"/>
    <cellStyle name="Note 5 25" xfId="2662" xr:uid="{00000000-0005-0000-0000-00002E900000}"/>
    <cellStyle name="Note 5 25 2" xfId="2663" xr:uid="{00000000-0005-0000-0000-00002F900000}"/>
    <cellStyle name="Note 5 25 2 2" xfId="5174" xr:uid="{00000000-0005-0000-0000-000030900000}"/>
    <cellStyle name="Note 5 25 2 2 2" xfId="14506" xr:uid="{00000000-0005-0000-0000-000031900000}"/>
    <cellStyle name="Note 5 25 2 2 2 2" xfId="31941" xr:uid="{00000000-0005-0000-0000-000032900000}"/>
    <cellStyle name="Note 5 25 2 2 2 3" xfId="46394" xr:uid="{00000000-0005-0000-0000-000033900000}"/>
    <cellStyle name="Note 5 25 2 2 3" xfId="16967" xr:uid="{00000000-0005-0000-0000-000034900000}"/>
    <cellStyle name="Note 5 25 2 2 3 2" xfId="34402" xr:uid="{00000000-0005-0000-0000-000035900000}"/>
    <cellStyle name="Note 5 25 2 2 3 3" xfId="48855" xr:uid="{00000000-0005-0000-0000-000036900000}"/>
    <cellStyle name="Note 5 25 2 2 4" xfId="22610" xr:uid="{00000000-0005-0000-0000-000037900000}"/>
    <cellStyle name="Note 5 25 2 2 5" xfId="37063" xr:uid="{00000000-0005-0000-0000-000038900000}"/>
    <cellStyle name="Note 5 25 2 3" xfId="7636" xr:uid="{00000000-0005-0000-0000-000039900000}"/>
    <cellStyle name="Note 5 25 2 3 2" xfId="25071" xr:uid="{00000000-0005-0000-0000-00003A900000}"/>
    <cellStyle name="Note 5 25 2 3 3" xfId="39524" xr:uid="{00000000-0005-0000-0000-00003B900000}"/>
    <cellStyle name="Note 5 25 2 4" xfId="10077" xr:uid="{00000000-0005-0000-0000-00003C900000}"/>
    <cellStyle name="Note 5 25 2 4 2" xfId="27512" xr:uid="{00000000-0005-0000-0000-00003D900000}"/>
    <cellStyle name="Note 5 25 2 4 3" xfId="41965" xr:uid="{00000000-0005-0000-0000-00003E900000}"/>
    <cellStyle name="Note 5 25 2 5" xfId="12497" xr:uid="{00000000-0005-0000-0000-00003F900000}"/>
    <cellStyle name="Note 5 25 2 5 2" xfId="29932" xr:uid="{00000000-0005-0000-0000-000040900000}"/>
    <cellStyle name="Note 5 25 2 5 3" xfId="44385" xr:uid="{00000000-0005-0000-0000-000041900000}"/>
    <cellStyle name="Note 5 25 2 6" xfId="19504" xr:uid="{00000000-0005-0000-0000-000042900000}"/>
    <cellStyle name="Note 5 25 3" xfId="2664" xr:uid="{00000000-0005-0000-0000-000043900000}"/>
    <cellStyle name="Note 5 25 3 2" xfId="5175" xr:uid="{00000000-0005-0000-0000-000044900000}"/>
    <cellStyle name="Note 5 25 3 2 2" xfId="14507" xr:uid="{00000000-0005-0000-0000-000045900000}"/>
    <cellStyle name="Note 5 25 3 2 2 2" xfId="31942" xr:uid="{00000000-0005-0000-0000-000046900000}"/>
    <cellStyle name="Note 5 25 3 2 2 3" xfId="46395" xr:uid="{00000000-0005-0000-0000-000047900000}"/>
    <cellStyle name="Note 5 25 3 2 3" xfId="16968" xr:uid="{00000000-0005-0000-0000-000048900000}"/>
    <cellStyle name="Note 5 25 3 2 3 2" xfId="34403" xr:uid="{00000000-0005-0000-0000-000049900000}"/>
    <cellStyle name="Note 5 25 3 2 3 3" xfId="48856" xr:uid="{00000000-0005-0000-0000-00004A900000}"/>
    <cellStyle name="Note 5 25 3 2 4" xfId="22611" xr:uid="{00000000-0005-0000-0000-00004B900000}"/>
    <cellStyle name="Note 5 25 3 2 5" xfId="37064" xr:uid="{00000000-0005-0000-0000-00004C900000}"/>
    <cellStyle name="Note 5 25 3 3" xfId="7637" xr:uid="{00000000-0005-0000-0000-00004D900000}"/>
    <cellStyle name="Note 5 25 3 3 2" xfId="25072" xr:uid="{00000000-0005-0000-0000-00004E900000}"/>
    <cellStyle name="Note 5 25 3 3 3" xfId="39525" xr:uid="{00000000-0005-0000-0000-00004F900000}"/>
    <cellStyle name="Note 5 25 3 4" xfId="10078" xr:uid="{00000000-0005-0000-0000-000050900000}"/>
    <cellStyle name="Note 5 25 3 4 2" xfId="27513" xr:uid="{00000000-0005-0000-0000-000051900000}"/>
    <cellStyle name="Note 5 25 3 4 3" xfId="41966" xr:uid="{00000000-0005-0000-0000-000052900000}"/>
    <cellStyle name="Note 5 25 3 5" xfId="12498" xr:uid="{00000000-0005-0000-0000-000053900000}"/>
    <cellStyle name="Note 5 25 3 5 2" xfId="29933" xr:uid="{00000000-0005-0000-0000-000054900000}"/>
    <cellStyle name="Note 5 25 3 5 3" xfId="44386" xr:uid="{00000000-0005-0000-0000-000055900000}"/>
    <cellStyle name="Note 5 25 3 6" xfId="19505" xr:uid="{00000000-0005-0000-0000-000056900000}"/>
    <cellStyle name="Note 5 25 4" xfId="2665" xr:uid="{00000000-0005-0000-0000-000057900000}"/>
    <cellStyle name="Note 5 25 4 2" xfId="5176" xr:uid="{00000000-0005-0000-0000-000058900000}"/>
    <cellStyle name="Note 5 25 4 2 2" xfId="22612" xr:uid="{00000000-0005-0000-0000-000059900000}"/>
    <cellStyle name="Note 5 25 4 2 3" xfId="37065" xr:uid="{00000000-0005-0000-0000-00005A900000}"/>
    <cellStyle name="Note 5 25 4 3" xfId="7638" xr:uid="{00000000-0005-0000-0000-00005B900000}"/>
    <cellStyle name="Note 5 25 4 3 2" xfId="25073" xr:uid="{00000000-0005-0000-0000-00005C900000}"/>
    <cellStyle name="Note 5 25 4 3 3" xfId="39526" xr:uid="{00000000-0005-0000-0000-00005D900000}"/>
    <cellStyle name="Note 5 25 4 4" xfId="10079" xr:uid="{00000000-0005-0000-0000-00005E900000}"/>
    <cellStyle name="Note 5 25 4 4 2" xfId="27514" xr:uid="{00000000-0005-0000-0000-00005F900000}"/>
    <cellStyle name="Note 5 25 4 4 3" xfId="41967" xr:uid="{00000000-0005-0000-0000-000060900000}"/>
    <cellStyle name="Note 5 25 4 5" xfId="12499" xr:uid="{00000000-0005-0000-0000-000061900000}"/>
    <cellStyle name="Note 5 25 4 5 2" xfId="29934" xr:uid="{00000000-0005-0000-0000-000062900000}"/>
    <cellStyle name="Note 5 25 4 5 3" xfId="44387" xr:uid="{00000000-0005-0000-0000-000063900000}"/>
    <cellStyle name="Note 5 25 4 6" xfId="15436" xr:uid="{00000000-0005-0000-0000-000064900000}"/>
    <cellStyle name="Note 5 25 4 6 2" xfId="32871" xr:uid="{00000000-0005-0000-0000-000065900000}"/>
    <cellStyle name="Note 5 25 4 6 3" xfId="47324" xr:uid="{00000000-0005-0000-0000-000066900000}"/>
    <cellStyle name="Note 5 25 4 7" xfId="19506" xr:uid="{00000000-0005-0000-0000-000067900000}"/>
    <cellStyle name="Note 5 25 4 8" xfId="20598" xr:uid="{00000000-0005-0000-0000-000068900000}"/>
    <cellStyle name="Note 5 25 5" xfId="5173" xr:uid="{00000000-0005-0000-0000-000069900000}"/>
    <cellStyle name="Note 5 25 5 2" xfId="14505" xr:uid="{00000000-0005-0000-0000-00006A900000}"/>
    <cellStyle name="Note 5 25 5 2 2" xfId="31940" xr:uid="{00000000-0005-0000-0000-00006B900000}"/>
    <cellStyle name="Note 5 25 5 2 3" xfId="46393" xr:uid="{00000000-0005-0000-0000-00006C900000}"/>
    <cellStyle name="Note 5 25 5 3" xfId="16966" xr:uid="{00000000-0005-0000-0000-00006D900000}"/>
    <cellStyle name="Note 5 25 5 3 2" xfId="34401" xr:uid="{00000000-0005-0000-0000-00006E900000}"/>
    <cellStyle name="Note 5 25 5 3 3" xfId="48854" xr:uid="{00000000-0005-0000-0000-00006F900000}"/>
    <cellStyle name="Note 5 25 5 4" xfId="22609" xr:uid="{00000000-0005-0000-0000-000070900000}"/>
    <cellStyle name="Note 5 25 5 5" xfId="37062" xr:uid="{00000000-0005-0000-0000-000071900000}"/>
    <cellStyle name="Note 5 25 6" xfId="7635" xr:uid="{00000000-0005-0000-0000-000072900000}"/>
    <cellStyle name="Note 5 25 6 2" xfId="25070" xr:uid="{00000000-0005-0000-0000-000073900000}"/>
    <cellStyle name="Note 5 25 6 3" xfId="39523" xr:uid="{00000000-0005-0000-0000-000074900000}"/>
    <cellStyle name="Note 5 25 7" xfId="10076" xr:uid="{00000000-0005-0000-0000-000075900000}"/>
    <cellStyle name="Note 5 25 7 2" xfId="27511" xr:uid="{00000000-0005-0000-0000-000076900000}"/>
    <cellStyle name="Note 5 25 7 3" xfId="41964" xr:uid="{00000000-0005-0000-0000-000077900000}"/>
    <cellStyle name="Note 5 25 8" xfId="12496" xr:uid="{00000000-0005-0000-0000-000078900000}"/>
    <cellStyle name="Note 5 25 8 2" xfId="29931" xr:uid="{00000000-0005-0000-0000-000079900000}"/>
    <cellStyle name="Note 5 25 8 3" xfId="44384" xr:uid="{00000000-0005-0000-0000-00007A900000}"/>
    <cellStyle name="Note 5 25 9" xfId="19503" xr:uid="{00000000-0005-0000-0000-00007B900000}"/>
    <cellStyle name="Note 5 26" xfId="2666" xr:uid="{00000000-0005-0000-0000-00007C900000}"/>
    <cellStyle name="Note 5 26 2" xfId="2667" xr:uid="{00000000-0005-0000-0000-00007D900000}"/>
    <cellStyle name="Note 5 26 2 2" xfId="5178" xr:uid="{00000000-0005-0000-0000-00007E900000}"/>
    <cellStyle name="Note 5 26 2 2 2" xfId="14509" xr:uid="{00000000-0005-0000-0000-00007F900000}"/>
    <cellStyle name="Note 5 26 2 2 2 2" xfId="31944" xr:uid="{00000000-0005-0000-0000-000080900000}"/>
    <cellStyle name="Note 5 26 2 2 2 3" xfId="46397" xr:uid="{00000000-0005-0000-0000-000081900000}"/>
    <cellStyle name="Note 5 26 2 2 3" xfId="16970" xr:uid="{00000000-0005-0000-0000-000082900000}"/>
    <cellStyle name="Note 5 26 2 2 3 2" xfId="34405" xr:uid="{00000000-0005-0000-0000-000083900000}"/>
    <cellStyle name="Note 5 26 2 2 3 3" xfId="48858" xr:uid="{00000000-0005-0000-0000-000084900000}"/>
    <cellStyle name="Note 5 26 2 2 4" xfId="22614" xr:uid="{00000000-0005-0000-0000-000085900000}"/>
    <cellStyle name="Note 5 26 2 2 5" xfId="37067" xr:uid="{00000000-0005-0000-0000-000086900000}"/>
    <cellStyle name="Note 5 26 2 3" xfId="7640" xr:uid="{00000000-0005-0000-0000-000087900000}"/>
    <cellStyle name="Note 5 26 2 3 2" xfId="25075" xr:uid="{00000000-0005-0000-0000-000088900000}"/>
    <cellStyle name="Note 5 26 2 3 3" xfId="39528" xr:uid="{00000000-0005-0000-0000-000089900000}"/>
    <cellStyle name="Note 5 26 2 4" xfId="10081" xr:uid="{00000000-0005-0000-0000-00008A900000}"/>
    <cellStyle name="Note 5 26 2 4 2" xfId="27516" xr:uid="{00000000-0005-0000-0000-00008B900000}"/>
    <cellStyle name="Note 5 26 2 4 3" xfId="41969" xr:uid="{00000000-0005-0000-0000-00008C900000}"/>
    <cellStyle name="Note 5 26 2 5" xfId="12501" xr:uid="{00000000-0005-0000-0000-00008D900000}"/>
    <cellStyle name="Note 5 26 2 5 2" xfId="29936" xr:uid="{00000000-0005-0000-0000-00008E900000}"/>
    <cellStyle name="Note 5 26 2 5 3" xfId="44389" xr:uid="{00000000-0005-0000-0000-00008F900000}"/>
    <cellStyle name="Note 5 26 2 6" xfId="19508" xr:uid="{00000000-0005-0000-0000-000090900000}"/>
    <cellStyle name="Note 5 26 3" xfId="2668" xr:uid="{00000000-0005-0000-0000-000091900000}"/>
    <cellStyle name="Note 5 26 3 2" xfId="5179" xr:uid="{00000000-0005-0000-0000-000092900000}"/>
    <cellStyle name="Note 5 26 3 2 2" xfId="14510" xr:uid="{00000000-0005-0000-0000-000093900000}"/>
    <cellStyle name="Note 5 26 3 2 2 2" xfId="31945" xr:uid="{00000000-0005-0000-0000-000094900000}"/>
    <cellStyle name="Note 5 26 3 2 2 3" xfId="46398" xr:uid="{00000000-0005-0000-0000-000095900000}"/>
    <cellStyle name="Note 5 26 3 2 3" xfId="16971" xr:uid="{00000000-0005-0000-0000-000096900000}"/>
    <cellStyle name="Note 5 26 3 2 3 2" xfId="34406" xr:uid="{00000000-0005-0000-0000-000097900000}"/>
    <cellStyle name="Note 5 26 3 2 3 3" xfId="48859" xr:uid="{00000000-0005-0000-0000-000098900000}"/>
    <cellStyle name="Note 5 26 3 2 4" xfId="22615" xr:uid="{00000000-0005-0000-0000-000099900000}"/>
    <cellStyle name="Note 5 26 3 2 5" xfId="37068" xr:uid="{00000000-0005-0000-0000-00009A900000}"/>
    <cellStyle name="Note 5 26 3 3" xfId="7641" xr:uid="{00000000-0005-0000-0000-00009B900000}"/>
    <cellStyle name="Note 5 26 3 3 2" xfId="25076" xr:uid="{00000000-0005-0000-0000-00009C900000}"/>
    <cellStyle name="Note 5 26 3 3 3" xfId="39529" xr:uid="{00000000-0005-0000-0000-00009D900000}"/>
    <cellStyle name="Note 5 26 3 4" xfId="10082" xr:uid="{00000000-0005-0000-0000-00009E900000}"/>
    <cellStyle name="Note 5 26 3 4 2" xfId="27517" xr:uid="{00000000-0005-0000-0000-00009F900000}"/>
    <cellStyle name="Note 5 26 3 4 3" xfId="41970" xr:uid="{00000000-0005-0000-0000-0000A0900000}"/>
    <cellStyle name="Note 5 26 3 5" xfId="12502" xr:uid="{00000000-0005-0000-0000-0000A1900000}"/>
    <cellStyle name="Note 5 26 3 5 2" xfId="29937" xr:uid="{00000000-0005-0000-0000-0000A2900000}"/>
    <cellStyle name="Note 5 26 3 5 3" xfId="44390" xr:uid="{00000000-0005-0000-0000-0000A3900000}"/>
    <cellStyle name="Note 5 26 3 6" xfId="19509" xr:uid="{00000000-0005-0000-0000-0000A4900000}"/>
    <cellStyle name="Note 5 26 4" xfId="2669" xr:uid="{00000000-0005-0000-0000-0000A5900000}"/>
    <cellStyle name="Note 5 26 4 2" xfId="5180" xr:uid="{00000000-0005-0000-0000-0000A6900000}"/>
    <cellStyle name="Note 5 26 4 2 2" xfId="22616" xr:uid="{00000000-0005-0000-0000-0000A7900000}"/>
    <cellStyle name="Note 5 26 4 2 3" xfId="37069" xr:uid="{00000000-0005-0000-0000-0000A8900000}"/>
    <cellStyle name="Note 5 26 4 3" xfId="7642" xr:uid="{00000000-0005-0000-0000-0000A9900000}"/>
    <cellStyle name="Note 5 26 4 3 2" xfId="25077" xr:uid="{00000000-0005-0000-0000-0000AA900000}"/>
    <cellStyle name="Note 5 26 4 3 3" xfId="39530" xr:uid="{00000000-0005-0000-0000-0000AB900000}"/>
    <cellStyle name="Note 5 26 4 4" xfId="10083" xr:uid="{00000000-0005-0000-0000-0000AC900000}"/>
    <cellStyle name="Note 5 26 4 4 2" xfId="27518" xr:uid="{00000000-0005-0000-0000-0000AD900000}"/>
    <cellStyle name="Note 5 26 4 4 3" xfId="41971" xr:uid="{00000000-0005-0000-0000-0000AE900000}"/>
    <cellStyle name="Note 5 26 4 5" xfId="12503" xr:uid="{00000000-0005-0000-0000-0000AF900000}"/>
    <cellStyle name="Note 5 26 4 5 2" xfId="29938" xr:uid="{00000000-0005-0000-0000-0000B0900000}"/>
    <cellStyle name="Note 5 26 4 5 3" xfId="44391" xr:uid="{00000000-0005-0000-0000-0000B1900000}"/>
    <cellStyle name="Note 5 26 4 6" xfId="15437" xr:uid="{00000000-0005-0000-0000-0000B2900000}"/>
    <cellStyle name="Note 5 26 4 6 2" xfId="32872" xr:uid="{00000000-0005-0000-0000-0000B3900000}"/>
    <cellStyle name="Note 5 26 4 6 3" xfId="47325" xr:uid="{00000000-0005-0000-0000-0000B4900000}"/>
    <cellStyle name="Note 5 26 4 7" xfId="19510" xr:uid="{00000000-0005-0000-0000-0000B5900000}"/>
    <cellStyle name="Note 5 26 4 8" xfId="20599" xr:uid="{00000000-0005-0000-0000-0000B6900000}"/>
    <cellStyle name="Note 5 26 5" xfId="5177" xr:uid="{00000000-0005-0000-0000-0000B7900000}"/>
    <cellStyle name="Note 5 26 5 2" xfId="14508" xr:uid="{00000000-0005-0000-0000-0000B8900000}"/>
    <cellStyle name="Note 5 26 5 2 2" xfId="31943" xr:uid="{00000000-0005-0000-0000-0000B9900000}"/>
    <cellStyle name="Note 5 26 5 2 3" xfId="46396" xr:uid="{00000000-0005-0000-0000-0000BA900000}"/>
    <cellStyle name="Note 5 26 5 3" xfId="16969" xr:uid="{00000000-0005-0000-0000-0000BB900000}"/>
    <cellStyle name="Note 5 26 5 3 2" xfId="34404" xr:uid="{00000000-0005-0000-0000-0000BC900000}"/>
    <cellStyle name="Note 5 26 5 3 3" xfId="48857" xr:uid="{00000000-0005-0000-0000-0000BD900000}"/>
    <cellStyle name="Note 5 26 5 4" xfId="22613" xr:uid="{00000000-0005-0000-0000-0000BE900000}"/>
    <cellStyle name="Note 5 26 5 5" xfId="37066" xr:uid="{00000000-0005-0000-0000-0000BF900000}"/>
    <cellStyle name="Note 5 26 6" xfId="7639" xr:uid="{00000000-0005-0000-0000-0000C0900000}"/>
    <cellStyle name="Note 5 26 6 2" xfId="25074" xr:uid="{00000000-0005-0000-0000-0000C1900000}"/>
    <cellStyle name="Note 5 26 6 3" xfId="39527" xr:uid="{00000000-0005-0000-0000-0000C2900000}"/>
    <cellStyle name="Note 5 26 7" xfId="10080" xr:uid="{00000000-0005-0000-0000-0000C3900000}"/>
    <cellStyle name="Note 5 26 7 2" xfId="27515" xr:uid="{00000000-0005-0000-0000-0000C4900000}"/>
    <cellStyle name="Note 5 26 7 3" xfId="41968" xr:uid="{00000000-0005-0000-0000-0000C5900000}"/>
    <cellStyle name="Note 5 26 8" xfId="12500" xr:uid="{00000000-0005-0000-0000-0000C6900000}"/>
    <cellStyle name="Note 5 26 8 2" xfId="29935" xr:uid="{00000000-0005-0000-0000-0000C7900000}"/>
    <cellStyle name="Note 5 26 8 3" xfId="44388" xr:uid="{00000000-0005-0000-0000-0000C8900000}"/>
    <cellStyle name="Note 5 26 9" xfId="19507" xr:uid="{00000000-0005-0000-0000-0000C9900000}"/>
    <cellStyle name="Note 5 27" xfId="2670" xr:uid="{00000000-0005-0000-0000-0000CA900000}"/>
    <cellStyle name="Note 5 27 2" xfId="2671" xr:uid="{00000000-0005-0000-0000-0000CB900000}"/>
    <cellStyle name="Note 5 27 2 2" xfId="5182" xr:uid="{00000000-0005-0000-0000-0000CC900000}"/>
    <cellStyle name="Note 5 27 2 2 2" xfId="14512" xr:uid="{00000000-0005-0000-0000-0000CD900000}"/>
    <cellStyle name="Note 5 27 2 2 2 2" xfId="31947" xr:uid="{00000000-0005-0000-0000-0000CE900000}"/>
    <cellStyle name="Note 5 27 2 2 2 3" xfId="46400" xr:uid="{00000000-0005-0000-0000-0000CF900000}"/>
    <cellStyle name="Note 5 27 2 2 3" xfId="16973" xr:uid="{00000000-0005-0000-0000-0000D0900000}"/>
    <cellStyle name="Note 5 27 2 2 3 2" xfId="34408" xr:uid="{00000000-0005-0000-0000-0000D1900000}"/>
    <cellStyle name="Note 5 27 2 2 3 3" xfId="48861" xr:uid="{00000000-0005-0000-0000-0000D2900000}"/>
    <cellStyle name="Note 5 27 2 2 4" xfId="22618" xr:uid="{00000000-0005-0000-0000-0000D3900000}"/>
    <cellStyle name="Note 5 27 2 2 5" xfId="37071" xr:uid="{00000000-0005-0000-0000-0000D4900000}"/>
    <cellStyle name="Note 5 27 2 3" xfId="7644" xr:uid="{00000000-0005-0000-0000-0000D5900000}"/>
    <cellStyle name="Note 5 27 2 3 2" xfId="25079" xr:uid="{00000000-0005-0000-0000-0000D6900000}"/>
    <cellStyle name="Note 5 27 2 3 3" xfId="39532" xr:uid="{00000000-0005-0000-0000-0000D7900000}"/>
    <cellStyle name="Note 5 27 2 4" xfId="10085" xr:uid="{00000000-0005-0000-0000-0000D8900000}"/>
    <cellStyle name="Note 5 27 2 4 2" xfId="27520" xr:uid="{00000000-0005-0000-0000-0000D9900000}"/>
    <cellStyle name="Note 5 27 2 4 3" xfId="41973" xr:uid="{00000000-0005-0000-0000-0000DA900000}"/>
    <cellStyle name="Note 5 27 2 5" xfId="12505" xr:uid="{00000000-0005-0000-0000-0000DB900000}"/>
    <cellStyle name="Note 5 27 2 5 2" xfId="29940" xr:uid="{00000000-0005-0000-0000-0000DC900000}"/>
    <cellStyle name="Note 5 27 2 5 3" xfId="44393" xr:uid="{00000000-0005-0000-0000-0000DD900000}"/>
    <cellStyle name="Note 5 27 2 6" xfId="19512" xr:uid="{00000000-0005-0000-0000-0000DE900000}"/>
    <cellStyle name="Note 5 27 3" xfId="2672" xr:uid="{00000000-0005-0000-0000-0000DF900000}"/>
    <cellStyle name="Note 5 27 3 2" xfId="5183" xr:uid="{00000000-0005-0000-0000-0000E0900000}"/>
    <cellStyle name="Note 5 27 3 2 2" xfId="14513" xr:uid="{00000000-0005-0000-0000-0000E1900000}"/>
    <cellStyle name="Note 5 27 3 2 2 2" xfId="31948" xr:uid="{00000000-0005-0000-0000-0000E2900000}"/>
    <cellStyle name="Note 5 27 3 2 2 3" xfId="46401" xr:uid="{00000000-0005-0000-0000-0000E3900000}"/>
    <cellStyle name="Note 5 27 3 2 3" xfId="16974" xr:uid="{00000000-0005-0000-0000-0000E4900000}"/>
    <cellStyle name="Note 5 27 3 2 3 2" xfId="34409" xr:uid="{00000000-0005-0000-0000-0000E5900000}"/>
    <cellStyle name="Note 5 27 3 2 3 3" xfId="48862" xr:uid="{00000000-0005-0000-0000-0000E6900000}"/>
    <cellStyle name="Note 5 27 3 2 4" xfId="22619" xr:uid="{00000000-0005-0000-0000-0000E7900000}"/>
    <cellStyle name="Note 5 27 3 2 5" xfId="37072" xr:uid="{00000000-0005-0000-0000-0000E8900000}"/>
    <cellStyle name="Note 5 27 3 3" xfId="7645" xr:uid="{00000000-0005-0000-0000-0000E9900000}"/>
    <cellStyle name="Note 5 27 3 3 2" xfId="25080" xr:uid="{00000000-0005-0000-0000-0000EA900000}"/>
    <cellStyle name="Note 5 27 3 3 3" xfId="39533" xr:uid="{00000000-0005-0000-0000-0000EB900000}"/>
    <cellStyle name="Note 5 27 3 4" xfId="10086" xr:uid="{00000000-0005-0000-0000-0000EC900000}"/>
    <cellStyle name="Note 5 27 3 4 2" xfId="27521" xr:uid="{00000000-0005-0000-0000-0000ED900000}"/>
    <cellStyle name="Note 5 27 3 4 3" xfId="41974" xr:uid="{00000000-0005-0000-0000-0000EE900000}"/>
    <cellStyle name="Note 5 27 3 5" xfId="12506" xr:uid="{00000000-0005-0000-0000-0000EF900000}"/>
    <cellStyle name="Note 5 27 3 5 2" xfId="29941" xr:uid="{00000000-0005-0000-0000-0000F0900000}"/>
    <cellStyle name="Note 5 27 3 5 3" xfId="44394" xr:uid="{00000000-0005-0000-0000-0000F1900000}"/>
    <cellStyle name="Note 5 27 3 6" xfId="19513" xr:uid="{00000000-0005-0000-0000-0000F2900000}"/>
    <cellStyle name="Note 5 27 4" xfId="2673" xr:uid="{00000000-0005-0000-0000-0000F3900000}"/>
    <cellStyle name="Note 5 27 4 2" xfId="5184" xr:uid="{00000000-0005-0000-0000-0000F4900000}"/>
    <cellStyle name="Note 5 27 4 2 2" xfId="22620" xr:uid="{00000000-0005-0000-0000-0000F5900000}"/>
    <cellStyle name="Note 5 27 4 2 3" xfId="37073" xr:uid="{00000000-0005-0000-0000-0000F6900000}"/>
    <cellStyle name="Note 5 27 4 3" xfId="7646" xr:uid="{00000000-0005-0000-0000-0000F7900000}"/>
    <cellStyle name="Note 5 27 4 3 2" xfId="25081" xr:uid="{00000000-0005-0000-0000-0000F8900000}"/>
    <cellStyle name="Note 5 27 4 3 3" xfId="39534" xr:uid="{00000000-0005-0000-0000-0000F9900000}"/>
    <cellStyle name="Note 5 27 4 4" xfId="10087" xr:uid="{00000000-0005-0000-0000-0000FA900000}"/>
    <cellStyle name="Note 5 27 4 4 2" xfId="27522" xr:uid="{00000000-0005-0000-0000-0000FB900000}"/>
    <cellStyle name="Note 5 27 4 4 3" xfId="41975" xr:uid="{00000000-0005-0000-0000-0000FC900000}"/>
    <cellStyle name="Note 5 27 4 5" xfId="12507" xr:uid="{00000000-0005-0000-0000-0000FD900000}"/>
    <cellStyle name="Note 5 27 4 5 2" xfId="29942" xr:uid="{00000000-0005-0000-0000-0000FE900000}"/>
    <cellStyle name="Note 5 27 4 5 3" xfId="44395" xr:uid="{00000000-0005-0000-0000-0000FF900000}"/>
    <cellStyle name="Note 5 27 4 6" xfId="15438" xr:uid="{00000000-0005-0000-0000-000000910000}"/>
    <cellStyle name="Note 5 27 4 6 2" xfId="32873" xr:uid="{00000000-0005-0000-0000-000001910000}"/>
    <cellStyle name="Note 5 27 4 6 3" xfId="47326" xr:uid="{00000000-0005-0000-0000-000002910000}"/>
    <cellStyle name="Note 5 27 4 7" xfId="19514" xr:uid="{00000000-0005-0000-0000-000003910000}"/>
    <cellStyle name="Note 5 27 4 8" xfId="20600" xr:uid="{00000000-0005-0000-0000-000004910000}"/>
    <cellStyle name="Note 5 27 5" xfId="5181" xr:uid="{00000000-0005-0000-0000-000005910000}"/>
    <cellStyle name="Note 5 27 5 2" xfId="14511" xr:uid="{00000000-0005-0000-0000-000006910000}"/>
    <cellStyle name="Note 5 27 5 2 2" xfId="31946" xr:uid="{00000000-0005-0000-0000-000007910000}"/>
    <cellStyle name="Note 5 27 5 2 3" xfId="46399" xr:uid="{00000000-0005-0000-0000-000008910000}"/>
    <cellStyle name="Note 5 27 5 3" xfId="16972" xr:uid="{00000000-0005-0000-0000-000009910000}"/>
    <cellStyle name="Note 5 27 5 3 2" xfId="34407" xr:uid="{00000000-0005-0000-0000-00000A910000}"/>
    <cellStyle name="Note 5 27 5 3 3" xfId="48860" xr:uid="{00000000-0005-0000-0000-00000B910000}"/>
    <cellStyle name="Note 5 27 5 4" xfId="22617" xr:uid="{00000000-0005-0000-0000-00000C910000}"/>
    <cellStyle name="Note 5 27 5 5" xfId="37070" xr:uid="{00000000-0005-0000-0000-00000D910000}"/>
    <cellStyle name="Note 5 27 6" xfId="7643" xr:uid="{00000000-0005-0000-0000-00000E910000}"/>
    <cellStyle name="Note 5 27 6 2" xfId="25078" xr:uid="{00000000-0005-0000-0000-00000F910000}"/>
    <cellStyle name="Note 5 27 6 3" xfId="39531" xr:uid="{00000000-0005-0000-0000-000010910000}"/>
    <cellStyle name="Note 5 27 7" xfId="10084" xr:uid="{00000000-0005-0000-0000-000011910000}"/>
    <cellStyle name="Note 5 27 7 2" xfId="27519" xr:uid="{00000000-0005-0000-0000-000012910000}"/>
    <cellStyle name="Note 5 27 7 3" xfId="41972" xr:uid="{00000000-0005-0000-0000-000013910000}"/>
    <cellStyle name="Note 5 27 8" xfId="12504" xr:uid="{00000000-0005-0000-0000-000014910000}"/>
    <cellStyle name="Note 5 27 8 2" xfId="29939" xr:uid="{00000000-0005-0000-0000-000015910000}"/>
    <cellStyle name="Note 5 27 8 3" xfId="44392" xr:uid="{00000000-0005-0000-0000-000016910000}"/>
    <cellStyle name="Note 5 27 9" xfId="19511" xr:uid="{00000000-0005-0000-0000-000017910000}"/>
    <cellStyle name="Note 5 28" xfId="2674" xr:uid="{00000000-0005-0000-0000-000018910000}"/>
    <cellStyle name="Note 5 28 2" xfId="5185" xr:uid="{00000000-0005-0000-0000-000019910000}"/>
    <cellStyle name="Note 5 28 2 2" xfId="14514" xr:uid="{00000000-0005-0000-0000-00001A910000}"/>
    <cellStyle name="Note 5 28 2 2 2" xfId="31949" xr:uid="{00000000-0005-0000-0000-00001B910000}"/>
    <cellStyle name="Note 5 28 2 2 3" xfId="46402" xr:uid="{00000000-0005-0000-0000-00001C910000}"/>
    <cellStyle name="Note 5 28 2 3" xfId="16975" xr:uid="{00000000-0005-0000-0000-00001D910000}"/>
    <cellStyle name="Note 5 28 2 3 2" xfId="34410" xr:uid="{00000000-0005-0000-0000-00001E910000}"/>
    <cellStyle name="Note 5 28 2 3 3" xfId="48863" xr:uid="{00000000-0005-0000-0000-00001F910000}"/>
    <cellStyle name="Note 5 28 2 4" xfId="22621" xr:uid="{00000000-0005-0000-0000-000020910000}"/>
    <cellStyle name="Note 5 28 2 5" xfId="37074" xr:uid="{00000000-0005-0000-0000-000021910000}"/>
    <cellStyle name="Note 5 28 3" xfId="7647" xr:uid="{00000000-0005-0000-0000-000022910000}"/>
    <cellStyle name="Note 5 28 3 2" xfId="25082" xr:uid="{00000000-0005-0000-0000-000023910000}"/>
    <cellStyle name="Note 5 28 3 3" xfId="39535" xr:uid="{00000000-0005-0000-0000-000024910000}"/>
    <cellStyle name="Note 5 28 4" xfId="10088" xr:uid="{00000000-0005-0000-0000-000025910000}"/>
    <cellStyle name="Note 5 28 4 2" xfId="27523" xr:uid="{00000000-0005-0000-0000-000026910000}"/>
    <cellStyle name="Note 5 28 4 3" xfId="41976" xr:uid="{00000000-0005-0000-0000-000027910000}"/>
    <cellStyle name="Note 5 28 5" xfId="12508" xr:uid="{00000000-0005-0000-0000-000028910000}"/>
    <cellStyle name="Note 5 28 5 2" xfId="29943" xr:uid="{00000000-0005-0000-0000-000029910000}"/>
    <cellStyle name="Note 5 28 5 3" xfId="44396" xr:uid="{00000000-0005-0000-0000-00002A910000}"/>
    <cellStyle name="Note 5 28 6" xfId="19515" xr:uid="{00000000-0005-0000-0000-00002B910000}"/>
    <cellStyle name="Note 5 29" xfId="2675" xr:uid="{00000000-0005-0000-0000-00002C910000}"/>
    <cellStyle name="Note 5 29 2" xfId="5186" xr:uid="{00000000-0005-0000-0000-00002D910000}"/>
    <cellStyle name="Note 5 29 2 2" xfId="14515" xr:uid="{00000000-0005-0000-0000-00002E910000}"/>
    <cellStyle name="Note 5 29 2 2 2" xfId="31950" xr:uid="{00000000-0005-0000-0000-00002F910000}"/>
    <cellStyle name="Note 5 29 2 2 3" xfId="46403" xr:uid="{00000000-0005-0000-0000-000030910000}"/>
    <cellStyle name="Note 5 29 2 3" xfId="16976" xr:uid="{00000000-0005-0000-0000-000031910000}"/>
    <cellStyle name="Note 5 29 2 3 2" xfId="34411" xr:uid="{00000000-0005-0000-0000-000032910000}"/>
    <cellStyle name="Note 5 29 2 3 3" xfId="48864" xr:uid="{00000000-0005-0000-0000-000033910000}"/>
    <cellStyle name="Note 5 29 2 4" xfId="22622" xr:uid="{00000000-0005-0000-0000-000034910000}"/>
    <cellStyle name="Note 5 29 2 5" xfId="37075" xr:uid="{00000000-0005-0000-0000-000035910000}"/>
    <cellStyle name="Note 5 29 3" xfId="7648" xr:uid="{00000000-0005-0000-0000-000036910000}"/>
    <cellStyle name="Note 5 29 3 2" xfId="25083" xr:uid="{00000000-0005-0000-0000-000037910000}"/>
    <cellStyle name="Note 5 29 3 3" xfId="39536" xr:uid="{00000000-0005-0000-0000-000038910000}"/>
    <cellStyle name="Note 5 29 4" xfId="10089" xr:uid="{00000000-0005-0000-0000-000039910000}"/>
    <cellStyle name="Note 5 29 4 2" xfId="27524" xr:uid="{00000000-0005-0000-0000-00003A910000}"/>
    <cellStyle name="Note 5 29 4 3" xfId="41977" xr:uid="{00000000-0005-0000-0000-00003B910000}"/>
    <cellStyle name="Note 5 29 5" xfId="12509" xr:uid="{00000000-0005-0000-0000-00003C910000}"/>
    <cellStyle name="Note 5 29 5 2" xfId="29944" xr:uid="{00000000-0005-0000-0000-00003D910000}"/>
    <cellStyle name="Note 5 29 5 3" xfId="44397" xr:uid="{00000000-0005-0000-0000-00003E910000}"/>
    <cellStyle name="Note 5 29 6" xfId="19516" xr:uid="{00000000-0005-0000-0000-00003F910000}"/>
    <cellStyle name="Note 5 3" xfId="2676" xr:uid="{00000000-0005-0000-0000-000040910000}"/>
    <cellStyle name="Note 5 3 10" xfId="7649" xr:uid="{00000000-0005-0000-0000-000041910000}"/>
    <cellStyle name="Note 5 3 10 2" xfId="25084" xr:uid="{00000000-0005-0000-0000-000042910000}"/>
    <cellStyle name="Note 5 3 10 3" xfId="39537" xr:uid="{00000000-0005-0000-0000-000043910000}"/>
    <cellStyle name="Note 5 3 11" xfId="10090" xr:uid="{00000000-0005-0000-0000-000044910000}"/>
    <cellStyle name="Note 5 3 11 2" xfId="27525" xr:uid="{00000000-0005-0000-0000-000045910000}"/>
    <cellStyle name="Note 5 3 11 3" xfId="41978" xr:uid="{00000000-0005-0000-0000-000046910000}"/>
    <cellStyle name="Note 5 3 12" xfId="12510" xr:uid="{00000000-0005-0000-0000-000047910000}"/>
    <cellStyle name="Note 5 3 12 2" xfId="29945" xr:uid="{00000000-0005-0000-0000-000048910000}"/>
    <cellStyle name="Note 5 3 12 3" xfId="44398" xr:uid="{00000000-0005-0000-0000-000049910000}"/>
    <cellStyle name="Note 5 3 13" xfId="19517" xr:uid="{00000000-0005-0000-0000-00004A910000}"/>
    <cellStyle name="Note 5 3 2" xfId="2677" xr:uid="{00000000-0005-0000-0000-00004B910000}"/>
    <cellStyle name="Note 5 3 2 2" xfId="2678" xr:uid="{00000000-0005-0000-0000-00004C910000}"/>
    <cellStyle name="Note 5 3 2 2 2" xfId="5189" xr:uid="{00000000-0005-0000-0000-00004D910000}"/>
    <cellStyle name="Note 5 3 2 2 2 2" xfId="14518" xr:uid="{00000000-0005-0000-0000-00004E910000}"/>
    <cellStyle name="Note 5 3 2 2 2 2 2" xfId="31953" xr:uid="{00000000-0005-0000-0000-00004F910000}"/>
    <cellStyle name="Note 5 3 2 2 2 2 3" xfId="46406" xr:uid="{00000000-0005-0000-0000-000050910000}"/>
    <cellStyle name="Note 5 3 2 2 2 3" xfId="16979" xr:uid="{00000000-0005-0000-0000-000051910000}"/>
    <cellStyle name="Note 5 3 2 2 2 3 2" xfId="34414" xr:uid="{00000000-0005-0000-0000-000052910000}"/>
    <cellStyle name="Note 5 3 2 2 2 3 3" xfId="48867" xr:uid="{00000000-0005-0000-0000-000053910000}"/>
    <cellStyle name="Note 5 3 2 2 2 4" xfId="22625" xr:uid="{00000000-0005-0000-0000-000054910000}"/>
    <cellStyle name="Note 5 3 2 2 2 5" xfId="37078" xr:uid="{00000000-0005-0000-0000-000055910000}"/>
    <cellStyle name="Note 5 3 2 2 3" xfId="7651" xr:uid="{00000000-0005-0000-0000-000056910000}"/>
    <cellStyle name="Note 5 3 2 2 3 2" xfId="25086" xr:uid="{00000000-0005-0000-0000-000057910000}"/>
    <cellStyle name="Note 5 3 2 2 3 3" xfId="39539" xr:uid="{00000000-0005-0000-0000-000058910000}"/>
    <cellStyle name="Note 5 3 2 2 4" xfId="10092" xr:uid="{00000000-0005-0000-0000-000059910000}"/>
    <cellStyle name="Note 5 3 2 2 4 2" xfId="27527" xr:uid="{00000000-0005-0000-0000-00005A910000}"/>
    <cellStyle name="Note 5 3 2 2 4 3" xfId="41980" xr:uid="{00000000-0005-0000-0000-00005B910000}"/>
    <cellStyle name="Note 5 3 2 2 5" xfId="12512" xr:uid="{00000000-0005-0000-0000-00005C910000}"/>
    <cellStyle name="Note 5 3 2 2 5 2" xfId="29947" xr:uid="{00000000-0005-0000-0000-00005D910000}"/>
    <cellStyle name="Note 5 3 2 2 5 3" xfId="44400" xr:uid="{00000000-0005-0000-0000-00005E910000}"/>
    <cellStyle name="Note 5 3 2 2 6" xfId="19519" xr:uid="{00000000-0005-0000-0000-00005F910000}"/>
    <cellStyle name="Note 5 3 2 3" xfId="2679" xr:uid="{00000000-0005-0000-0000-000060910000}"/>
    <cellStyle name="Note 5 3 2 3 2" xfId="5190" xr:uid="{00000000-0005-0000-0000-000061910000}"/>
    <cellStyle name="Note 5 3 2 3 2 2" xfId="14519" xr:uid="{00000000-0005-0000-0000-000062910000}"/>
    <cellStyle name="Note 5 3 2 3 2 2 2" xfId="31954" xr:uid="{00000000-0005-0000-0000-000063910000}"/>
    <cellStyle name="Note 5 3 2 3 2 2 3" xfId="46407" xr:uid="{00000000-0005-0000-0000-000064910000}"/>
    <cellStyle name="Note 5 3 2 3 2 3" xfId="16980" xr:uid="{00000000-0005-0000-0000-000065910000}"/>
    <cellStyle name="Note 5 3 2 3 2 3 2" xfId="34415" xr:uid="{00000000-0005-0000-0000-000066910000}"/>
    <cellStyle name="Note 5 3 2 3 2 3 3" xfId="48868" xr:uid="{00000000-0005-0000-0000-000067910000}"/>
    <cellStyle name="Note 5 3 2 3 2 4" xfId="22626" xr:uid="{00000000-0005-0000-0000-000068910000}"/>
    <cellStyle name="Note 5 3 2 3 2 5" xfId="37079" xr:uid="{00000000-0005-0000-0000-000069910000}"/>
    <cellStyle name="Note 5 3 2 3 3" xfId="7652" xr:uid="{00000000-0005-0000-0000-00006A910000}"/>
    <cellStyle name="Note 5 3 2 3 3 2" xfId="25087" xr:uid="{00000000-0005-0000-0000-00006B910000}"/>
    <cellStyle name="Note 5 3 2 3 3 3" xfId="39540" xr:uid="{00000000-0005-0000-0000-00006C910000}"/>
    <cellStyle name="Note 5 3 2 3 4" xfId="10093" xr:uid="{00000000-0005-0000-0000-00006D910000}"/>
    <cellStyle name="Note 5 3 2 3 4 2" xfId="27528" xr:uid="{00000000-0005-0000-0000-00006E910000}"/>
    <cellStyle name="Note 5 3 2 3 4 3" xfId="41981" xr:uid="{00000000-0005-0000-0000-00006F910000}"/>
    <cellStyle name="Note 5 3 2 3 5" xfId="12513" xr:uid="{00000000-0005-0000-0000-000070910000}"/>
    <cellStyle name="Note 5 3 2 3 5 2" xfId="29948" xr:uid="{00000000-0005-0000-0000-000071910000}"/>
    <cellStyle name="Note 5 3 2 3 5 3" xfId="44401" xr:uid="{00000000-0005-0000-0000-000072910000}"/>
    <cellStyle name="Note 5 3 2 3 6" xfId="19520" xr:uid="{00000000-0005-0000-0000-000073910000}"/>
    <cellStyle name="Note 5 3 2 4" xfId="2680" xr:uid="{00000000-0005-0000-0000-000074910000}"/>
    <cellStyle name="Note 5 3 2 4 2" xfId="5191" xr:uid="{00000000-0005-0000-0000-000075910000}"/>
    <cellStyle name="Note 5 3 2 4 2 2" xfId="22627" xr:uid="{00000000-0005-0000-0000-000076910000}"/>
    <cellStyle name="Note 5 3 2 4 2 3" xfId="37080" xr:uid="{00000000-0005-0000-0000-000077910000}"/>
    <cellStyle name="Note 5 3 2 4 3" xfId="7653" xr:uid="{00000000-0005-0000-0000-000078910000}"/>
    <cellStyle name="Note 5 3 2 4 3 2" xfId="25088" xr:uid="{00000000-0005-0000-0000-000079910000}"/>
    <cellStyle name="Note 5 3 2 4 3 3" xfId="39541" xr:uid="{00000000-0005-0000-0000-00007A910000}"/>
    <cellStyle name="Note 5 3 2 4 4" xfId="10094" xr:uid="{00000000-0005-0000-0000-00007B910000}"/>
    <cellStyle name="Note 5 3 2 4 4 2" xfId="27529" xr:uid="{00000000-0005-0000-0000-00007C910000}"/>
    <cellStyle name="Note 5 3 2 4 4 3" xfId="41982" xr:uid="{00000000-0005-0000-0000-00007D910000}"/>
    <cellStyle name="Note 5 3 2 4 5" xfId="12514" xr:uid="{00000000-0005-0000-0000-00007E910000}"/>
    <cellStyle name="Note 5 3 2 4 5 2" xfId="29949" xr:uid="{00000000-0005-0000-0000-00007F910000}"/>
    <cellStyle name="Note 5 3 2 4 5 3" xfId="44402" xr:uid="{00000000-0005-0000-0000-000080910000}"/>
    <cellStyle name="Note 5 3 2 4 6" xfId="15439" xr:uid="{00000000-0005-0000-0000-000081910000}"/>
    <cellStyle name="Note 5 3 2 4 6 2" xfId="32874" xr:uid="{00000000-0005-0000-0000-000082910000}"/>
    <cellStyle name="Note 5 3 2 4 6 3" xfId="47327" xr:uid="{00000000-0005-0000-0000-000083910000}"/>
    <cellStyle name="Note 5 3 2 4 7" xfId="19521" xr:uid="{00000000-0005-0000-0000-000084910000}"/>
    <cellStyle name="Note 5 3 2 4 8" xfId="20601" xr:uid="{00000000-0005-0000-0000-000085910000}"/>
    <cellStyle name="Note 5 3 2 5" xfId="5188" xr:uid="{00000000-0005-0000-0000-000086910000}"/>
    <cellStyle name="Note 5 3 2 5 2" xfId="14517" xr:uid="{00000000-0005-0000-0000-000087910000}"/>
    <cellStyle name="Note 5 3 2 5 2 2" xfId="31952" xr:uid="{00000000-0005-0000-0000-000088910000}"/>
    <cellStyle name="Note 5 3 2 5 2 3" xfId="46405" xr:uid="{00000000-0005-0000-0000-000089910000}"/>
    <cellStyle name="Note 5 3 2 5 3" xfId="16978" xr:uid="{00000000-0005-0000-0000-00008A910000}"/>
    <cellStyle name="Note 5 3 2 5 3 2" xfId="34413" xr:uid="{00000000-0005-0000-0000-00008B910000}"/>
    <cellStyle name="Note 5 3 2 5 3 3" xfId="48866" xr:uid="{00000000-0005-0000-0000-00008C910000}"/>
    <cellStyle name="Note 5 3 2 5 4" xfId="22624" xr:uid="{00000000-0005-0000-0000-00008D910000}"/>
    <cellStyle name="Note 5 3 2 5 5" xfId="37077" xr:uid="{00000000-0005-0000-0000-00008E910000}"/>
    <cellStyle name="Note 5 3 2 6" xfId="7650" xr:uid="{00000000-0005-0000-0000-00008F910000}"/>
    <cellStyle name="Note 5 3 2 6 2" xfId="25085" xr:uid="{00000000-0005-0000-0000-000090910000}"/>
    <cellStyle name="Note 5 3 2 6 3" xfId="39538" xr:uid="{00000000-0005-0000-0000-000091910000}"/>
    <cellStyle name="Note 5 3 2 7" xfId="10091" xr:uid="{00000000-0005-0000-0000-000092910000}"/>
    <cellStyle name="Note 5 3 2 7 2" xfId="27526" xr:uid="{00000000-0005-0000-0000-000093910000}"/>
    <cellStyle name="Note 5 3 2 7 3" xfId="41979" xr:uid="{00000000-0005-0000-0000-000094910000}"/>
    <cellStyle name="Note 5 3 2 8" xfId="12511" xr:uid="{00000000-0005-0000-0000-000095910000}"/>
    <cellStyle name="Note 5 3 2 8 2" xfId="29946" xr:uid="{00000000-0005-0000-0000-000096910000}"/>
    <cellStyle name="Note 5 3 2 8 3" xfId="44399" xr:uid="{00000000-0005-0000-0000-000097910000}"/>
    <cellStyle name="Note 5 3 2 9" xfId="19518" xr:uid="{00000000-0005-0000-0000-000098910000}"/>
    <cellStyle name="Note 5 3 3" xfId="2681" xr:uid="{00000000-0005-0000-0000-000099910000}"/>
    <cellStyle name="Note 5 3 3 2" xfId="2682" xr:uid="{00000000-0005-0000-0000-00009A910000}"/>
    <cellStyle name="Note 5 3 3 2 2" xfId="5193" xr:uid="{00000000-0005-0000-0000-00009B910000}"/>
    <cellStyle name="Note 5 3 3 2 2 2" xfId="14521" xr:uid="{00000000-0005-0000-0000-00009C910000}"/>
    <cellStyle name="Note 5 3 3 2 2 2 2" xfId="31956" xr:uid="{00000000-0005-0000-0000-00009D910000}"/>
    <cellStyle name="Note 5 3 3 2 2 2 3" xfId="46409" xr:uid="{00000000-0005-0000-0000-00009E910000}"/>
    <cellStyle name="Note 5 3 3 2 2 3" xfId="16982" xr:uid="{00000000-0005-0000-0000-00009F910000}"/>
    <cellStyle name="Note 5 3 3 2 2 3 2" xfId="34417" xr:uid="{00000000-0005-0000-0000-0000A0910000}"/>
    <cellStyle name="Note 5 3 3 2 2 3 3" xfId="48870" xr:uid="{00000000-0005-0000-0000-0000A1910000}"/>
    <cellStyle name="Note 5 3 3 2 2 4" xfId="22629" xr:uid="{00000000-0005-0000-0000-0000A2910000}"/>
    <cellStyle name="Note 5 3 3 2 2 5" xfId="37082" xr:uid="{00000000-0005-0000-0000-0000A3910000}"/>
    <cellStyle name="Note 5 3 3 2 3" xfId="7655" xr:uid="{00000000-0005-0000-0000-0000A4910000}"/>
    <cellStyle name="Note 5 3 3 2 3 2" xfId="25090" xr:uid="{00000000-0005-0000-0000-0000A5910000}"/>
    <cellStyle name="Note 5 3 3 2 3 3" xfId="39543" xr:uid="{00000000-0005-0000-0000-0000A6910000}"/>
    <cellStyle name="Note 5 3 3 2 4" xfId="10096" xr:uid="{00000000-0005-0000-0000-0000A7910000}"/>
    <cellStyle name="Note 5 3 3 2 4 2" xfId="27531" xr:uid="{00000000-0005-0000-0000-0000A8910000}"/>
    <cellStyle name="Note 5 3 3 2 4 3" xfId="41984" xr:uid="{00000000-0005-0000-0000-0000A9910000}"/>
    <cellStyle name="Note 5 3 3 2 5" xfId="12516" xr:uid="{00000000-0005-0000-0000-0000AA910000}"/>
    <cellStyle name="Note 5 3 3 2 5 2" xfId="29951" xr:uid="{00000000-0005-0000-0000-0000AB910000}"/>
    <cellStyle name="Note 5 3 3 2 5 3" xfId="44404" xr:uid="{00000000-0005-0000-0000-0000AC910000}"/>
    <cellStyle name="Note 5 3 3 2 6" xfId="19523" xr:uid="{00000000-0005-0000-0000-0000AD910000}"/>
    <cellStyle name="Note 5 3 3 3" xfId="2683" xr:uid="{00000000-0005-0000-0000-0000AE910000}"/>
    <cellStyle name="Note 5 3 3 3 2" xfId="5194" xr:uid="{00000000-0005-0000-0000-0000AF910000}"/>
    <cellStyle name="Note 5 3 3 3 2 2" xfId="14522" xr:uid="{00000000-0005-0000-0000-0000B0910000}"/>
    <cellStyle name="Note 5 3 3 3 2 2 2" xfId="31957" xr:uid="{00000000-0005-0000-0000-0000B1910000}"/>
    <cellStyle name="Note 5 3 3 3 2 2 3" xfId="46410" xr:uid="{00000000-0005-0000-0000-0000B2910000}"/>
    <cellStyle name="Note 5 3 3 3 2 3" xfId="16983" xr:uid="{00000000-0005-0000-0000-0000B3910000}"/>
    <cellStyle name="Note 5 3 3 3 2 3 2" xfId="34418" xr:uid="{00000000-0005-0000-0000-0000B4910000}"/>
    <cellStyle name="Note 5 3 3 3 2 3 3" xfId="48871" xr:uid="{00000000-0005-0000-0000-0000B5910000}"/>
    <cellStyle name="Note 5 3 3 3 2 4" xfId="22630" xr:uid="{00000000-0005-0000-0000-0000B6910000}"/>
    <cellStyle name="Note 5 3 3 3 2 5" xfId="37083" xr:uid="{00000000-0005-0000-0000-0000B7910000}"/>
    <cellStyle name="Note 5 3 3 3 3" xfId="7656" xr:uid="{00000000-0005-0000-0000-0000B8910000}"/>
    <cellStyle name="Note 5 3 3 3 3 2" xfId="25091" xr:uid="{00000000-0005-0000-0000-0000B9910000}"/>
    <cellStyle name="Note 5 3 3 3 3 3" xfId="39544" xr:uid="{00000000-0005-0000-0000-0000BA910000}"/>
    <cellStyle name="Note 5 3 3 3 4" xfId="10097" xr:uid="{00000000-0005-0000-0000-0000BB910000}"/>
    <cellStyle name="Note 5 3 3 3 4 2" xfId="27532" xr:uid="{00000000-0005-0000-0000-0000BC910000}"/>
    <cellStyle name="Note 5 3 3 3 4 3" xfId="41985" xr:uid="{00000000-0005-0000-0000-0000BD910000}"/>
    <cellStyle name="Note 5 3 3 3 5" xfId="12517" xr:uid="{00000000-0005-0000-0000-0000BE910000}"/>
    <cellStyle name="Note 5 3 3 3 5 2" xfId="29952" xr:uid="{00000000-0005-0000-0000-0000BF910000}"/>
    <cellStyle name="Note 5 3 3 3 5 3" xfId="44405" xr:uid="{00000000-0005-0000-0000-0000C0910000}"/>
    <cellStyle name="Note 5 3 3 3 6" xfId="19524" xr:uid="{00000000-0005-0000-0000-0000C1910000}"/>
    <cellStyle name="Note 5 3 3 4" xfId="2684" xr:uid="{00000000-0005-0000-0000-0000C2910000}"/>
    <cellStyle name="Note 5 3 3 4 2" xfId="5195" xr:uid="{00000000-0005-0000-0000-0000C3910000}"/>
    <cellStyle name="Note 5 3 3 4 2 2" xfId="22631" xr:uid="{00000000-0005-0000-0000-0000C4910000}"/>
    <cellStyle name="Note 5 3 3 4 2 3" xfId="37084" xr:uid="{00000000-0005-0000-0000-0000C5910000}"/>
    <cellStyle name="Note 5 3 3 4 3" xfId="7657" xr:uid="{00000000-0005-0000-0000-0000C6910000}"/>
    <cellStyle name="Note 5 3 3 4 3 2" xfId="25092" xr:uid="{00000000-0005-0000-0000-0000C7910000}"/>
    <cellStyle name="Note 5 3 3 4 3 3" xfId="39545" xr:uid="{00000000-0005-0000-0000-0000C8910000}"/>
    <cellStyle name="Note 5 3 3 4 4" xfId="10098" xr:uid="{00000000-0005-0000-0000-0000C9910000}"/>
    <cellStyle name="Note 5 3 3 4 4 2" xfId="27533" xr:uid="{00000000-0005-0000-0000-0000CA910000}"/>
    <cellStyle name="Note 5 3 3 4 4 3" xfId="41986" xr:uid="{00000000-0005-0000-0000-0000CB910000}"/>
    <cellStyle name="Note 5 3 3 4 5" xfId="12518" xr:uid="{00000000-0005-0000-0000-0000CC910000}"/>
    <cellStyle name="Note 5 3 3 4 5 2" xfId="29953" xr:uid="{00000000-0005-0000-0000-0000CD910000}"/>
    <cellStyle name="Note 5 3 3 4 5 3" xfId="44406" xr:uid="{00000000-0005-0000-0000-0000CE910000}"/>
    <cellStyle name="Note 5 3 3 4 6" xfId="15440" xr:uid="{00000000-0005-0000-0000-0000CF910000}"/>
    <cellStyle name="Note 5 3 3 4 6 2" xfId="32875" xr:uid="{00000000-0005-0000-0000-0000D0910000}"/>
    <cellStyle name="Note 5 3 3 4 6 3" xfId="47328" xr:uid="{00000000-0005-0000-0000-0000D1910000}"/>
    <cellStyle name="Note 5 3 3 4 7" xfId="19525" xr:uid="{00000000-0005-0000-0000-0000D2910000}"/>
    <cellStyle name="Note 5 3 3 4 8" xfId="20602" xr:uid="{00000000-0005-0000-0000-0000D3910000}"/>
    <cellStyle name="Note 5 3 3 5" xfId="5192" xr:uid="{00000000-0005-0000-0000-0000D4910000}"/>
    <cellStyle name="Note 5 3 3 5 2" xfId="14520" xr:uid="{00000000-0005-0000-0000-0000D5910000}"/>
    <cellStyle name="Note 5 3 3 5 2 2" xfId="31955" xr:uid="{00000000-0005-0000-0000-0000D6910000}"/>
    <cellStyle name="Note 5 3 3 5 2 3" xfId="46408" xr:uid="{00000000-0005-0000-0000-0000D7910000}"/>
    <cellStyle name="Note 5 3 3 5 3" xfId="16981" xr:uid="{00000000-0005-0000-0000-0000D8910000}"/>
    <cellStyle name="Note 5 3 3 5 3 2" xfId="34416" xr:uid="{00000000-0005-0000-0000-0000D9910000}"/>
    <cellStyle name="Note 5 3 3 5 3 3" xfId="48869" xr:uid="{00000000-0005-0000-0000-0000DA910000}"/>
    <cellStyle name="Note 5 3 3 5 4" xfId="22628" xr:uid="{00000000-0005-0000-0000-0000DB910000}"/>
    <cellStyle name="Note 5 3 3 5 5" xfId="37081" xr:uid="{00000000-0005-0000-0000-0000DC910000}"/>
    <cellStyle name="Note 5 3 3 6" xfId="7654" xr:uid="{00000000-0005-0000-0000-0000DD910000}"/>
    <cellStyle name="Note 5 3 3 6 2" xfId="25089" xr:uid="{00000000-0005-0000-0000-0000DE910000}"/>
    <cellStyle name="Note 5 3 3 6 3" xfId="39542" xr:uid="{00000000-0005-0000-0000-0000DF910000}"/>
    <cellStyle name="Note 5 3 3 7" xfId="10095" xr:uid="{00000000-0005-0000-0000-0000E0910000}"/>
    <cellStyle name="Note 5 3 3 7 2" xfId="27530" xr:uid="{00000000-0005-0000-0000-0000E1910000}"/>
    <cellStyle name="Note 5 3 3 7 3" xfId="41983" xr:uid="{00000000-0005-0000-0000-0000E2910000}"/>
    <cellStyle name="Note 5 3 3 8" xfId="12515" xr:uid="{00000000-0005-0000-0000-0000E3910000}"/>
    <cellStyle name="Note 5 3 3 8 2" xfId="29950" xr:uid="{00000000-0005-0000-0000-0000E4910000}"/>
    <cellStyle name="Note 5 3 3 8 3" xfId="44403" xr:uid="{00000000-0005-0000-0000-0000E5910000}"/>
    <cellStyle name="Note 5 3 3 9" xfId="19522" xr:uid="{00000000-0005-0000-0000-0000E6910000}"/>
    <cellStyle name="Note 5 3 4" xfId="2685" xr:uid="{00000000-0005-0000-0000-0000E7910000}"/>
    <cellStyle name="Note 5 3 4 2" xfId="2686" xr:uid="{00000000-0005-0000-0000-0000E8910000}"/>
    <cellStyle name="Note 5 3 4 2 2" xfId="5197" xr:uid="{00000000-0005-0000-0000-0000E9910000}"/>
    <cellStyle name="Note 5 3 4 2 2 2" xfId="14524" xr:uid="{00000000-0005-0000-0000-0000EA910000}"/>
    <cellStyle name="Note 5 3 4 2 2 2 2" xfId="31959" xr:uid="{00000000-0005-0000-0000-0000EB910000}"/>
    <cellStyle name="Note 5 3 4 2 2 2 3" xfId="46412" xr:uid="{00000000-0005-0000-0000-0000EC910000}"/>
    <cellStyle name="Note 5 3 4 2 2 3" xfId="16985" xr:uid="{00000000-0005-0000-0000-0000ED910000}"/>
    <cellStyle name="Note 5 3 4 2 2 3 2" xfId="34420" xr:uid="{00000000-0005-0000-0000-0000EE910000}"/>
    <cellStyle name="Note 5 3 4 2 2 3 3" xfId="48873" xr:uid="{00000000-0005-0000-0000-0000EF910000}"/>
    <cellStyle name="Note 5 3 4 2 2 4" xfId="22633" xr:uid="{00000000-0005-0000-0000-0000F0910000}"/>
    <cellStyle name="Note 5 3 4 2 2 5" xfId="37086" xr:uid="{00000000-0005-0000-0000-0000F1910000}"/>
    <cellStyle name="Note 5 3 4 2 3" xfId="7659" xr:uid="{00000000-0005-0000-0000-0000F2910000}"/>
    <cellStyle name="Note 5 3 4 2 3 2" xfId="25094" xr:uid="{00000000-0005-0000-0000-0000F3910000}"/>
    <cellStyle name="Note 5 3 4 2 3 3" xfId="39547" xr:uid="{00000000-0005-0000-0000-0000F4910000}"/>
    <cellStyle name="Note 5 3 4 2 4" xfId="10100" xr:uid="{00000000-0005-0000-0000-0000F5910000}"/>
    <cellStyle name="Note 5 3 4 2 4 2" xfId="27535" xr:uid="{00000000-0005-0000-0000-0000F6910000}"/>
    <cellStyle name="Note 5 3 4 2 4 3" xfId="41988" xr:uid="{00000000-0005-0000-0000-0000F7910000}"/>
    <cellStyle name="Note 5 3 4 2 5" xfId="12520" xr:uid="{00000000-0005-0000-0000-0000F8910000}"/>
    <cellStyle name="Note 5 3 4 2 5 2" xfId="29955" xr:uid="{00000000-0005-0000-0000-0000F9910000}"/>
    <cellStyle name="Note 5 3 4 2 5 3" xfId="44408" xr:uid="{00000000-0005-0000-0000-0000FA910000}"/>
    <cellStyle name="Note 5 3 4 2 6" xfId="19527" xr:uid="{00000000-0005-0000-0000-0000FB910000}"/>
    <cellStyle name="Note 5 3 4 3" xfId="2687" xr:uid="{00000000-0005-0000-0000-0000FC910000}"/>
    <cellStyle name="Note 5 3 4 3 2" xfId="5198" xr:uid="{00000000-0005-0000-0000-0000FD910000}"/>
    <cellStyle name="Note 5 3 4 3 2 2" xfId="14525" xr:uid="{00000000-0005-0000-0000-0000FE910000}"/>
    <cellStyle name="Note 5 3 4 3 2 2 2" xfId="31960" xr:uid="{00000000-0005-0000-0000-0000FF910000}"/>
    <cellStyle name="Note 5 3 4 3 2 2 3" xfId="46413" xr:uid="{00000000-0005-0000-0000-000000920000}"/>
    <cellStyle name="Note 5 3 4 3 2 3" xfId="16986" xr:uid="{00000000-0005-0000-0000-000001920000}"/>
    <cellStyle name="Note 5 3 4 3 2 3 2" xfId="34421" xr:uid="{00000000-0005-0000-0000-000002920000}"/>
    <cellStyle name="Note 5 3 4 3 2 3 3" xfId="48874" xr:uid="{00000000-0005-0000-0000-000003920000}"/>
    <cellStyle name="Note 5 3 4 3 2 4" xfId="22634" xr:uid="{00000000-0005-0000-0000-000004920000}"/>
    <cellStyle name="Note 5 3 4 3 2 5" xfId="37087" xr:uid="{00000000-0005-0000-0000-000005920000}"/>
    <cellStyle name="Note 5 3 4 3 3" xfId="7660" xr:uid="{00000000-0005-0000-0000-000006920000}"/>
    <cellStyle name="Note 5 3 4 3 3 2" xfId="25095" xr:uid="{00000000-0005-0000-0000-000007920000}"/>
    <cellStyle name="Note 5 3 4 3 3 3" xfId="39548" xr:uid="{00000000-0005-0000-0000-000008920000}"/>
    <cellStyle name="Note 5 3 4 3 4" xfId="10101" xr:uid="{00000000-0005-0000-0000-000009920000}"/>
    <cellStyle name="Note 5 3 4 3 4 2" xfId="27536" xr:uid="{00000000-0005-0000-0000-00000A920000}"/>
    <cellStyle name="Note 5 3 4 3 4 3" xfId="41989" xr:uid="{00000000-0005-0000-0000-00000B920000}"/>
    <cellStyle name="Note 5 3 4 3 5" xfId="12521" xr:uid="{00000000-0005-0000-0000-00000C920000}"/>
    <cellStyle name="Note 5 3 4 3 5 2" xfId="29956" xr:uid="{00000000-0005-0000-0000-00000D920000}"/>
    <cellStyle name="Note 5 3 4 3 5 3" xfId="44409" xr:uid="{00000000-0005-0000-0000-00000E920000}"/>
    <cellStyle name="Note 5 3 4 3 6" xfId="19528" xr:uid="{00000000-0005-0000-0000-00000F920000}"/>
    <cellStyle name="Note 5 3 4 4" xfId="2688" xr:uid="{00000000-0005-0000-0000-000010920000}"/>
    <cellStyle name="Note 5 3 4 4 2" xfId="5199" xr:uid="{00000000-0005-0000-0000-000011920000}"/>
    <cellStyle name="Note 5 3 4 4 2 2" xfId="22635" xr:uid="{00000000-0005-0000-0000-000012920000}"/>
    <cellStyle name="Note 5 3 4 4 2 3" xfId="37088" xr:uid="{00000000-0005-0000-0000-000013920000}"/>
    <cellStyle name="Note 5 3 4 4 3" xfId="7661" xr:uid="{00000000-0005-0000-0000-000014920000}"/>
    <cellStyle name="Note 5 3 4 4 3 2" xfId="25096" xr:uid="{00000000-0005-0000-0000-000015920000}"/>
    <cellStyle name="Note 5 3 4 4 3 3" xfId="39549" xr:uid="{00000000-0005-0000-0000-000016920000}"/>
    <cellStyle name="Note 5 3 4 4 4" xfId="10102" xr:uid="{00000000-0005-0000-0000-000017920000}"/>
    <cellStyle name="Note 5 3 4 4 4 2" xfId="27537" xr:uid="{00000000-0005-0000-0000-000018920000}"/>
    <cellStyle name="Note 5 3 4 4 4 3" xfId="41990" xr:uid="{00000000-0005-0000-0000-000019920000}"/>
    <cellStyle name="Note 5 3 4 4 5" xfId="12522" xr:uid="{00000000-0005-0000-0000-00001A920000}"/>
    <cellStyle name="Note 5 3 4 4 5 2" xfId="29957" xr:uid="{00000000-0005-0000-0000-00001B920000}"/>
    <cellStyle name="Note 5 3 4 4 5 3" xfId="44410" xr:uid="{00000000-0005-0000-0000-00001C920000}"/>
    <cellStyle name="Note 5 3 4 4 6" xfId="15441" xr:uid="{00000000-0005-0000-0000-00001D920000}"/>
    <cellStyle name="Note 5 3 4 4 6 2" xfId="32876" xr:uid="{00000000-0005-0000-0000-00001E920000}"/>
    <cellStyle name="Note 5 3 4 4 6 3" xfId="47329" xr:uid="{00000000-0005-0000-0000-00001F920000}"/>
    <cellStyle name="Note 5 3 4 4 7" xfId="19529" xr:uid="{00000000-0005-0000-0000-000020920000}"/>
    <cellStyle name="Note 5 3 4 4 8" xfId="20603" xr:uid="{00000000-0005-0000-0000-000021920000}"/>
    <cellStyle name="Note 5 3 4 5" xfId="5196" xr:uid="{00000000-0005-0000-0000-000022920000}"/>
    <cellStyle name="Note 5 3 4 5 2" xfId="14523" xr:uid="{00000000-0005-0000-0000-000023920000}"/>
    <cellStyle name="Note 5 3 4 5 2 2" xfId="31958" xr:uid="{00000000-0005-0000-0000-000024920000}"/>
    <cellStyle name="Note 5 3 4 5 2 3" xfId="46411" xr:uid="{00000000-0005-0000-0000-000025920000}"/>
    <cellStyle name="Note 5 3 4 5 3" xfId="16984" xr:uid="{00000000-0005-0000-0000-000026920000}"/>
    <cellStyle name="Note 5 3 4 5 3 2" xfId="34419" xr:uid="{00000000-0005-0000-0000-000027920000}"/>
    <cellStyle name="Note 5 3 4 5 3 3" xfId="48872" xr:uid="{00000000-0005-0000-0000-000028920000}"/>
    <cellStyle name="Note 5 3 4 5 4" xfId="22632" xr:uid="{00000000-0005-0000-0000-000029920000}"/>
    <cellStyle name="Note 5 3 4 5 5" xfId="37085" xr:uid="{00000000-0005-0000-0000-00002A920000}"/>
    <cellStyle name="Note 5 3 4 6" xfId="7658" xr:uid="{00000000-0005-0000-0000-00002B920000}"/>
    <cellStyle name="Note 5 3 4 6 2" xfId="25093" xr:uid="{00000000-0005-0000-0000-00002C920000}"/>
    <cellStyle name="Note 5 3 4 6 3" xfId="39546" xr:uid="{00000000-0005-0000-0000-00002D920000}"/>
    <cellStyle name="Note 5 3 4 7" xfId="10099" xr:uid="{00000000-0005-0000-0000-00002E920000}"/>
    <cellStyle name="Note 5 3 4 7 2" xfId="27534" xr:uid="{00000000-0005-0000-0000-00002F920000}"/>
    <cellStyle name="Note 5 3 4 7 3" xfId="41987" xr:uid="{00000000-0005-0000-0000-000030920000}"/>
    <cellStyle name="Note 5 3 4 8" xfId="12519" xr:uid="{00000000-0005-0000-0000-000031920000}"/>
    <cellStyle name="Note 5 3 4 8 2" xfId="29954" xr:uid="{00000000-0005-0000-0000-000032920000}"/>
    <cellStyle name="Note 5 3 4 8 3" xfId="44407" xr:uid="{00000000-0005-0000-0000-000033920000}"/>
    <cellStyle name="Note 5 3 4 9" xfId="19526" xr:uid="{00000000-0005-0000-0000-000034920000}"/>
    <cellStyle name="Note 5 3 5" xfId="2689" xr:uid="{00000000-0005-0000-0000-000035920000}"/>
    <cellStyle name="Note 5 3 5 2" xfId="2690" xr:uid="{00000000-0005-0000-0000-000036920000}"/>
    <cellStyle name="Note 5 3 5 2 2" xfId="5201" xr:uid="{00000000-0005-0000-0000-000037920000}"/>
    <cellStyle name="Note 5 3 5 2 2 2" xfId="14527" xr:uid="{00000000-0005-0000-0000-000038920000}"/>
    <cellStyle name="Note 5 3 5 2 2 2 2" xfId="31962" xr:uid="{00000000-0005-0000-0000-000039920000}"/>
    <cellStyle name="Note 5 3 5 2 2 2 3" xfId="46415" xr:uid="{00000000-0005-0000-0000-00003A920000}"/>
    <cellStyle name="Note 5 3 5 2 2 3" xfId="16988" xr:uid="{00000000-0005-0000-0000-00003B920000}"/>
    <cellStyle name="Note 5 3 5 2 2 3 2" xfId="34423" xr:uid="{00000000-0005-0000-0000-00003C920000}"/>
    <cellStyle name="Note 5 3 5 2 2 3 3" xfId="48876" xr:uid="{00000000-0005-0000-0000-00003D920000}"/>
    <cellStyle name="Note 5 3 5 2 2 4" xfId="22637" xr:uid="{00000000-0005-0000-0000-00003E920000}"/>
    <cellStyle name="Note 5 3 5 2 2 5" xfId="37090" xr:uid="{00000000-0005-0000-0000-00003F920000}"/>
    <cellStyle name="Note 5 3 5 2 3" xfId="7663" xr:uid="{00000000-0005-0000-0000-000040920000}"/>
    <cellStyle name="Note 5 3 5 2 3 2" xfId="25098" xr:uid="{00000000-0005-0000-0000-000041920000}"/>
    <cellStyle name="Note 5 3 5 2 3 3" xfId="39551" xr:uid="{00000000-0005-0000-0000-000042920000}"/>
    <cellStyle name="Note 5 3 5 2 4" xfId="10104" xr:uid="{00000000-0005-0000-0000-000043920000}"/>
    <cellStyle name="Note 5 3 5 2 4 2" xfId="27539" xr:uid="{00000000-0005-0000-0000-000044920000}"/>
    <cellStyle name="Note 5 3 5 2 4 3" xfId="41992" xr:uid="{00000000-0005-0000-0000-000045920000}"/>
    <cellStyle name="Note 5 3 5 2 5" xfId="12524" xr:uid="{00000000-0005-0000-0000-000046920000}"/>
    <cellStyle name="Note 5 3 5 2 5 2" xfId="29959" xr:uid="{00000000-0005-0000-0000-000047920000}"/>
    <cellStyle name="Note 5 3 5 2 5 3" xfId="44412" xr:uid="{00000000-0005-0000-0000-000048920000}"/>
    <cellStyle name="Note 5 3 5 2 6" xfId="19531" xr:uid="{00000000-0005-0000-0000-000049920000}"/>
    <cellStyle name="Note 5 3 5 3" xfId="2691" xr:uid="{00000000-0005-0000-0000-00004A920000}"/>
    <cellStyle name="Note 5 3 5 3 2" xfId="5202" xr:uid="{00000000-0005-0000-0000-00004B920000}"/>
    <cellStyle name="Note 5 3 5 3 2 2" xfId="14528" xr:uid="{00000000-0005-0000-0000-00004C920000}"/>
    <cellStyle name="Note 5 3 5 3 2 2 2" xfId="31963" xr:uid="{00000000-0005-0000-0000-00004D920000}"/>
    <cellStyle name="Note 5 3 5 3 2 2 3" xfId="46416" xr:uid="{00000000-0005-0000-0000-00004E920000}"/>
    <cellStyle name="Note 5 3 5 3 2 3" xfId="16989" xr:uid="{00000000-0005-0000-0000-00004F920000}"/>
    <cellStyle name="Note 5 3 5 3 2 3 2" xfId="34424" xr:uid="{00000000-0005-0000-0000-000050920000}"/>
    <cellStyle name="Note 5 3 5 3 2 3 3" xfId="48877" xr:uid="{00000000-0005-0000-0000-000051920000}"/>
    <cellStyle name="Note 5 3 5 3 2 4" xfId="22638" xr:uid="{00000000-0005-0000-0000-000052920000}"/>
    <cellStyle name="Note 5 3 5 3 2 5" xfId="37091" xr:uid="{00000000-0005-0000-0000-000053920000}"/>
    <cellStyle name="Note 5 3 5 3 3" xfId="7664" xr:uid="{00000000-0005-0000-0000-000054920000}"/>
    <cellStyle name="Note 5 3 5 3 3 2" xfId="25099" xr:uid="{00000000-0005-0000-0000-000055920000}"/>
    <cellStyle name="Note 5 3 5 3 3 3" xfId="39552" xr:uid="{00000000-0005-0000-0000-000056920000}"/>
    <cellStyle name="Note 5 3 5 3 4" xfId="10105" xr:uid="{00000000-0005-0000-0000-000057920000}"/>
    <cellStyle name="Note 5 3 5 3 4 2" xfId="27540" xr:uid="{00000000-0005-0000-0000-000058920000}"/>
    <cellStyle name="Note 5 3 5 3 4 3" xfId="41993" xr:uid="{00000000-0005-0000-0000-000059920000}"/>
    <cellStyle name="Note 5 3 5 3 5" xfId="12525" xr:uid="{00000000-0005-0000-0000-00005A920000}"/>
    <cellStyle name="Note 5 3 5 3 5 2" xfId="29960" xr:uid="{00000000-0005-0000-0000-00005B920000}"/>
    <cellStyle name="Note 5 3 5 3 5 3" xfId="44413" xr:uid="{00000000-0005-0000-0000-00005C920000}"/>
    <cellStyle name="Note 5 3 5 3 6" xfId="19532" xr:uid="{00000000-0005-0000-0000-00005D920000}"/>
    <cellStyle name="Note 5 3 5 4" xfId="2692" xr:uid="{00000000-0005-0000-0000-00005E920000}"/>
    <cellStyle name="Note 5 3 5 4 2" xfId="5203" xr:uid="{00000000-0005-0000-0000-00005F920000}"/>
    <cellStyle name="Note 5 3 5 4 2 2" xfId="22639" xr:uid="{00000000-0005-0000-0000-000060920000}"/>
    <cellStyle name="Note 5 3 5 4 2 3" xfId="37092" xr:uid="{00000000-0005-0000-0000-000061920000}"/>
    <cellStyle name="Note 5 3 5 4 3" xfId="7665" xr:uid="{00000000-0005-0000-0000-000062920000}"/>
    <cellStyle name="Note 5 3 5 4 3 2" xfId="25100" xr:uid="{00000000-0005-0000-0000-000063920000}"/>
    <cellStyle name="Note 5 3 5 4 3 3" xfId="39553" xr:uid="{00000000-0005-0000-0000-000064920000}"/>
    <cellStyle name="Note 5 3 5 4 4" xfId="10106" xr:uid="{00000000-0005-0000-0000-000065920000}"/>
    <cellStyle name="Note 5 3 5 4 4 2" xfId="27541" xr:uid="{00000000-0005-0000-0000-000066920000}"/>
    <cellStyle name="Note 5 3 5 4 4 3" xfId="41994" xr:uid="{00000000-0005-0000-0000-000067920000}"/>
    <cellStyle name="Note 5 3 5 4 5" xfId="12526" xr:uid="{00000000-0005-0000-0000-000068920000}"/>
    <cellStyle name="Note 5 3 5 4 5 2" xfId="29961" xr:uid="{00000000-0005-0000-0000-000069920000}"/>
    <cellStyle name="Note 5 3 5 4 5 3" xfId="44414" xr:uid="{00000000-0005-0000-0000-00006A920000}"/>
    <cellStyle name="Note 5 3 5 4 6" xfId="15442" xr:uid="{00000000-0005-0000-0000-00006B920000}"/>
    <cellStyle name="Note 5 3 5 4 6 2" xfId="32877" xr:uid="{00000000-0005-0000-0000-00006C920000}"/>
    <cellStyle name="Note 5 3 5 4 6 3" xfId="47330" xr:uid="{00000000-0005-0000-0000-00006D920000}"/>
    <cellStyle name="Note 5 3 5 4 7" xfId="19533" xr:uid="{00000000-0005-0000-0000-00006E920000}"/>
    <cellStyle name="Note 5 3 5 4 8" xfId="20604" xr:uid="{00000000-0005-0000-0000-00006F920000}"/>
    <cellStyle name="Note 5 3 5 5" xfId="5200" xr:uid="{00000000-0005-0000-0000-000070920000}"/>
    <cellStyle name="Note 5 3 5 5 2" xfId="14526" xr:uid="{00000000-0005-0000-0000-000071920000}"/>
    <cellStyle name="Note 5 3 5 5 2 2" xfId="31961" xr:uid="{00000000-0005-0000-0000-000072920000}"/>
    <cellStyle name="Note 5 3 5 5 2 3" xfId="46414" xr:uid="{00000000-0005-0000-0000-000073920000}"/>
    <cellStyle name="Note 5 3 5 5 3" xfId="16987" xr:uid="{00000000-0005-0000-0000-000074920000}"/>
    <cellStyle name="Note 5 3 5 5 3 2" xfId="34422" xr:uid="{00000000-0005-0000-0000-000075920000}"/>
    <cellStyle name="Note 5 3 5 5 3 3" xfId="48875" xr:uid="{00000000-0005-0000-0000-000076920000}"/>
    <cellStyle name="Note 5 3 5 5 4" xfId="22636" xr:uid="{00000000-0005-0000-0000-000077920000}"/>
    <cellStyle name="Note 5 3 5 5 5" xfId="37089" xr:uid="{00000000-0005-0000-0000-000078920000}"/>
    <cellStyle name="Note 5 3 5 6" xfId="7662" xr:uid="{00000000-0005-0000-0000-000079920000}"/>
    <cellStyle name="Note 5 3 5 6 2" xfId="25097" xr:uid="{00000000-0005-0000-0000-00007A920000}"/>
    <cellStyle name="Note 5 3 5 6 3" xfId="39550" xr:uid="{00000000-0005-0000-0000-00007B920000}"/>
    <cellStyle name="Note 5 3 5 7" xfId="10103" xr:uid="{00000000-0005-0000-0000-00007C920000}"/>
    <cellStyle name="Note 5 3 5 7 2" xfId="27538" xr:uid="{00000000-0005-0000-0000-00007D920000}"/>
    <cellStyle name="Note 5 3 5 7 3" xfId="41991" xr:uid="{00000000-0005-0000-0000-00007E920000}"/>
    <cellStyle name="Note 5 3 5 8" xfId="12523" xr:uid="{00000000-0005-0000-0000-00007F920000}"/>
    <cellStyle name="Note 5 3 5 8 2" xfId="29958" xr:uid="{00000000-0005-0000-0000-000080920000}"/>
    <cellStyle name="Note 5 3 5 8 3" xfId="44411" xr:uid="{00000000-0005-0000-0000-000081920000}"/>
    <cellStyle name="Note 5 3 5 9" xfId="19530" xr:uid="{00000000-0005-0000-0000-000082920000}"/>
    <cellStyle name="Note 5 3 6" xfId="2693" xr:uid="{00000000-0005-0000-0000-000083920000}"/>
    <cellStyle name="Note 5 3 6 2" xfId="5204" xr:uid="{00000000-0005-0000-0000-000084920000}"/>
    <cellStyle name="Note 5 3 6 2 2" xfId="14529" xr:uid="{00000000-0005-0000-0000-000085920000}"/>
    <cellStyle name="Note 5 3 6 2 2 2" xfId="31964" xr:uid="{00000000-0005-0000-0000-000086920000}"/>
    <cellStyle name="Note 5 3 6 2 2 3" xfId="46417" xr:uid="{00000000-0005-0000-0000-000087920000}"/>
    <cellStyle name="Note 5 3 6 2 3" xfId="16990" xr:uid="{00000000-0005-0000-0000-000088920000}"/>
    <cellStyle name="Note 5 3 6 2 3 2" xfId="34425" xr:uid="{00000000-0005-0000-0000-000089920000}"/>
    <cellStyle name="Note 5 3 6 2 3 3" xfId="48878" xr:uid="{00000000-0005-0000-0000-00008A920000}"/>
    <cellStyle name="Note 5 3 6 2 4" xfId="22640" xr:uid="{00000000-0005-0000-0000-00008B920000}"/>
    <cellStyle name="Note 5 3 6 2 5" xfId="37093" xr:uid="{00000000-0005-0000-0000-00008C920000}"/>
    <cellStyle name="Note 5 3 6 3" xfId="7666" xr:uid="{00000000-0005-0000-0000-00008D920000}"/>
    <cellStyle name="Note 5 3 6 3 2" xfId="25101" xr:uid="{00000000-0005-0000-0000-00008E920000}"/>
    <cellStyle name="Note 5 3 6 3 3" xfId="39554" xr:uid="{00000000-0005-0000-0000-00008F920000}"/>
    <cellStyle name="Note 5 3 6 4" xfId="10107" xr:uid="{00000000-0005-0000-0000-000090920000}"/>
    <cellStyle name="Note 5 3 6 4 2" xfId="27542" xr:uid="{00000000-0005-0000-0000-000091920000}"/>
    <cellStyle name="Note 5 3 6 4 3" xfId="41995" xr:uid="{00000000-0005-0000-0000-000092920000}"/>
    <cellStyle name="Note 5 3 6 5" xfId="12527" xr:uid="{00000000-0005-0000-0000-000093920000}"/>
    <cellStyle name="Note 5 3 6 5 2" xfId="29962" xr:uid="{00000000-0005-0000-0000-000094920000}"/>
    <cellStyle name="Note 5 3 6 5 3" xfId="44415" xr:uid="{00000000-0005-0000-0000-000095920000}"/>
    <cellStyle name="Note 5 3 6 6" xfId="19534" xr:uid="{00000000-0005-0000-0000-000096920000}"/>
    <cellStyle name="Note 5 3 7" xfId="2694" xr:uid="{00000000-0005-0000-0000-000097920000}"/>
    <cellStyle name="Note 5 3 7 2" xfId="5205" xr:uid="{00000000-0005-0000-0000-000098920000}"/>
    <cellStyle name="Note 5 3 7 2 2" xfId="14530" xr:uid="{00000000-0005-0000-0000-000099920000}"/>
    <cellStyle name="Note 5 3 7 2 2 2" xfId="31965" xr:uid="{00000000-0005-0000-0000-00009A920000}"/>
    <cellStyle name="Note 5 3 7 2 2 3" xfId="46418" xr:uid="{00000000-0005-0000-0000-00009B920000}"/>
    <cellStyle name="Note 5 3 7 2 3" xfId="16991" xr:uid="{00000000-0005-0000-0000-00009C920000}"/>
    <cellStyle name="Note 5 3 7 2 3 2" xfId="34426" xr:uid="{00000000-0005-0000-0000-00009D920000}"/>
    <cellStyle name="Note 5 3 7 2 3 3" xfId="48879" xr:uid="{00000000-0005-0000-0000-00009E920000}"/>
    <cellStyle name="Note 5 3 7 2 4" xfId="22641" xr:uid="{00000000-0005-0000-0000-00009F920000}"/>
    <cellStyle name="Note 5 3 7 2 5" xfId="37094" xr:uid="{00000000-0005-0000-0000-0000A0920000}"/>
    <cellStyle name="Note 5 3 7 3" xfId="7667" xr:uid="{00000000-0005-0000-0000-0000A1920000}"/>
    <cellStyle name="Note 5 3 7 3 2" xfId="25102" xr:uid="{00000000-0005-0000-0000-0000A2920000}"/>
    <cellStyle name="Note 5 3 7 3 3" xfId="39555" xr:uid="{00000000-0005-0000-0000-0000A3920000}"/>
    <cellStyle name="Note 5 3 7 4" xfId="10108" xr:uid="{00000000-0005-0000-0000-0000A4920000}"/>
    <cellStyle name="Note 5 3 7 4 2" xfId="27543" xr:uid="{00000000-0005-0000-0000-0000A5920000}"/>
    <cellStyle name="Note 5 3 7 4 3" xfId="41996" xr:uid="{00000000-0005-0000-0000-0000A6920000}"/>
    <cellStyle name="Note 5 3 7 5" xfId="12528" xr:uid="{00000000-0005-0000-0000-0000A7920000}"/>
    <cellStyle name="Note 5 3 7 5 2" xfId="29963" xr:uid="{00000000-0005-0000-0000-0000A8920000}"/>
    <cellStyle name="Note 5 3 7 5 3" xfId="44416" xr:uid="{00000000-0005-0000-0000-0000A9920000}"/>
    <cellStyle name="Note 5 3 7 6" xfId="19535" xr:uid="{00000000-0005-0000-0000-0000AA920000}"/>
    <cellStyle name="Note 5 3 8" xfId="2695" xr:uid="{00000000-0005-0000-0000-0000AB920000}"/>
    <cellStyle name="Note 5 3 8 2" xfId="5206" xr:uid="{00000000-0005-0000-0000-0000AC920000}"/>
    <cellStyle name="Note 5 3 8 2 2" xfId="22642" xr:uid="{00000000-0005-0000-0000-0000AD920000}"/>
    <cellStyle name="Note 5 3 8 2 3" xfId="37095" xr:uid="{00000000-0005-0000-0000-0000AE920000}"/>
    <cellStyle name="Note 5 3 8 3" xfId="7668" xr:uid="{00000000-0005-0000-0000-0000AF920000}"/>
    <cellStyle name="Note 5 3 8 3 2" xfId="25103" xr:uid="{00000000-0005-0000-0000-0000B0920000}"/>
    <cellStyle name="Note 5 3 8 3 3" xfId="39556" xr:uid="{00000000-0005-0000-0000-0000B1920000}"/>
    <cellStyle name="Note 5 3 8 4" xfId="10109" xr:uid="{00000000-0005-0000-0000-0000B2920000}"/>
    <cellStyle name="Note 5 3 8 4 2" xfId="27544" xr:uid="{00000000-0005-0000-0000-0000B3920000}"/>
    <cellStyle name="Note 5 3 8 4 3" xfId="41997" xr:uid="{00000000-0005-0000-0000-0000B4920000}"/>
    <cellStyle name="Note 5 3 8 5" xfId="12529" xr:uid="{00000000-0005-0000-0000-0000B5920000}"/>
    <cellStyle name="Note 5 3 8 5 2" xfId="29964" xr:uid="{00000000-0005-0000-0000-0000B6920000}"/>
    <cellStyle name="Note 5 3 8 5 3" xfId="44417" xr:uid="{00000000-0005-0000-0000-0000B7920000}"/>
    <cellStyle name="Note 5 3 8 6" xfId="15443" xr:uid="{00000000-0005-0000-0000-0000B8920000}"/>
    <cellStyle name="Note 5 3 8 6 2" xfId="32878" xr:uid="{00000000-0005-0000-0000-0000B9920000}"/>
    <cellStyle name="Note 5 3 8 6 3" xfId="47331" xr:uid="{00000000-0005-0000-0000-0000BA920000}"/>
    <cellStyle name="Note 5 3 8 7" xfId="19536" xr:uid="{00000000-0005-0000-0000-0000BB920000}"/>
    <cellStyle name="Note 5 3 8 8" xfId="20605" xr:uid="{00000000-0005-0000-0000-0000BC920000}"/>
    <cellStyle name="Note 5 3 9" xfId="5187" xr:uid="{00000000-0005-0000-0000-0000BD920000}"/>
    <cellStyle name="Note 5 3 9 2" xfId="14516" xr:uid="{00000000-0005-0000-0000-0000BE920000}"/>
    <cellStyle name="Note 5 3 9 2 2" xfId="31951" xr:uid="{00000000-0005-0000-0000-0000BF920000}"/>
    <cellStyle name="Note 5 3 9 2 3" xfId="46404" xr:uid="{00000000-0005-0000-0000-0000C0920000}"/>
    <cellStyle name="Note 5 3 9 3" xfId="16977" xr:uid="{00000000-0005-0000-0000-0000C1920000}"/>
    <cellStyle name="Note 5 3 9 3 2" xfId="34412" xr:uid="{00000000-0005-0000-0000-0000C2920000}"/>
    <cellStyle name="Note 5 3 9 3 3" xfId="48865" xr:uid="{00000000-0005-0000-0000-0000C3920000}"/>
    <cellStyle name="Note 5 3 9 4" xfId="22623" xr:uid="{00000000-0005-0000-0000-0000C4920000}"/>
    <cellStyle name="Note 5 3 9 5" xfId="37076" xr:uid="{00000000-0005-0000-0000-0000C5920000}"/>
    <cellStyle name="Note 5 30" xfId="2696" xr:uid="{00000000-0005-0000-0000-0000C6920000}"/>
    <cellStyle name="Note 5 30 2" xfId="5207" xr:uid="{00000000-0005-0000-0000-0000C7920000}"/>
    <cellStyle name="Note 5 30 2 2" xfId="22643" xr:uid="{00000000-0005-0000-0000-0000C8920000}"/>
    <cellStyle name="Note 5 30 2 3" xfId="37096" xr:uid="{00000000-0005-0000-0000-0000C9920000}"/>
    <cellStyle name="Note 5 30 3" xfId="7669" xr:uid="{00000000-0005-0000-0000-0000CA920000}"/>
    <cellStyle name="Note 5 30 3 2" xfId="25104" xr:uid="{00000000-0005-0000-0000-0000CB920000}"/>
    <cellStyle name="Note 5 30 3 3" xfId="39557" xr:uid="{00000000-0005-0000-0000-0000CC920000}"/>
    <cellStyle name="Note 5 30 4" xfId="10110" xr:uid="{00000000-0005-0000-0000-0000CD920000}"/>
    <cellStyle name="Note 5 30 4 2" xfId="27545" xr:uid="{00000000-0005-0000-0000-0000CE920000}"/>
    <cellStyle name="Note 5 30 4 3" xfId="41998" xr:uid="{00000000-0005-0000-0000-0000CF920000}"/>
    <cellStyle name="Note 5 30 5" xfId="12530" xr:uid="{00000000-0005-0000-0000-0000D0920000}"/>
    <cellStyle name="Note 5 30 5 2" xfId="29965" xr:uid="{00000000-0005-0000-0000-0000D1920000}"/>
    <cellStyle name="Note 5 30 5 3" xfId="44418" xr:uid="{00000000-0005-0000-0000-0000D2920000}"/>
    <cellStyle name="Note 5 30 6" xfId="15444" xr:uid="{00000000-0005-0000-0000-0000D3920000}"/>
    <cellStyle name="Note 5 30 6 2" xfId="32879" xr:uid="{00000000-0005-0000-0000-0000D4920000}"/>
    <cellStyle name="Note 5 30 6 3" xfId="47332" xr:uid="{00000000-0005-0000-0000-0000D5920000}"/>
    <cellStyle name="Note 5 30 7" xfId="19537" xr:uid="{00000000-0005-0000-0000-0000D6920000}"/>
    <cellStyle name="Note 5 30 8" xfId="20606" xr:uid="{00000000-0005-0000-0000-0000D7920000}"/>
    <cellStyle name="Note 5 31" xfId="4868" xr:uid="{00000000-0005-0000-0000-0000D8920000}"/>
    <cellStyle name="Note 5 31 2" xfId="14276" xr:uid="{00000000-0005-0000-0000-0000D9920000}"/>
    <cellStyle name="Note 5 31 2 2" xfId="31711" xr:uid="{00000000-0005-0000-0000-0000DA920000}"/>
    <cellStyle name="Note 5 31 2 3" xfId="46164" xr:uid="{00000000-0005-0000-0000-0000DB920000}"/>
    <cellStyle name="Note 5 31 3" xfId="16737" xr:uid="{00000000-0005-0000-0000-0000DC920000}"/>
    <cellStyle name="Note 5 31 3 2" xfId="34172" xr:uid="{00000000-0005-0000-0000-0000DD920000}"/>
    <cellStyle name="Note 5 31 3 3" xfId="48625" xr:uid="{00000000-0005-0000-0000-0000DE920000}"/>
    <cellStyle name="Note 5 31 4" xfId="22304" xr:uid="{00000000-0005-0000-0000-0000DF920000}"/>
    <cellStyle name="Note 5 31 5" xfId="36757" xr:uid="{00000000-0005-0000-0000-0000E0920000}"/>
    <cellStyle name="Note 5 32" xfId="7330" xr:uid="{00000000-0005-0000-0000-0000E1920000}"/>
    <cellStyle name="Note 5 32 2" xfId="24765" xr:uid="{00000000-0005-0000-0000-0000E2920000}"/>
    <cellStyle name="Note 5 32 3" xfId="39218" xr:uid="{00000000-0005-0000-0000-0000E3920000}"/>
    <cellStyle name="Note 5 33" xfId="9771" xr:uid="{00000000-0005-0000-0000-0000E4920000}"/>
    <cellStyle name="Note 5 33 2" xfId="27206" xr:uid="{00000000-0005-0000-0000-0000E5920000}"/>
    <cellStyle name="Note 5 33 3" xfId="41659" xr:uid="{00000000-0005-0000-0000-0000E6920000}"/>
    <cellStyle name="Note 5 34" xfId="12191" xr:uid="{00000000-0005-0000-0000-0000E7920000}"/>
    <cellStyle name="Note 5 34 2" xfId="29626" xr:uid="{00000000-0005-0000-0000-0000E8920000}"/>
    <cellStyle name="Note 5 34 3" xfId="44079" xr:uid="{00000000-0005-0000-0000-0000E9920000}"/>
    <cellStyle name="Note 5 35" xfId="19198" xr:uid="{00000000-0005-0000-0000-0000EA920000}"/>
    <cellStyle name="Note 5 4" xfId="2697" xr:uid="{00000000-0005-0000-0000-0000EB920000}"/>
    <cellStyle name="Note 5 4 10" xfId="7670" xr:uid="{00000000-0005-0000-0000-0000EC920000}"/>
    <cellStyle name="Note 5 4 10 2" xfId="25105" xr:uid="{00000000-0005-0000-0000-0000ED920000}"/>
    <cellStyle name="Note 5 4 10 3" xfId="39558" xr:uid="{00000000-0005-0000-0000-0000EE920000}"/>
    <cellStyle name="Note 5 4 11" xfId="10111" xr:uid="{00000000-0005-0000-0000-0000EF920000}"/>
    <cellStyle name="Note 5 4 11 2" xfId="27546" xr:uid="{00000000-0005-0000-0000-0000F0920000}"/>
    <cellStyle name="Note 5 4 11 3" xfId="41999" xr:uid="{00000000-0005-0000-0000-0000F1920000}"/>
    <cellStyle name="Note 5 4 12" xfId="12531" xr:uid="{00000000-0005-0000-0000-0000F2920000}"/>
    <cellStyle name="Note 5 4 12 2" xfId="29966" xr:uid="{00000000-0005-0000-0000-0000F3920000}"/>
    <cellStyle name="Note 5 4 12 3" xfId="44419" xr:uid="{00000000-0005-0000-0000-0000F4920000}"/>
    <cellStyle name="Note 5 4 13" xfId="19538" xr:uid="{00000000-0005-0000-0000-0000F5920000}"/>
    <cellStyle name="Note 5 4 2" xfId="2698" xr:uid="{00000000-0005-0000-0000-0000F6920000}"/>
    <cellStyle name="Note 5 4 2 2" xfId="2699" xr:uid="{00000000-0005-0000-0000-0000F7920000}"/>
    <cellStyle name="Note 5 4 2 2 2" xfId="5210" xr:uid="{00000000-0005-0000-0000-0000F8920000}"/>
    <cellStyle name="Note 5 4 2 2 2 2" xfId="14533" xr:uid="{00000000-0005-0000-0000-0000F9920000}"/>
    <cellStyle name="Note 5 4 2 2 2 2 2" xfId="31968" xr:uid="{00000000-0005-0000-0000-0000FA920000}"/>
    <cellStyle name="Note 5 4 2 2 2 2 3" xfId="46421" xr:uid="{00000000-0005-0000-0000-0000FB920000}"/>
    <cellStyle name="Note 5 4 2 2 2 3" xfId="16994" xr:uid="{00000000-0005-0000-0000-0000FC920000}"/>
    <cellStyle name="Note 5 4 2 2 2 3 2" xfId="34429" xr:uid="{00000000-0005-0000-0000-0000FD920000}"/>
    <cellStyle name="Note 5 4 2 2 2 3 3" xfId="48882" xr:uid="{00000000-0005-0000-0000-0000FE920000}"/>
    <cellStyle name="Note 5 4 2 2 2 4" xfId="22646" xr:uid="{00000000-0005-0000-0000-0000FF920000}"/>
    <cellStyle name="Note 5 4 2 2 2 5" xfId="37099" xr:uid="{00000000-0005-0000-0000-000000930000}"/>
    <cellStyle name="Note 5 4 2 2 3" xfId="7672" xr:uid="{00000000-0005-0000-0000-000001930000}"/>
    <cellStyle name="Note 5 4 2 2 3 2" xfId="25107" xr:uid="{00000000-0005-0000-0000-000002930000}"/>
    <cellStyle name="Note 5 4 2 2 3 3" xfId="39560" xr:uid="{00000000-0005-0000-0000-000003930000}"/>
    <cellStyle name="Note 5 4 2 2 4" xfId="10113" xr:uid="{00000000-0005-0000-0000-000004930000}"/>
    <cellStyle name="Note 5 4 2 2 4 2" xfId="27548" xr:uid="{00000000-0005-0000-0000-000005930000}"/>
    <cellStyle name="Note 5 4 2 2 4 3" xfId="42001" xr:uid="{00000000-0005-0000-0000-000006930000}"/>
    <cellStyle name="Note 5 4 2 2 5" xfId="12533" xr:uid="{00000000-0005-0000-0000-000007930000}"/>
    <cellStyle name="Note 5 4 2 2 5 2" xfId="29968" xr:uid="{00000000-0005-0000-0000-000008930000}"/>
    <cellStyle name="Note 5 4 2 2 5 3" xfId="44421" xr:uid="{00000000-0005-0000-0000-000009930000}"/>
    <cellStyle name="Note 5 4 2 2 6" xfId="19540" xr:uid="{00000000-0005-0000-0000-00000A930000}"/>
    <cellStyle name="Note 5 4 2 3" xfId="2700" xr:uid="{00000000-0005-0000-0000-00000B930000}"/>
    <cellStyle name="Note 5 4 2 3 2" xfId="5211" xr:uid="{00000000-0005-0000-0000-00000C930000}"/>
    <cellStyle name="Note 5 4 2 3 2 2" xfId="14534" xr:uid="{00000000-0005-0000-0000-00000D930000}"/>
    <cellStyle name="Note 5 4 2 3 2 2 2" xfId="31969" xr:uid="{00000000-0005-0000-0000-00000E930000}"/>
    <cellStyle name="Note 5 4 2 3 2 2 3" xfId="46422" xr:uid="{00000000-0005-0000-0000-00000F930000}"/>
    <cellStyle name="Note 5 4 2 3 2 3" xfId="16995" xr:uid="{00000000-0005-0000-0000-000010930000}"/>
    <cellStyle name="Note 5 4 2 3 2 3 2" xfId="34430" xr:uid="{00000000-0005-0000-0000-000011930000}"/>
    <cellStyle name="Note 5 4 2 3 2 3 3" xfId="48883" xr:uid="{00000000-0005-0000-0000-000012930000}"/>
    <cellStyle name="Note 5 4 2 3 2 4" xfId="22647" xr:uid="{00000000-0005-0000-0000-000013930000}"/>
    <cellStyle name="Note 5 4 2 3 2 5" xfId="37100" xr:uid="{00000000-0005-0000-0000-000014930000}"/>
    <cellStyle name="Note 5 4 2 3 3" xfId="7673" xr:uid="{00000000-0005-0000-0000-000015930000}"/>
    <cellStyle name="Note 5 4 2 3 3 2" xfId="25108" xr:uid="{00000000-0005-0000-0000-000016930000}"/>
    <cellStyle name="Note 5 4 2 3 3 3" xfId="39561" xr:uid="{00000000-0005-0000-0000-000017930000}"/>
    <cellStyle name="Note 5 4 2 3 4" xfId="10114" xr:uid="{00000000-0005-0000-0000-000018930000}"/>
    <cellStyle name="Note 5 4 2 3 4 2" xfId="27549" xr:uid="{00000000-0005-0000-0000-000019930000}"/>
    <cellStyle name="Note 5 4 2 3 4 3" xfId="42002" xr:uid="{00000000-0005-0000-0000-00001A930000}"/>
    <cellStyle name="Note 5 4 2 3 5" xfId="12534" xr:uid="{00000000-0005-0000-0000-00001B930000}"/>
    <cellStyle name="Note 5 4 2 3 5 2" xfId="29969" xr:uid="{00000000-0005-0000-0000-00001C930000}"/>
    <cellStyle name="Note 5 4 2 3 5 3" xfId="44422" xr:uid="{00000000-0005-0000-0000-00001D930000}"/>
    <cellStyle name="Note 5 4 2 3 6" xfId="19541" xr:uid="{00000000-0005-0000-0000-00001E930000}"/>
    <cellStyle name="Note 5 4 2 4" xfId="2701" xr:uid="{00000000-0005-0000-0000-00001F930000}"/>
    <cellStyle name="Note 5 4 2 4 2" xfId="5212" xr:uid="{00000000-0005-0000-0000-000020930000}"/>
    <cellStyle name="Note 5 4 2 4 2 2" xfId="22648" xr:uid="{00000000-0005-0000-0000-000021930000}"/>
    <cellStyle name="Note 5 4 2 4 2 3" xfId="37101" xr:uid="{00000000-0005-0000-0000-000022930000}"/>
    <cellStyle name="Note 5 4 2 4 3" xfId="7674" xr:uid="{00000000-0005-0000-0000-000023930000}"/>
    <cellStyle name="Note 5 4 2 4 3 2" xfId="25109" xr:uid="{00000000-0005-0000-0000-000024930000}"/>
    <cellStyle name="Note 5 4 2 4 3 3" xfId="39562" xr:uid="{00000000-0005-0000-0000-000025930000}"/>
    <cellStyle name="Note 5 4 2 4 4" xfId="10115" xr:uid="{00000000-0005-0000-0000-000026930000}"/>
    <cellStyle name="Note 5 4 2 4 4 2" xfId="27550" xr:uid="{00000000-0005-0000-0000-000027930000}"/>
    <cellStyle name="Note 5 4 2 4 4 3" xfId="42003" xr:uid="{00000000-0005-0000-0000-000028930000}"/>
    <cellStyle name="Note 5 4 2 4 5" xfId="12535" xr:uid="{00000000-0005-0000-0000-000029930000}"/>
    <cellStyle name="Note 5 4 2 4 5 2" xfId="29970" xr:uid="{00000000-0005-0000-0000-00002A930000}"/>
    <cellStyle name="Note 5 4 2 4 5 3" xfId="44423" xr:uid="{00000000-0005-0000-0000-00002B930000}"/>
    <cellStyle name="Note 5 4 2 4 6" xfId="15445" xr:uid="{00000000-0005-0000-0000-00002C930000}"/>
    <cellStyle name="Note 5 4 2 4 6 2" xfId="32880" xr:uid="{00000000-0005-0000-0000-00002D930000}"/>
    <cellStyle name="Note 5 4 2 4 6 3" xfId="47333" xr:uid="{00000000-0005-0000-0000-00002E930000}"/>
    <cellStyle name="Note 5 4 2 4 7" xfId="19542" xr:uid="{00000000-0005-0000-0000-00002F930000}"/>
    <cellStyle name="Note 5 4 2 4 8" xfId="20607" xr:uid="{00000000-0005-0000-0000-000030930000}"/>
    <cellStyle name="Note 5 4 2 5" xfId="5209" xr:uid="{00000000-0005-0000-0000-000031930000}"/>
    <cellStyle name="Note 5 4 2 5 2" xfId="14532" xr:uid="{00000000-0005-0000-0000-000032930000}"/>
    <cellStyle name="Note 5 4 2 5 2 2" xfId="31967" xr:uid="{00000000-0005-0000-0000-000033930000}"/>
    <cellStyle name="Note 5 4 2 5 2 3" xfId="46420" xr:uid="{00000000-0005-0000-0000-000034930000}"/>
    <cellStyle name="Note 5 4 2 5 3" xfId="16993" xr:uid="{00000000-0005-0000-0000-000035930000}"/>
    <cellStyle name="Note 5 4 2 5 3 2" xfId="34428" xr:uid="{00000000-0005-0000-0000-000036930000}"/>
    <cellStyle name="Note 5 4 2 5 3 3" xfId="48881" xr:uid="{00000000-0005-0000-0000-000037930000}"/>
    <cellStyle name="Note 5 4 2 5 4" xfId="22645" xr:uid="{00000000-0005-0000-0000-000038930000}"/>
    <cellStyle name="Note 5 4 2 5 5" xfId="37098" xr:uid="{00000000-0005-0000-0000-000039930000}"/>
    <cellStyle name="Note 5 4 2 6" xfId="7671" xr:uid="{00000000-0005-0000-0000-00003A930000}"/>
    <cellStyle name="Note 5 4 2 6 2" xfId="25106" xr:uid="{00000000-0005-0000-0000-00003B930000}"/>
    <cellStyle name="Note 5 4 2 6 3" xfId="39559" xr:uid="{00000000-0005-0000-0000-00003C930000}"/>
    <cellStyle name="Note 5 4 2 7" xfId="10112" xr:uid="{00000000-0005-0000-0000-00003D930000}"/>
    <cellStyle name="Note 5 4 2 7 2" xfId="27547" xr:uid="{00000000-0005-0000-0000-00003E930000}"/>
    <cellStyle name="Note 5 4 2 7 3" xfId="42000" xr:uid="{00000000-0005-0000-0000-00003F930000}"/>
    <cellStyle name="Note 5 4 2 8" xfId="12532" xr:uid="{00000000-0005-0000-0000-000040930000}"/>
    <cellStyle name="Note 5 4 2 8 2" xfId="29967" xr:uid="{00000000-0005-0000-0000-000041930000}"/>
    <cellStyle name="Note 5 4 2 8 3" xfId="44420" xr:uid="{00000000-0005-0000-0000-000042930000}"/>
    <cellStyle name="Note 5 4 2 9" xfId="19539" xr:uid="{00000000-0005-0000-0000-000043930000}"/>
    <cellStyle name="Note 5 4 3" xfId="2702" xr:uid="{00000000-0005-0000-0000-000044930000}"/>
    <cellStyle name="Note 5 4 3 2" xfId="2703" xr:uid="{00000000-0005-0000-0000-000045930000}"/>
    <cellStyle name="Note 5 4 3 2 2" xfId="5214" xr:uid="{00000000-0005-0000-0000-000046930000}"/>
    <cellStyle name="Note 5 4 3 2 2 2" xfId="14536" xr:uid="{00000000-0005-0000-0000-000047930000}"/>
    <cellStyle name="Note 5 4 3 2 2 2 2" xfId="31971" xr:uid="{00000000-0005-0000-0000-000048930000}"/>
    <cellStyle name="Note 5 4 3 2 2 2 3" xfId="46424" xr:uid="{00000000-0005-0000-0000-000049930000}"/>
    <cellStyle name="Note 5 4 3 2 2 3" xfId="16997" xr:uid="{00000000-0005-0000-0000-00004A930000}"/>
    <cellStyle name="Note 5 4 3 2 2 3 2" xfId="34432" xr:uid="{00000000-0005-0000-0000-00004B930000}"/>
    <cellStyle name="Note 5 4 3 2 2 3 3" xfId="48885" xr:uid="{00000000-0005-0000-0000-00004C930000}"/>
    <cellStyle name="Note 5 4 3 2 2 4" xfId="22650" xr:uid="{00000000-0005-0000-0000-00004D930000}"/>
    <cellStyle name="Note 5 4 3 2 2 5" xfId="37103" xr:uid="{00000000-0005-0000-0000-00004E930000}"/>
    <cellStyle name="Note 5 4 3 2 3" xfId="7676" xr:uid="{00000000-0005-0000-0000-00004F930000}"/>
    <cellStyle name="Note 5 4 3 2 3 2" xfId="25111" xr:uid="{00000000-0005-0000-0000-000050930000}"/>
    <cellStyle name="Note 5 4 3 2 3 3" xfId="39564" xr:uid="{00000000-0005-0000-0000-000051930000}"/>
    <cellStyle name="Note 5 4 3 2 4" xfId="10117" xr:uid="{00000000-0005-0000-0000-000052930000}"/>
    <cellStyle name="Note 5 4 3 2 4 2" xfId="27552" xr:uid="{00000000-0005-0000-0000-000053930000}"/>
    <cellStyle name="Note 5 4 3 2 4 3" xfId="42005" xr:uid="{00000000-0005-0000-0000-000054930000}"/>
    <cellStyle name="Note 5 4 3 2 5" xfId="12537" xr:uid="{00000000-0005-0000-0000-000055930000}"/>
    <cellStyle name="Note 5 4 3 2 5 2" xfId="29972" xr:uid="{00000000-0005-0000-0000-000056930000}"/>
    <cellStyle name="Note 5 4 3 2 5 3" xfId="44425" xr:uid="{00000000-0005-0000-0000-000057930000}"/>
    <cellStyle name="Note 5 4 3 2 6" xfId="19544" xr:uid="{00000000-0005-0000-0000-000058930000}"/>
    <cellStyle name="Note 5 4 3 3" xfId="2704" xr:uid="{00000000-0005-0000-0000-000059930000}"/>
    <cellStyle name="Note 5 4 3 3 2" xfId="5215" xr:uid="{00000000-0005-0000-0000-00005A930000}"/>
    <cellStyle name="Note 5 4 3 3 2 2" xfId="14537" xr:uid="{00000000-0005-0000-0000-00005B930000}"/>
    <cellStyle name="Note 5 4 3 3 2 2 2" xfId="31972" xr:uid="{00000000-0005-0000-0000-00005C930000}"/>
    <cellStyle name="Note 5 4 3 3 2 2 3" xfId="46425" xr:uid="{00000000-0005-0000-0000-00005D930000}"/>
    <cellStyle name="Note 5 4 3 3 2 3" xfId="16998" xr:uid="{00000000-0005-0000-0000-00005E930000}"/>
    <cellStyle name="Note 5 4 3 3 2 3 2" xfId="34433" xr:uid="{00000000-0005-0000-0000-00005F930000}"/>
    <cellStyle name="Note 5 4 3 3 2 3 3" xfId="48886" xr:uid="{00000000-0005-0000-0000-000060930000}"/>
    <cellStyle name="Note 5 4 3 3 2 4" xfId="22651" xr:uid="{00000000-0005-0000-0000-000061930000}"/>
    <cellStyle name="Note 5 4 3 3 2 5" xfId="37104" xr:uid="{00000000-0005-0000-0000-000062930000}"/>
    <cellStyle name="Note 5 4 3 3 3" xfId="7677" xr:uid="{00000000-0005-0000-0000-000063930000}"/>
    <cellStyle name="Note 5 4 3 3 3 2" xfId="25112" xr:uid="{00000000-0005-0000-0000-000064930000}"/>
    <cellStyle name="Note 5 4 3 3 3 3" xfId="39565" xr:uid="{00000000-0005-0000-0000-000065930000}"/>
    <cellStyle name="Note 5 4 3 3 4" xfId="10118" xr:uid="{00000000-0005-0000-0000-000066930000}"/>
    <cellStyle name="Note 5 4 3 3 4 2" xfId="27553" xr:uid="{00000000-0005-0000-0000-000067930000}"/>
    <cellStyle name="Note 5 4 3 3 4 3" xfId="42006" xr:uid="{00000000-0005-0000-0000-000068930000}"/>
    <cellStyle name="Note 5 4 3 3 5" xfId="12538" xr:uid="{00000000-0005-0000-0000-000069930000}"/>
    <cellStyle name="Note 5 4 3 3 5 2" xfId="29973" xr:uid="{00000000-0005-0000-0000-00006A930000}"/>
    <cellStyle name="Note 5 4 3 3 5 3" xfId="44426" xr:uid="{00000000-0005-0000-0000-00006B930000}"/>
    <cellStyle name="Note 5 4 3 3 6" xfId="19545" xr:uid="{00000000-0005-0000-0000-00006C930000}"/>
    <cellStyle name="Note 5 4 3 4" xfId="2705" xr:uid="{00000000-0005-0000-0000-00006D930000}"/>
    <cellStyle name="Note 5 4 3 4 2" xfId="5216" xr:uid="{00000000-0005-0000-0000-00006E930000}"/>
    <cellStyle name="Note 5 4 3 4 2 2" xfId="22652" xr:uid="{00000000-0005-0000-0000-00006F930000}"/>
    <cellStyle name="Note 5 4 3 4 2 3" xfId="37105" xr:uid="{00000000-0005-0000-0000-000070930000}"/>
    <cellStyle name="Note 5 4 3 4 3" xfId="7678" xr:uid="{00000000-0005-0000-0000-000071930000}"/>
    <cellStyle name="Note 5 4 3 4 3 2" xfId="25113" xr:uid="{00000000-0005-0000-0000-000072930000}"/>
    <cellStyle name="Note 5 4 3 4 3 3" xfId="39566" xr:uid="{00000000-0005-0000-0000-000073930000}"/>
    <cellStyle name="Note 5 4 3 4 4" xfId="10119" xr:uid="{00000000-0005-0000-0000-000074930000}"/>
    <cellStyle name="Note 5 4 3 4 4 2" xfId="27554" xr:uid="{00000000-0005-0000-0000-000075930000}"/>
    <cellStyle name="Note 5 4 3 4 4 3" xfId="42007" xr:uid="{00000000-0005-0000-0000-000076930000}"/>
    <cellStyle name="Note 5 4 3 4 5" xfId="12539" xr:uid="{00000000-0005-0000-0000-000077930000}"/>
    <cellStyle name="Note 5 4 3 4 5 2" xfId="29974" xr:uid="{00000000-0005-0000-0000-000078930000}"/>
    <cellStyle name="Note 5 4 3 4 5 3" xfId="44427" xr:uid="{00000000-0005-0000-0000-000079930000}"/>
    <cellStyle name="Note 5 4 3 4 6" xfId="15446" xr:uid="{00000000-0005-0000-0000-00007A930000}"/>
    <cellStyle name="Note 5 4 3 4 6 2" xfId="32881" xr:uid="{00000000-0005-0000-0000-00007B930000}"/>
    <cellStyle name="Note 5 4 3 4 6 3" xfId="47334" xr:uid="{00000000-0005-0000-0000-00007C930000}"/>
    <cellStyle name="Note 5 4 3 4 7" xfId="19546" xr:uid="{00000000-0005-0000-0000-00007D930000}"/>
    <cellStyle name="Note 5 4 3 4 8" xfId="20608" xr:uid="{00000000-0005-0000-0000-00007E930000}"/>
    <cellStyle name="Note 5 4 3 5" xfId="5213" xr:uid="{00000000-0005-0000-0000-00007F930000}"/>
    <cellStyle name="Note 5 4 3 5 2" xfId="14535" xr:uid="{00000000-0005-0000-0000-000080930000}"/>
    <cellStyle name="Note 5 4 3 5 2 2" xfId="31970" xr:uid="{00000000-0005-0000-0000-000081930000}"/>
    <cellStyle name="Note 5 4 3 5 2 3" xfId="46423" xr:uid="{00000000-0005-0000-0000-000082930000}"/>
    <cellStyle name="Note 5 4 3 5 3" xfId="16996" xr:uid="{00000000-0005-0000-0000-000083930000}"/>
    <cellStyle name="Note 5 4 3 5 3 2" xfId="34431" xr:uid="{00000000-0005-0000-0000-000084930000}"/>
    <cellStyle name="Note 5 4 3 5 3 3" xfId="48884" xr:uid="{00000000-0005-0000-0000-000085930000}"/>
    <cellStyle name="Note 5 4 3 5 4" xfId="22649" xr:uid="{00000000-0005-0000-0000-000086930000}"/>
    <cellStyle name="Note 5 4 3 5 5" xfId="37102" xr:uid="{00000000-0005-0000-0000-000087930000}"/>
    <cellStyle name="Note 5 4 3 6" xfId="7675" xr:uid="{00000000-0005-0000-0000-000088930000}"/>
    <cellStyle name="Note 5 4 3 6 2" xfId="25110" xr:uid="{00000000-0005-0000-0000-000089930000}"/>
    <cellStyle name="Note 5 4 3 6 3" xfId="39563" xr:uid="{00000000-0005-0000-0000-00008A930000}"/>
    <cellStyle name="Note 5 4 3 7" xfId="10116" xr:uid="{00000000-0005-0000-0000-00008B930000}"/>
    <cellStyle name="Note 5 4 3 7 2" xfId="27551" xr:uid="{00000000-0005-0000-0000-00008C930000}"/>
    <cellStyle name="Note 5 4 3 7 3" xfId="42004" xr:uid="{00000000-0005-0000-0000-00008D930000}"/>
    <cellStyle name="Note 5 4 3 8" xfId="12536" xr:uid="{00000000-0005-0000-0000-00008E930000}"/>
    <cellStyle name="Note 5 4 3 8 2" xfId="29971" xr:uid="{00000000-0005-0000-0000-00008F930000}"/>
    <cellStyle name="Note 5 4 3 8 3" xfId="44424" xr:uid="{00000000-0005-0000-0000-000090930000}"/>
    <cellStyle name="Note 5 4 3 9" xfId="19543" xr:uid="{00000000-0005-0000-0000-000091930000}"/>
    <cellStyle name="Note 5 4 4" xfId="2706" xr:uid="{00000000-0005-0000-0000-000092930000}"/>
    <cellStyle name="Note 5 4 4 2" xfId="2707" xr:uid="{00000000-0005-0000-0000-000093930000}"/>
    <cellStyle name="Note 5 4 4 2 2" xfId="5218" xr:uid="{00000000-0005-0000-0000-000094930000}"/>
    <cellStyle name="Note 5 4 4 2 2 2" xfId="14539" xr:uid="{00000000-0005-0000-0000-000095930000}"/>
    <cellStyle name="Note 5 4 4 2 2 2 2" xfId="31974" xr:uid="{00000000-0005-0000-0000-000096930000}"/>
    <cellStyle name="Note 5 4 4 2 2 2 3" xfId="46427" xr:uid="{00000000-0005-0000-0000-000097930000}"/>
    <cellStyle name="Note 5 4 4 2 2 3" xfId="17000" xr:uid="{00000000-0005-0000-0000-000098930000}"/>
    <cellStyle name="Note 5 4 4 2 2 3 2" xfId="34435" xr:uid="{00000000-0005-0000-0000-000099930000}"/>
    <cellStyle name="Note 5 4 4 2 2 3 3" xfId="48888" xr:uid="{00000000-0005-0000-0000-00009A930000}"/>
    <cellStyle name="Note 5 4 4 2 2 4" xfId="22654" xr:uid="{00000000-0005-0000-0000-00009B930000}"/>
    <cellStyle name="Note 5 4 4 2 2 5" xfId="37107" xr:uid="{00000000-0005-0000-0000-00009C930000}"/>
    <cellStyle name="Note 5 4 4 2 3" xfId="7680" xr:uid="{00000000-0005-0000-0000-00009D930000}"/>
    <cellStyle name="Note 5 4 4 2 3 2" xfId="25115" xr:uid="{00000000-0005-0000-0000-00009E930000}"/>
    <cellStyle name="Note 5 4 4 2 3 3" xfId="39568" xr:uid="{00000000-0005-0000-0000-00009F930000}"/>
    <cellStyle name="Note 5 4 4 2 4" xfId="10121" xr:uid="{00000000-0005-0000-0000-0000A0930000}"/>
    <cellStyle name="Note 5 4 4 2 4 2" xfId="27556" xr:uid="{00000000-0005-0000-0000-0000A1930000}"/>
    <cellStyle name="Note 5 4 4 2 4 3" xfId="42009" xr:uid="{00000000-0005-0000-0000-0000A2930000}"/>
    <cellStyle name="Note 5 4 4 2 5" xfId="12541" xr:uid="{00000000-0005-0000-0000-0000A3930000}"/>
    <cellStyle name="Note 5 4 4 2 5 2" xfId="29976" xr:uid="{00000000-0005-0000-0000-0000A4930000}"/>
    <cellStyle name="Note 5 4 4 2 5 3" xfId="44429" xr:uid="{00000000-0005-0000-0000-0000A5930000}"/>
    <cellStyle name="Note 5 4 4 2 6" xfId="19548" xr:uid="{00000000-0005-0000-0000-0000A6930000}"/>
    <cellStyle name="Note 5 4 4 3" xfId="2708" xr:uid="{00000000-0005-0000-0000-0000A7930000}"/>
    <cellStyle name="Note 5 4 4 3 2" xfId="5219" xr:uid="{00000000-0005-0000-0000-0000A8930000}"/>
    <cellStyle name="Note 5 4 4 3 2 2" xfId="14540" xr:uid="{00000000-0005-0000-0000-0000A9930000}"/>
    <cellStyle name="Note 5 4 4 3 2 2 2" xfId="31975" xr:uid="{00000000-0005-0000-0000-0000AA930000}"/>
    <cellStyle name="Note 5 4 4 3 2 2 3" xfId="46428" xr:uid="{00000000-0005-0000-0000-0000AB930000}"/>
    <cellStyle name="Note 5 4 4 3 2 3" xfId="17001" xr:uid="{00000000-0005-0000-0000-0000AC930000}"/>
    <cellStyle name="Note 5 4 4 3 2 3 2" xfId="34436" xr:uid="{00000000-0005-0000-0000-0000AD930000}"/>
    <cellStyle name="Note 5 4 4 3 2 3 3" xfId="48889" xr:uid="{00000000-0005-0000-0000-0000AE930000}"/>
    <cellStyle name="Note 5 4 4 3 2 4" xfId="22655" xr:uid="{00000000-0005-0000-0000-0000AF930000}"/>
    <cellStyle name="Note 5 4 4 3 2 5" xfId="37108" xr:uid="{00000000-0005-0000-0000-0000B0930000}"/>
    <cellStyle name="Note 5 4 4 3 3" xfId="7681" xr:uid="{00000000-0005-0000-0000-0000B1930000}"/>
    <cellStyle name="Note 5 4 4 3 3 2" xfId="25116" xr:uid="{00000000-0005-0000-0000-0000B2930000}"/>
    <cellStyle name="Note 5 4 4 3 3 3" xfId="39569" xr:uid="{00000000-0005-0000-0000-0000B3930000}"/>
    <cellStyle name="Note 5 4 4 3 4" xfId="10122" xr:uid="{00000000-0005-0000-0000-0000B4930000}"/>
    <cellStyle name="Note 5 4 4 3 4 2" xfId="27557" xr:uid="{00000000-0005-0000-0000-0000B5930000}"/>
    <cellStyle name="Note 5 4 4 3 4 3" xfId="42010" xr:uid="{00000000-0005-0000-0000-0000B6930000}"/>
    <cellStyle name="Note 5 4 4 3 5" xfId="12542" xr:uid="{00000000-0005-0000-0000-0000B7930000}"/>
    <cellStyle name="Note 5 4 4 3 5 2" xfId="29977" xr:uid="{00000000-0005-0000-0000-0000B8930000}"/>
    <cellStyle name="Note 5 4 4 3 5 3" xfId="44430" xr:uid="{00000000-0005-0000-0000-0000B9930000}"/>
    <cellStyle name="Note 5 4 4 3 6" xfId="19549" xr:uid="{00000000-0005-0000-0000-0000BA930000}"/>
    <cellStyle name="Note 5 4 4 4" xfId="2709" xr:uid="{00000000-0005-0000-0000-0000BB930000}"/>
    <cellStyle name="Note 5 4 4 4 2" xfId="5220" xr:uid="{00000000-0005-0000-0000-0000BC930000}"/>
    <cellStyle name="Note 5 4 4 4 2 2" xfId="22656" xr:uid="{00000000-0005-0000-0000-0000BD930000}"/>
    <cellStyle name="Note 5 4 4 4 2 3" xfId="37109" xr:uid="{00000000-0005-0000-0000-0000BE930000}"/>
    <cellStyle name="Note 5 4 4 4 3" xfId="7682" xr:uid="{00000000-0005-0000-0000-0000BF930000}"/>
    <cellStyle name="Note 5 4 4 4 3 2" xfId="25117" xr:uid="{00000000-0005-0000-0000-0000C0930000}"/>
    <cellStyle name="Note 5 4 4 4 3 3" xfId="39570" xr:uid="{00000000-0005-0000-0000-0000C1930000}"/>
    <cellStyle name="Note 5 4 4 4 4" xfId="10123" xr:uid="{00000000-0005-0000-0000-0000C2930000}"/>
    <cellStyle name="Note 5 4 4 4 4 2" xfId="27558" xr:uid="{00000000-0005-0000-0000-0000C3930000}"/>
    <cellStyle name="Note 5 4 4 4 4 3" xfId="42011" xr:uid="{00000000-0005-0000-0000-0000C4930000}"/>
    <cellStyle name="Note 5 4 4 4 5" xfId="12543" xr:uid="{00000000-0005-0000-0000-0000C5930000}"/>
    <cellStyle name="Note 5 4 4 4 5 2" xfId="29978" xr:uid="{00000000-0005-0000-0000-0000C6930000}"/>
    <cellStyle name="Note 5 4 4 4 5 3" xfId="44431" xr:uid="{00000000-0005-0000-0000-0000C7930000}"/>
    <cellStyle name="Note 5 4 4 4 6" xfId="15447" xr:uid="{00000000-0005-0000-0000-0000C8930000}"/>
    <cellStyle name="Note 5 4 4 4 6 2" xfId="32882" xr:uid="{00000000-0005-0000-0000-0000C9930000}"/>
    <cellStyle name="Note 5 4 4 4 6 3" xfId="47335" xr:uid="{00000000-0005-0000-0000-0000CA930000}"/>
    <cellStyle name="Note 5 4 4 4 7" xfId="19550" xr:uid="{00000000-0005-0000-0000-0000CB930000}"/>
    <cellStyle name="Note 5 4 4 4 8" xfId="20609" xr:uid="{00000000-0005-0000-0000-0000CC930000}"/>
    <cellStyle name="Note 5 4 4 5" xfId="5217" xr:uid="{00000000-0005-0000-0000-0000CD930000}"/>
    <cellStyle name="Note 5 4 4 5 2" xfId="14538" xr:uid="{00000000-0005-0000-0000-0000CE930000}"/>
    <cellStyle name="Note 5 4 4 5 2 2" xfId="31973" xr:uid="{00000000-0005-0000-0000-0000CF930000}"/>
    <cellStyle name="Note 5 4 4 5 2 3" xfId="46426" xr:uid="{00000000-0005-0000-0000-0000D0930000}"/>
    <cellStyle name="Note 5 4 4 5 3" xfId="16999" xr:uid="{00000000-0005-0000-0000-0000D1930000}"/>
    <cellStyle name="Note 5 4 4 5 3 2" xfId="34434" xr:uid="{00000000-0005-0000-0000-0000D2930000}"/>
    <cellStyle name="Note 5 4 4 5 3 3" xfId="48887" xr:uid="{00000000-0005-0000-0000-0000D3930000}"/>
    <cellStyle name="Note 5 4 4 5 4" xfId="22653" xr:uid="{00000000-0005-0000-0000-0000D4930000}"/>
    <cellStyle name="Note 5 4 4 5 5" xfId="37106" xr:uid="{00000000-0005-0000-0000-0000D5930000}"/>
    <cellStyle name="Note 5 4 4 6" xfId="7679" xr:uid="{00000000-0005-0000-0000-0000D6930000}"/>
    <cellStyle name="Note 5 4 4 6 2" xfId="25114" xr:uid="{00000000-0005-0000-0000-0000D7930000}"/>
    <cellStyle name="Note 5 4 4 6 3" xfId="39567" xr:uid="{00000000-0005-0000-0000-0000D8930000}"/>
    <cellStyle name="Note 5 4 4 7" xfId="10120" xr:uid="{00000000-0005-0000-0000-0000D9930000}"/>
    <cellStyle name="Note 5 4 4 7 2" xfId="27555" xr:uid="{00000000-0005-0000-0000-0000DA930000}"/>
    <cellStyle name="Note 5 4 4 7 3" xfId="42008" xr:uid="{00000000-0005-0000-0000-0000DB930000}"/>
    <cellStyle name="Note 5 4 4 8" xfId="12540" xr:uid="{00000000-0005-0000-0000-0000DC930000}"/>
    <cellStyle name="Note 5 4 4 8 2" xfId="29975" xr:uid="{00000000-0005-0000-0000-0000DD930000}"/>
    <cellStyle name="Note 5 4 4 8 3" xfId="44428" xr:uid="{00000000-0005-0000-0000-0000DE930000}"/>
    <cellStyle name="Note 5 4 4 9" xfId="19547" xr:uid="{00000000-0005-0000-0000-0000DF930000}"/>
    <cellStyle name="Note 5 4 5" xfId="2710" xr:uid="{00000000-0005-0000-0000-0000E0930000}"/>
    <cellStyle name="Note 5 4 5 2" xfId="2711" xr:uid="{00000000-0005-0000-0000-0000E1930000}"/>
    <cellStyle name="Note 5 4 5 2 2" xfId="5222" xr:uid="{00000000-0005-0000-0000-0000E2930000}"/>
    <cellStyle name="Note 5 4 5 2 2 2" xfId="14542" xr:uid="{00000000-0005-0000-0000-0000E3930000}"/>
    <cellStyle name="Note 5 4 5 2 2 2 2" xfId="31977" xr:uid="{00000000-0005-0000-0000-0000E4930000}"/>
    <cellStyle name="Note 5 4 5 2 2 2 3" xfId="46430" xr:uid="{00000000-0005-0000-0000-0000E5930000}"/>
    <cellStyle name="Note 5 4 5 2 2 3" xfId="17003" xr:uid="{00000000-0005-0000-0000-0000E6930000}"/>
    <cellStyle name="Note 5 4 5 2 2 3 2" xfId="34438" xr:uid="{00000000-0005-0000-0000-0000E7930000}"/>
    <cellStyle name="Note 5 4 5 2 2 3 3" xfId="48891" xr:uid="{00000000-0005-0000-0000-0000E8930000}"/>
    <cellStyle name="Note 5 4 5 2 2 4" xfId="22658" xr:uid="{00000000-0005-0000-0000-0000E9930000}"/>
    <cellStyle name="Note 5 4 5 2 2 5" xfId="37111" xr:uid="{00000000-0005-0000-0000-0000EA930000}"/>
    <cellStyle name="Note 5 4 5 2 3" xfId="7684" xr:uid="{00000000-0005-0000-0000-0000EB930000}"/>
    <cellStyle name="Note 5 4 5 2 3 2" xfId="25119" xr:uid="{00000000-0005-0000-0000-0000EC930000}"/>
    <cellStyle name="Note 5 4 5 2 3 3" xfId="39572" xr:uid="{00000000-0005-0000-0000-0000ED930000}"/>
    <cellStyle name="Note 5 4 5 2 4" xfId="10125" xr:uid="{00000000-0005-0000-0000-0000EE930000}"/>
    <cellStyle name="Note 5 4 5 2 4 2" xfId="27560" xr:uid="{00000000-0005-0000-0000-0000EF930000}"/>
    <cellStyle name="Note 5 4 5 2 4 3" xfId="42013" xr:uid="{00000000-0005-0000-0000-0000F0930000}"/>
    <cellStyle name="Note 5 4 5 2 5" xfId="12545" xr:uid="{00000000-0005-0000-0000-0000F1930000}"/>
    <cellStyle name="Note 5 4 5 2 5 2" xfId="29980" xr:uid="{00000000-0005-0000-0000-0000F2930000}"/>
    <cellStyle name="Note 5 4 5 2 5 3" xfId="44433" xr:uid="{00000000-0005-0000-0000-0000F3930000}"/>
    <cellStyle name="Note 5 4 5 2 6" xfId="19552" xr:uid="{00000000-0005-0000-0000-0000F4930000}"/>
    <cellStyle name="Note 5 4 5 3" xfId="2712" xr:uid="{00000000-0005-0000-0000-0000F5930000}"/>
    <cellStyle name="Note 5 4 5 3 2" xfId="5223" xr:uid="{00000000-0005-0000-0000-0000F6930000}"/>
    <cellStyle name="Note 5 4 5 3 2 2" xfId="14543" xr:uid="{00000000-0005-0000-0000-0000F7930000}"/>
    <cellStyle name="Note 5 4 5 3 2 2 2" xfId="31978" xr:uid="{00000000-0005-0000-0000-0000F8930000}"/>
    <cellStyle name="Note 5 4 5 3 2 2 3" xfId="46431" xr:uid="{00000000-0005-0000-0000-0000F9930000}"/>
    <cellStyle name="Note 5 4 5 3 2 3" xfId="17004" xr:uid="{00000000-0005-0000-0000-0000FA930000}"/>
    <cellStyle name="Note 5 4 5 3 2 3 2" xfId="34439" xr:uid="{00000000-0005-0000-0000-0000FB930000}"/>
    <cellStyle name="Note 5 4 5 3 2 3 3" xfId="48892" xr:uid="{00000000-0005-0000-0000-0000FC930000}"/>
    <cellStyle name="Note 5 4 5 3 2 4" xfId="22659" xr:uid="{00000000-0005-0000-0000-0000FD930000}"/>
    <cellStyle name="Note 5 4 5 3 2 5" xfId="37112" xr:uid="{00000000-0005-0000-0000-0000FE930000}"/>
    <cellStyle name="Note 5 4 5 3 3" xfId="7685" xr:uid="{00000000-0005-0000-0000-0000FF930000}"/>
    <cellStyle name="Note 5 4 5 3 3 2" xfId="25120" xr:uid="{00000000-0005-0000-0000-000000940000}"/>
    <cellStyle name="Note 5 4 5 3 3 3" xfId="39573" xr:uid="{00000000-0005-0000-0000-000001940000}"/>
    <cellStyle name="Note 5 4 5 3 4" xfId="10126" xr:uid="{00000000-0005-0000-0000-000002940000}"/>
    <cellStyle name="Note 5 4 5 3 4 2" xfId="27561" xr:uid="{00000000-0005-0000-0000-000003940000}"/>
    <cellStyle name="Note 5 4 5 3 4 3" xfId="42014" xr:uid="{00000000-0005-0000-0000-000004940000}"/>
    <cellStyle name="Note 5 4 5 3 5" xfId="12546" xr:uid="{00000000-0005-0000-0000-000005940000}"/>
    <cellStyle name="Note 5 4 5 3 5 2" xfId="29981" xr:uid="{00000000-0005-0000-0000-000006940000}"/>
    <cellStyle name="Note 5 4 5 3 5 3" xfId="44434" xr:uid="{00000000-0005-0000-0000-000007940000}"/>
    <cellStyle name="Note 5 4 5 3 6" xfId="19553" xr:uid="{00000000-0005-0000-0000-000008940000}"/>
    <cellStyle name="Note 5 4 5 4" xfId="2713" xr:uid="{00000000-0005-0000-0000-000009940000}"/>
    <cellStyle name="Note 5 4 5 4 2" xfId="5224" xr:uid="{00000000-0005-0000-0000-00000A940000}"/>
    <cellStyle name="Note 5 4 5 4 2 2" xfId="22660" xr:uid="{00000000-0005-0000-0000-00000B940000}"/>
    <cellStyle name="Note 5 4 5 4 2 3" xfId="37113" xr:uid="{00000000-0005-0000-0000-00000C940000}"/>
    <cellStyle name="Note 5 4 5 4 3" xfId="7686" xr:uid="{00000000-0005-0000-0000-00000D940000}"/>
    <cellStyle name="Note 5 4 5 4 3 2" xfId="25121" xr:uid="{00000000-0005-0000-0000-00000E940000}"/>
    <cellStyle name="Note 5 4 5 4 3 3" xfId="39574" xr:uid="{00000000-0005-0000-0000-00000F940000}"/>
    <cellStyle name="Note 5 4 5 4 4" xfId="10127" xr:uid="{00000000-0005-0000-0000-000010940000}"/>
    <cellStyle name="Note 5 4 5 4 4 2" xfId="27562" xr:uid="{00000000-0005-0000-0000-000011940000}"/>
    <cellStyle name="Note 5 4 5 4 4 3" xfId="42015" xr:uid="{00000000-0005-0000-0000-000012940000}"/>
    <cellStyle name="Note 5 4 5 4 5" xfId="12547" xr:uid="{00000000-0005-0000-0000-000013940000}"/>
    <cellStyle name="Note 5 4 5 4 5 2" xfId="29982" xr:uid="{00000000-0005-0000-0000-000014940000}"/>
    <cellStyle name="Note 5 4 5 4 5 3" xfId="44435" xr:uid="{00000000-0005-0000-0000-000015940000}"/>
    <cellStyle name="Note 5 4 5 4 6" xfId="15448" xr:uid="{00000000-0005-0000-0000-000016940000}"/>
    <cellStyle name="Note 5 4 5 4 6 2" xfId="32883" xr:uid="{00000000-0005-0000-0000-000017940000}"/>
    <cellStyle name="Note 5 4 5 4 6 3" xfId="47336" xr:uid="{00000000-0005-0000-0000-000018940000}"/>
    <cellStyle name="Note 5 4 5 4 7" xfId="19554" xr:uid="{00000000-0005-0000-0000-000019940000}"/>
    <cellStyle name="Note 5 4 5 4 8" xfId="20610" xr:uid="{00000000-0005-0000-0000-00001A940000}"/>
    <cellStyle name="Note 5 4 5 5" xfId="5221" xr:uid="{00000000-0005-0000-0000-00001B940000}"/>
    <cellStyle name="Note 5 4 5 5 2" xfId="14541" xr:uid="{00000000-0005-0000-0000-00001C940000}"/>
    <cellStyle name="Note 5 4 5 5 2 2" xfId="31976" xr:uid="{00000000-0005-0000-0000-00001D940000}"/>
    <cellStyle name="Note 5 4 5 5 2 3" xfId="46429" xr:uid="{00000000-0005-0000-0000-00001E940000}"/>
    <cellStyle name="Note 5 4 5 5 3" xfId="17002" xr:uid="{00000000-0005-0000-0000-00001F940000}"/>
    <cellStyle name="Note 5 4 5 5 3 2" xfId="34437" xr:uid="{00000000-0005-0000-0000-000020940000}"/>
    <cellStyle name="Note 5 4 5 5 3 3" xfId="48890" xr:uid="{00000000-0005-0000-0000-000021940000}"/>
    <cellStyle name="Note 5 4 5 5 4" xfId="22657" xr:uid="{00000000-0005-0000-0000-000022940000}"/>
    <cellStyle name="Note 5 4 5 5 5" xfId="37110" xr:uid="{00000000-0005-0000-0000-000023940000}"/>
    <cellStyle name="Note 5 4 5 6" xfId="7683" xr:uid="{00000000-0005-0000-0000-000024940000}"/>
    <cellStyle name="Note 5 4 5 6 2" xfId="25118" xr:uid="{00000000-0005-0000-0000-000025940000}"/>
    <cellStyle name="Note 5 4 5 6 3" xfId="39571" xr:uid="{00000000-0005-0000-0000-000026940000}"/>
    <cellStyle name="Note 5 4 5 7" xfId="10124" xr:uid="{00000000-0005-0000-0000-000027940000}"/>
    <cellStyle name="Note 5 4 5 7 2" xfId="27559" xr:uid="{00000000-0005-0000-0000-000028940000}"/>
    <cellStyle name="Note 5 4 5 7 3" xfId="42012" xr:uid="{00000000-0005-0000-0000-000029940000}"/>
    <cellStyle name="Note 5 4 5 8" xfId="12544" xr:uid="{00000000-0005-0000-0000-00002A940000}"/>
    <cellStyle name="Note 5 4 5 8 2" xfId="29979" xr:uid="{00000000-0005-0000-0000-00002B940000}"/>
    <cellStyle name="Note 5 4 5 8 3" xfId="44432" xr:uid="{00000000-0005-0000-0000-00002C940000}"/>
    <cellStyle name="Note 5 4 5 9" xfId="19551" xr:uid="{00000000-0005-0000-0000-00002D940000}"/>
    <cellStyle name="Note 5 4 6" xfId="2714" xr:uid="{00000000-0005-0000-0000-00002E940000}"/>
    <cellStyle name="Note 5 4 6 2" xfId="5225" xr:uid="{00000000-0005-0000-0000-00002F940000}"/>
    <cellStyle name="Note 5 4 6 2 2" xfId="14544" xr:uid="{00000000-0005-0000-0000-000030940000}"/>
    <cellStyle name="Note 5 4 6 2 2 2" xfId="31979" xr:uid="{00000000-0005-0000-0000-000031940000}"/>
    <cellStyle name="Note 5 4 6 2 2 3" xfId="46432" xr:uid="{00000000-0005-0000-0000-000032940000}"/>
    <cellStyle name="Note 5 4 6 2 3" xfId="17005" xr:uid="{00000000-0005-0000-0000-000033940000}"/>
    <cellStyle name="Note 5 4 6 2 3 2" xfId="34440" xr:uid="{00000000-0005-0000-0000-000034940000}"/>
    <cellStyle name="Note 5 4 6 2 3 3" xfId="48893" xr:uid="{00000000-0005-0000-0000-000035940000}"/>
    <cellStyle name="Note 5 4 6 2 4" xfId="22661" xr:uid="{00000000-0005-0000-0000-000036940000}"/>
    <cellStyle name="Note 5 4 6 2 5" xfId="37114" xr:uid="{00000000-0005-0000-0000-000037940000}"/>
    <cellStyle name="Note 5 4 6 3" xfId="7687" xr:uid="{00000000-0005-0000-0000-000038940000}"/>
    <cellStyle name="Note 5 4 6 3 2" xfId="25122" xr:uid="{00000000-0005-0000-0000-000039940000}"/>
    <cellStyle name="Note 5 4 6 3 3" xfId="39575" xr:uid="{00000000-0005-0000-0000-00003A940000}"/>
    <cellStyle name="Note 5 4 6 4" xfId="10128" xr:uid="{00000000-0005-0000-0000-00003B940000}"/>
    <cellStyle name="Note 5 4 6 4 2" xfId="27563" xr:uid="{00000000-0005-0000-0000-00003C940000}"/>
    <cellStyle name="Note 5 4 6 4 3" xfId="42016" xr:uid="{00000000-0005-0000-0000-00003D940000}"/>
    <cellStyle name="Note 5 4 6 5" xfId="12548" xr:uid="{00000000-0005-0000-0000-00003E940000}"/>
    <cellStyle name="Note 5 4 6 5 2" xfId="29983" xr:uid="{00000000-0005-0000-0000-00003F940000}"/>
    <cellStyle name="Note 5 4 6 5 3" xfId="44436" xr:uid="{00000000-0005-0000-0000-000040940000}"/>
    <cellStyle name="Note 5 4 6 6" xfId="19555" xr:uid="{00000000-0005-0000-0000-000041940000}"/>
    <cellStyle name="Note 5 4 7" xfId="2715" xr:uid="{00000000-0005-0000-0000-000042940000}"/>
    <cellStyle name="Note 5 4 7 2" xfId="5226" xr:uid="{00000000-0005-0000-0000-000043940000}"/>
    <cellStyle name="Note 5 4 7 2 2" xfId="14545" xr:uid="{00000000-0005-0000-0000-000044940000}"/>
    <cellStyle name="Note 5 4 7 2 2 2" xfId="31980" xr:uid="{00000000-0005-0000-0000-000045940000}"/>
    <cellStyle name="Note 5 4 7 2 2 3" xfId="46433" xr:uid="{00000000-0005-0000-0000-000046940000}"/>
    <cellStyle name="Note 5 4 7 2 3" xfId="17006" xr:uid="{00000000-0005-0000-0000-000047940000}"/>
    <cellStyle name="Note 5 4 7 2 3 2" xfId="34441" xr:uid="{00000000-0005-0000-0000-000048940000}"/>
    <cellStyle name="Note 5 4 7 2 3 3" xfId="48894" xr:uid="{00000000-0005-0000-0000-000049940000}"/>
    <cellStyle name="Note 5 4 7 2 4" xfId="22662" xr:uid="{00000000-0005-0000-0000-00004A940000}"/>
    <cellStyle name="Note 5 4 7 2 5" xfId="37115" xr:uid="{00000000-0005-0000-0000-00004B940000}"/>
    <cellStyle name="Note 5 4 7 3" xfId="7688" xr:uid="{00000000-0005-0000-0000-00004C940000}"/>
    <cellStyle name="Note 5 4 7 3 2" xfId="25123" xr:uid="{00000000-0005-0000-0000-00004D940000}"/>
    <cellStyle name="Note 5 4 7 3 3" xfId="39576" xr:uid="{00000000-0005-0000-0000-00004E940000}"/>
    <cellStyle name="Note 5 4 7 4" xfId="10129" xr:uid="{00000000-0005-0000-0000-00004F940000}"/>
    <cellStyle name="Note 5 4 7 4 2" xfId="27564" xr:uid="{00000000-0005-0000-0000-000050940000}"/>
    <cellStyle name="Note 5 4 7 4 3" xfId="42017" xr:uid="{00000000-0005-0000-0000-000051940000}"/>
    <cellStyle name="Note 5 4 7 5" xfId="12549" xr:uid="{00000000-0005-0000-0000-000052940000}"/>
    <cellStyle name="Note 5 4 7 5 2" xfId="29984" xr:uid="{00000000-0005-0000-0000-000053940000}"/>
    <cellStyle name="Note 5 4 7 5 3" xfId="44437" xr:uid="{00000000-0005-0000-0000-000054940000}"/>
    <cellStyle name="Note 5 4 7 6" xfId="19556" xr:uid="{00000000-0005-0000-0000-000055940000}"/>
    <cellStyle name="Note 5 4 8" xfId="2716" xr:uid="{00000000-0005-0000-0000-000056940000}"/>
    <cellStyle name="Note 5 4 8 2" xfId="5227" xr:uid="{00000000-0005-0000-0000-000057940000}"/>
    <cellStyle name="Note 5 4 8 2 2" xfId="22663" xr:uid="{00000000-0005-0000-0000-000058940000}"/>
    <cellStyle name="Note 5 4 8 2 3" xfId="37116" xr:uid="{00000000-0005-0000-0000-000059940000}"/>
    <cellStyle name="Note 5 4 8 3" xfId="7689" xr:uid="{00000000-0005-0000-0000-00005A940000}"/>
    <cellStyle name="Note 5 4 8 3 2" xfId="25124" xr:uid="{00000000-0005-0000-0000-00005B940000}"/>
    <cellStyle name="Note 5 4 8 3 3" xfId="39577" xr:uid="{00000000-0005-0000-0000-00005C940000}"/>
    <cellStyle name="Note 5 4 8 4" xfId="10130" xr:uid="{00000000-0005-0000-0000-00005D940000}"/>
    <cellStyle name="Note 5 4 8 4 2" xfId="27565" xr:uid="{00000000-0005-0000-0000-00005E940000}"/>
    <cellStyle name="Note 5 4 8 4 3" xfId="42018" xr:uid="{00000000-0005-0000-0000-00005F940000}"/>
    <cellStyle name="Note 5 4 8 5" xfId="12550" xr:uid="{00000000-0005-0000-0000-000060940000}"/>
    <cellStyle name="Note 5 4 8 5 2" xfId="29985" xr:uid="{00000000-0005-0000-0000-000061940000}"/>
    <cellStyle name="Note 5 4 8 5 3" xfId="44438" xr:uid="{00000000-0005-0000-0000-000062940000}"/>
    <cellStyle name="Note 5 4 8 6" xfId="15449" xr:uid="{00000000-0005-0000-0000-000063940000}"/>
    <cellStyle name="Note 5 4 8 6 2" xfId="32884" xr:uid="{00000000-0005-0000-0000-000064940000}"/>
    <cellStyle name="Note 5 4 8 6 3" xfId="47337" xr:uid="{00000000-0005-0000-0000-000065940000}"/>
    <cellStyle name="Note 5 4 8 7" xfId="19557" xr:uid="{00000000-0005-0000-0000-000066940000}"/>
    <cellStyle name="Note 5 4 8 8" xfId="20611" xr:uid="{00000000-0005-0000-0000-000067940000}"/>
    <cellStyle name="Note 5 4 9" xfId="5208" xr:uid="{00000000-0005-0000-0000-000068940000}"/>
    <cellStyle name="Note 5 4 9 2" xfId="14531" xr:uid="{00000000-0005-0000-0000-000069940000}"/>
    <cellStyle name="Note 5 4 9 2 2" xfId="31966" xr:uid="{00000000-0005-0000-0000-00006A940000}"/>
    <cellStyle name="Note 5 4 9 2 3" xfId="46419" xr:uid="{00000000-0005-0000-0000-00006B940000}"/>
    <cellStyle name="Note 5 4 9 3" xfId="16992" xr:uid="{00000000-0005-0000-0000-00006C940000}"/>
    <cellStyle name="Note 5 4 9 3 2" xfId="34427" xr:uid="{00000000-0005-0000-0000-00006D940000}"/>
    <cellStyle name="Note 5 4 9 3 3" xfId="48880" xr:uid="{00000000-0005-0000-0000-00006E940000}"/>
    <cellStyle name="Note 5 4 9 4" xfId="22644" xr:uid="{00000000-0005-0000-0000-00006F940000}"/>
    <cellStyle name="Note 5 4 9 5" xfId="37097" xr:uid="{00000000-0005-0000-0000-000070940000}"/>
    <cellStyle name="Note 5 5" xfId="2717" xr:uid="{00000000-0005-0000-0000-000071940000}"/>
    <cellStyle name="Note 5 5 10" xfId="7690" xr:uid="{00000000-0005-0000-0000-000072940000}"/>
    <cellStyle name="Note 5 5 10 2" xfId="25125" xr:uid="{00000000-0005-0000-0000-000073940000}"/>
    <cellStyle name="Note 5 5 10 3" xfId="39578" xr:uid="{00000000-0005-0000-0000-000074940000}"/>
    <cellStyle name="Note 5 5 11" xfId="10131" xr:uid="{00000000-0005-0000-0000-000075940000}"/>
    <cellStyle name="Note 5 5 11 2" xfId="27566" xr:uid="{00000000-0005-0000-0000-000076940000}"/>
    <cellStyle name="Note 5 5 11 3" xfId="42019" xr:uid="{00000000-0005-0000-0000-000077940000}"/>
    <cellStyle name="Note 5 5 12" xfId="12551" xr:uid="{00000000-0005-0000-0000-000078940000}"/>
    <cellStyle name="Note 5 5 12 2" xfId="29986" xr:uid="{00000000-0005-0000-0000-000079940000}"/>
    <cellStyle name="Note 5 5 12 3" xfId="44439" xr:uid="{00000000-0005-0000-0000-00007A940000}"/>
    <cellStyle name="Note 5 5 13" xfId="19558" xr:uid="{00000000-0005-0000-0000-00007B940000}"/>
    <cellStyle name="Note 5 5 2" xfId="2718" xr:uid="{00000000-0005-0000-0000-00007C940000}"/>
    <cellStyle name="Note 5 5 2 2" xfId="2719" xr:uid="{00000000-0005-0000-0000-00007D940000}"/>
    <cellStyle name="Note 5 5 2 2 2" xfId="5230" xr:uid="{00000000-0005-0000-0000-00007E940000}"/>
    <cellStyle name="Note 5 5 2 2 2 2" xfId="14548" xr:uid="{00000000-0005-0000-0000-00007F940000}"/>
    <cellStyle name="Note 5 5 2 2 2 2 2" xfId="31983" xr:uid="{00000000-0005-0000-0000-000080940000}"/>
    <cellStyle name="Note 5 5 2 2 2 2 3" xfId="46436" xr:uid="{00000000-0005-0000-0000-000081940000}"/>
    <cellStyle name="Note 5 5 2 2 2 3" xfId="17009" xr:uid="{00000000-0005-0000-0000-000082940000}"/>
    <cellStyle name="Note 5 5 2 2 2 3 2" xfId="34444" xr:uid="{00000000-0005-0000-0000-000083940000}"/>
    <cellStyle name="Note 5 5 2 2 2 3 3" xfId="48897" xr:uid="{00000000-0005-0000-0000-000084940000}"/>
    <cellStyle name="Note 5 5 2 2 2 4" xfId="22666" xr:uid="{00000000-0005-0000-0000-000085940000}"/>
    <cellStyle name="Note 5 5 2 2 2 5" xfId="37119" xr:uid="{00000000-0005-0000-0000-000086940000}"/>
    <cellStyle name="Note 5 5 2 2 3" xfId="7692" xr:uid="{00000000-0005-0000-0000-000087940000}"/>
    <cellStyle name="Note 5 5 2 2 3 2" xfId="25127" xr:uid="{00000000-0005-0000-0000-000088940000}"/>
    <cellStyle name="Note 5 5 2 2 3 3" xfId="39580" xr:uid="{00000000-0005-0000-0000-000089940000}"/>
    <cellStyle name="Note 5 5 2 2 4" xfId="10133" xr:uid="{00000000-0005-0000-0000-00008A940000}"/>
    <cellStyle name="Note 5 5 2 2 4 2" xfId="27568" xr:uid="{00000000-0005-0000-0000-00008B940000}"/>
    <cellStyle name="Note 5 5 2 2 4 3" xfId="42021" xr:uid="{00000000-0005-0000-0000-00008C940000}"/>
    <cellStyle name="Note 5 5 2 2 5" xfId="12553" xr:uid="{00000000-0005-0000-0000-00008D940000}"/>
    <cellStyle name="Note 5 5 2 2 5 2" xfId="29988" xr:uid="{00000000-0005-0000-0000-00008E940000}"/>
    <cellStyle name="Note 5 5 2 2 5 3" xfId="44441" xr:uid="{00000000-0005-0000-0000-00008F940000}"/>
    <cellStyle name="Note 5 5 2 2 6" xfId="19560" xr:uid="{00000000-0005-0000-0000-000090940000}"/>
    <cellStyle name="Note 5 5 2 3" xfId="2720" xr:uid="{00000000-0005-0000-0000-000091940000}"/>
    <cellStyle name="Note 5 5 2 3 2" xfId="5231" xr:uid="{00000000-0005-0000-0000-000092940000}"/>
    <cellStyle name="Note 5 5 2 3 2 2" xfId="14549" xr:uid="{00000000-0005-0000-0000-000093940000}"/>
    <cellStyle name="Note 5 5 2 3 2 2 2" xfId="31984" xr:uid="{00000000-0005-0000-0000-000094940000}"/>
    <cellStyle name="Note 5 5 2 3 2 2 3" xfId="46437" xr:uid="{00000000-0005-0000-0000-000095940000}"/>
    <cellStyle name="Note 5 5 2 3 2 3" xfId="17010" xr:uid="{00000000-0005-0000-0000-000096940000}"/>
    <cellStyle name="Note 5 5 2 3 2 3 2" xfId="34445" xr:uid="{00000000-0005-0000-0000-000097940000}"/>
    <cellStyle name="Note 5 5 2 3 2 3 3" xfId="48898" xr:uid="{00000000-0005-0000-0000-000098940000}"/>
    <cellStyle name="Note 5 5 2 3 2 4" xfId="22667" xr:uid="{00000000-0005-0000-0000-000099940000}"/>
    <cellStyle name="Note 5 5 2 3 2 5" xfId="37120" xr:uid="{00000000-0005-0000-0000-00009A940000}"/>
    <cellStyle name="Note 5 5 2 3 3" xfId="7693" xr:uid="{00000000-0005-0000-0000-00009B940000}"/>
    <cellStyle name="Note 5 5 2 3 3 2" xfId="25128" xr:uid="{00000000-0005-0000-0000-00009C940000}"/>
    <cellStyle name="Note 5 5 2 3 3 3" xfId="39581" xr:uid="{00000000-0005-0000-0000-00009D940000}"/>
    <cellStyle name="Note 5 5 2 3 4" xfId="10134" xr:uid="{00000000-0005-0000-0000-00009E940000}"/>
    <cellStyle name="Note 5 5 2 3 4 2" xfId="27569" xr:uid="{00000000-0005-0000-0000-00009F940000}"/>
    <cellStyle name="Note 5 5 2 3 4 3" xfId="42022" xr:uid="{00000000-0005-0000-0000-0000A0940000}"/>
    <cellStyle name="Note 5 5 2 3 5" xfId="12554" xr:uid="{00000000-0005-0000-0000-0000A1940000}"/>
    <cellStyle name="Note 5 5 2 3 5 2" xfId="29989" xr:uid="{00000000-0005-0000-0000-0000A2940000}"/>
    <cellStyle name="Note 5 5 2 3 5 3" xfId="44442" xr:uid="{00000000-0005-0000-0000-0000A3940000}"/>
    <cellStyle name="Note 5 5 2 3 6" xfId="19561" xr:uid="{00000000-0005-0000-0000-0000A4940000}"/>
    <cellStyle name="Note 5 5 2 4" xfId="2721" xr:uid="{00000000-0005-0000-0000-0000A5940000}"/>
    <cellStyle name="Note 5 5 2 4 2" xfId="5232" xr:uid="{00000000-0005-0000-0000-0000A6940000}"/>
    <cellStyle name="Note 5 5 2 4 2 2" xfId="22668" xr:uid="{00000000-0005-0000-0000-0000A7940000}"/>
    <cellStyle name="Note 5 5 2 4 2 3" xfId="37121" xr:uid="{00000000-0005-0000-0000-0000A8940000}"/>
    <cellStyle name="Note 5 5 2 4 3" xfId="7694" xr:uid="{00000000-0005-0000-0000-0000A9940000}"/>
    <cellStyle name="Note 5 5 2 4 3 2" xfId="25129" xr:uid="{00000000-0005-0000-0000-0000AA940000}"/>
    <cellStyle name="Note 5 5 2 4 3 3" xfId="39582" xr:uid="{00000000-0005-0000-0000-0000AB940000}"/>
    <cellStyle name="Note 5 5 2 4 4" xfId="10135" xr:uid="{00000000-0005-0000-0000-0000AC940000}"/>
    <cellStyle name="Note 5 5 2 4 4 2" xfId="27570" xr:uid="{00000000-0005-0000-0000-0000AD940000}"/>
    <cellStyle name="Note 5 5 2 4 4 3" xfId="42023" xr:uid="{00000000-0005-0000-0000-0000AE940000}"/>
    <cellStyle name="Note 5 5 2 4 5" xfId="12555" xr:uid="{00000000-0005-0000-0000-0000AF940000}"/>
    <cellStyle name="Note 5 5 2 4 5 2" xfId="29990" xr:uid="{00000000-0005-0000-0000-0000B0940000}"/>
    <cellStyle name="Note 5 5 2 4 5 3" xfId="44443" xr:uid="{00000000-0005-0000-0000-0000B1940000}"/>
    <cellStyle name="Note 5 5 2 4 6" xfId="15450" xr:uid="{00000000-0005-0000-0000-0000B2940000}"/>
    <cellStyle name="Note 5 5 2 4 6 2" xfId="32885" xr:uid="{00000000-0005-0000-0000-0000B3940000}"/>
    <cellStyle name="Note 5 5 2 4 6 3" xfId="47338" xr:uid="{00000000-0005-0000-0000-0000B4940000}"/>
    <cellStyle name="Note 5 5 2 4 7" xfId="19562" xr:uid="{00000000-0005-0000-0000-0000B5940000}"/>
    <cellStyle name="Note 5 5 2 4 8" xfId="20612" xr:uid="{00000000-0005-0000-0000-0000B6940000}"/>
    <cellStyle name="Note 5 5 2 5" xfId="5229" xr:uid="{00000000-0005-0000-0000-0000B7940000}"/>
    <cellStyle name="Note 5 5 2 5 2" xfId="14547" xr:uid="{00000000-0005-0000-0000-0000B8940000}"/>
    <cellStyle name="Note 5 5 2 5 2 2" xfId="31982" xr:uid="{00000000-0005-0000-0000-0000B9940000}"/>
    <cellStyle name="Note 5 5 2 5 2 3" xfId="46435" xr:uid="{00000000-0005-0000-0000-0000BA940000}"/>
    <cellStyle name="Note 5 5 2 5 3" xfId="17008" xr:uid="{00000000-0005-0000-0000-0000BB940000}"/>
    <cellStyle name="Note 5 5 2 5 3 2" xfId="34443" xr:uid="{00000000-0005-0000-0000-0000BC940000}"/>
    <cellStyle name="Note 5 5 2 5 3 3" xfId="48896" xr:uid="{00000000-0005-0000-0000-0000BD940000}"/>
    <cellStyle name="Note 5 5 2 5 4" xfId="22665" xr:uid="{00000000-0005-0000-0000-0000BE940000}"/>
    <cellStyle name="Note 5 5 2 5 5" xfId="37118" xr:uid="{00000000-0005-0000-0000-0000BF940000}"/>
    <cellStyle name="Note 5 5 2 6" xfId="7691" xr:uid="{00000000-0005-0000-0000-0000C0940000}"/>
    <cellStyle name="Note 5 5 2 6 2" xfId="25126" xr:uid="{00000000-0005-0000-0000-0000C1940000}"/>
    <cellStyle name="Note 5 5 2 6 3" xfId="39579" xr:uid="{00000000-0005-0000-0000-0000C2940000}"/>
    <cellStyle name="Note 5 5 2 7" xfId="10132" xr:uid="{00000000-0005-0000-0000-0000C3940000}"/>
    <cellStyle name="Note 5 5 2 7 2" xfId="27567" xr:uid="{00000000-0005-0000-0000-0000C4940000}"/>
    <cellStyle name="Note 5 5 2 7 3" xfId="42020" xr:uid="{00000000-0005-0000-0000-0000C5940000}"/>
    <cellStyle name="Note 5 5 2 8" xfId="12552" xr:uid="{00000000-0005-0000-0000-0000C6940000}"/>
    <cellStyle name="Note 5 5 2 8 2" xfId="29987" xr:uid="{00000000-0005-0000-0000-0000C7940000}"/>
    <cellStyle name="Note 5 5 2 8 3" xfId="44440" xr:uid="{00000000-0005-0000-0000-0000C8940000}"/>
    <cellStyle name="Note 5 5 2 9" xfId="19559" xr:uid="{00000000-0005-0000-0000-0000C9940000}"/>
    <cellStyle name="Note 5 5 3" xfId="2722" xr:uid="{00000000-0005-0000-0000-0000CA940000}"/>
    <cellStyle name="Note 5 5 3 2" xfId="2723" xr:uid="{00000000-0005-0000-0000-0000CB940000}"/>
    <cellStyle name="Note 5 5 3 2 2" xfId="5234" xr:uid="{00000000-0005-0000-0000-0000CC940000}"/>
    <cellStyle name="Note 5 5 3 2 2 2" xfId="14551" xr:uid="{00000000-0005-0000-0000-0000CD940000}"/>
    <cellStyle name="Note 5 5 3 2 2 2 2" xfId="31986" xr:uid="{00000000-0005-0000-0000-0000CE940000}"/>
    <cellStyle name="Note 5 5 3 2 2 2 3" xfId="46439" xr:uid="{00000000-0005-0000-0000-0000CF940000}"/>
    <cellStyle name="Note 5 5 3 2 2 3" xfId="17012" xr:uid="{00000000-0005-0000-0000-0000D0940000}"/>
    <cellStyle name="Note 5 5 3 2 2 3 2" xfId="34447" xr:uid="{00000000-0005-0000-0000-0000D1940000}"/>
    <cellStyle name="Note 5 5 3 2 2 3 3" xfId="48900" xr:uid="{00000000-0005-0000-0000-0000D2940000}"/>
    <cellStyle name="Note 5 5 3 2 2 4" xfId="22670" xr:uid="{00000000-0005-0000-0000-0000D3940000}"/>
    <cellStyle name="Note 5 5 3 2 2 5" xfId="37123" xr:uid="{00000000-0005-0000-0000-0000D4940000}"/>
    <cellStyle name="Note 5 5 3 2 3" xfId="7696" xr:uid="{00000000-0005-0000-0000-0000D5940000}"/>
    <cellStyle name="Note 5 5 3 2 3 2" xfId="25131" xr:uid="{00000000-0005-0000-0000-0000D6940000}"/>
    <cellStyle name="Note 5 5 3 2 3 3" xfId="39584" xr:uid="{00000000-0005-0000-0000-0000D7940000}"/>
    <cellStyle name="Note 5 5 3 2 4" xfId="10137" xr:uid="{00000000-0005-0000-0000-0000D8940000}"/>
    <cellStyle name="Note 5 5 3 2 4 2" xfId="27572" xr:uid="{00000000-0005-0000-0000-0000D9940000}"/>
    <cellStyle name="Note 5 5 3 2 4 3" xfId="42025" xr:uid="{00000000-0005-0000-0000-0000DA940000}"/>
    <cellStyle name="Note 5 5 3 2 5" xfId="12557" xr:uid="{00000000-0005-0000-0000-0000DB940000}"/>
    <cellStyle name="Note 5 5 3 2 5 2" xfId="29992" xr:uid="{00000000-0005-0000-0000-0000DC940000}"/>
    <cellStyle name="Note 5 5 3 2 5 3" xfId="44445" xr:uid="{00000000-0005-0000-0000-0000DD940000}"/>
    <cellStyle name="Note 5 5 3 2 6" xfId="19564" xr:uid="{00000000-0005-0000-0000-0000DE940000}"/>
    <cellStyle name="Note 5 5 3 3" xfId="2724" xr:uid="{00000000-0005-0000-0000-0000DF940000}"/>
    <cellStyle name="Note 5 5 3 3 2" xfId="5235" xr:uid="{00000000-0005-0000-0000-0000E0940000}"/>
    <cellStyle name="Note 5 5 3 3 2 2" xfId="14552" xr:uid="{00000000-0005-0000-0000-0000E1940000}"/>
    <cellStyle name="Note 5 5 3 3 2 2 2" xfId="31987" xr:uid="{00000000-0005-0000-0000-0000E2940000}"/>
    <cellStyle name="Note 5 5 3 3 2 2 3" xfId="46440" xr:uid="{00000000-0005-0000-0000-0000E3940000}"/>
    <cellStyle name="Note 5 5 3 3 2 3" xfId="17013" xr:uid="{00000000-0005-0000-0000-0000E4940000}"/>
    <cellStyle name="Note 5 5 3 3 2 3 2" xfId="34448" xr:uid="{00000000-0005-0000-0000-0000E5940000}"/>
    <cellStyle name="Note 5 5 3 3 2 3 3" xfId="48901" xr:uid="{00000000-0005-0000-0000-0000E6940000}"/>
    <cellStyle name="Note 5 5 3 3 2 4" xfId="22671" xr:uid="{00000000-0005-0000-0000-0000E7940000}"/>
    <cellStyle name="Note 5 5 3 3 2 5" xfId="37124" xr:uid="{00000000-0005-0000-0000-0000E8940000}"/>
    <cellStyle name="Note 5 5 3 3 3" xfId="7697" xr:uid="{00000000-0005-0000-0000-0000E9940000}"/>
    <cellStyle name="Note 5 5 3 3 3 2" xfId="25132" xr:uid="{00000000-0005-0000-0000-0000EA940000}"/>
    <cellStyle name="Note 5 5 3 3 3 3" xfId="39585" xr:uid="{00000000-0005-0000-0000-0000EB940000}"/>
    <cellStyle name="Note 5 5 3 3 4" xfId="10138" xr:uid="{00000000-0005-0000-0000-0000EC940000}"/>
    <cellStyle name="Note 5 5 3 3 4 2" xfId="27573" xr:uid="{00000000-0005-0000-0000-0000ED940000}"/>
    <cellStyle name="Note 5 5 3 3 4 3" xfId="42026" xr:uid="{00000000-0005-0000-0000-0000EE940000}"/>
    <cellStyle name="Note 5 5 3 3 5" xfId="12558" xr:uid="{00000000-0005-0000-0000-0000EF940000}"/>
    <cellStyle name="Note 5 5 3 3 5 2" xfId="29993" xr:uid="{00000000-0005-0000-0000-0000F0940000}"/>
    <cellStyle name="Note 5 5 3 3 5 3" xfId="44446" xr:uid="{00000000-0005-0000-0000-0000F1940000}"/>
    <cellStyle name="Note 5 5 3 3 6" xfId="19565" xr:uid="{00000000-0005-0000-0000-0000F2940000}"/>
    <cellStyle name="Note 5 5 3 4" xfId="2725" xr:uid="{00000000-0005-0000-0000-0000F3940000}"/>
    <cellStyle name="Note 5 5 3 4 2" xfId="5236" xr:uid="{00000000-0005-0000-0000-0000F4940000}"/>
    <cellStyle name="Note 5 5 3 4 2 2" xfId="22672" xr:uid="{00000000-0005-0000-0000-0000F5940000}"/>
    <cellStyle name="Note 5 5 3 4 2 3" xfId="37125" xr:uid="{00000000-0005-0000-0000-0000F6940000}"/>
    <cellStyle name="Note 5 5 3 4 3" xfId="7698" xr:uid="{00000000-0005-0000-0000-0000F7940000}"/>
    <cellStyle name="Note 5 5 3 4 3 2" xfId="25133" xr:uid="{00000000-0005-0000-0000-0000F8940000}"/>
    <cellStyle name="Note 5 5 3 4 3 3" xfId="39586" xr:uid="{00000000-0005-0000-0000-0000F9940000}"/>
    <cellStyle name="Note 5 5 3 4 4" xfId="10139" xr:uid="{00000000-0005-0000-0000-0000FA940000}"/>
    <cellStyle name="Note 5 5 3 4 4 2" xfId="27574" xr:uid="{00000000-0005-0000-0000-0000FB940000}"/>
    <cellStyle name="Note 5 5 3 4 4 3" xfId="42027" xr:uid="{00000000-0005-0000-0000-0000FC940000}"/>
    <cellStyle name="Note 5 5 3 4 5" xfId="12559" xr:uid="{00000000-0005-0000-0000-0000FD940000}"/>
    <cellStyle name="Note 5 5 3 4 5 2" xfId="29994" xr:uid="{00000000-0005-0000-0000-0000FE940000}"/>
    <cellStyle name="Note 5 5 3 4 5 3" xfId="44447" xr:uid="{00000000-0005-0000-0000-0000FF940000}"/>
    <cellStyle name="Note 5 5 3 4 6" xfId="15451" xr:uid="{00000000-0005-0000-0000-000000950000}"/>
    <cellStyle name="Note 5 5 3 4 6 2" xfId="32886" xr:uid="{00000000-0005-0000-0000-000001950000}"/>
    <cellStyle name="Note 5 5 3 4 6 3" xfId="47339" xr:uid="{00000000-0005-0000-0000-000002950000}"/>
    <cellStyle name="Note 5 5 3 4 7" xfId="19566" xr:uid="{00000000-0005-0000-0000-000003950000}"/>
    <cellStyle name="Note 5 5 3 4 8" xfId="20613" xr:uid="{00000000-0005-0000-0000-000004950000}"/>
    <cellStyle name="Note 5 5 3 5" xfId="5233" xr:uid="{00000000-0005-0000-0000-000005950000}"/>
    <cellStyle name="Note 5 5 3 5 2" xfId="14550" xr:uid="{00000000-0005-0000-0000-000006950000}"/>
    <cellStyle name="Note 5 5 3 5 2 2" xfId="31985" xr:uid="{00000000-0005-0000-0000-000007950000}"/>
    <cellStyle name="Note 5 5 3 5 2 3" xfId="46438" xr:uid="{00000000-0005-0000-0000-000008950000}"/>
    <cellStyle name="Note 5 5 3 5 3" xfId="17011" xr:uid="{00000000-0005-0000-0000-000009950000}"/>
    <cellStyle name="Note 5 5 3 5 3 2" xfId="34446" xr:uid="{00000000-0005-0000-0000-00000A950000}"/>
    <cellStyle name="Note 5 5 3 5 3 3" xfId="48899" xr:uid="{00000000-0005-0000-0000-00000B950000}"/>
    <cellStyle name="Note 5 5 3 5 4" xfId="22669" xr:uid="{00000000-0005-0000-0000-00000C950000}"/>
    <cellStyle name="Note 5 5 3 5 5" xfId="37122" xr:uid="{00000000-0005-0000-0000-00000D950000}"/>
    <cellStyle name="Note 5 5 3 6" xfId="7695" xr:uid="{00000000-0005-0000-0000-00000E950000}"/>
    <cellStyle name="Note 5 5 3 6 2" xfId="25130" xr:uid="{00000000-0005-0000-0000-00000F950000}"/>
    <cellStyle name="Note 5 5 3 6 3" xfId="39583" xr:uid="{00000000-0005-0000-0000-000010950000}"/>
    <cellStyle name="Note 5 5 3 7" xfId="10136" xr:uid="{00000000-0005-0000-0000-000011950000}"/>
    <cellStyle name="Note 5 5 3 7 2" xfId="27571" xr:uid="{00000000-0005-0000-0000-000012950000}"/>
    <cellStyle name="Note 5 5 3 7 3" xfId="42024" xr:uid="{00000000-0005-0000-0000-000013950000}"/>
    <cellStyle name="Note 5 5 3 8" xfId="12556" xr:uid="{00000000-0005-0000-0000-000014950000}"/>
    <cellStyle name="Note 5 5 3 8 2" xfId="29991" xr:uid="{00000000-0005-0000-0000-000015950000}"/>
    <cellStyle name="Note 5 5 3 8 3" xfId="44444" xr:uid="{00000000-0005-0000-0000-000016950000}"/>
    <cellStyle name="Note 5 5 3 9" xfId="19563" xr:uid="{00000000-0005-0000-0000-000017950000}"/>
    <cellStyle name="Note 5 5 4" xfId="2726" xr:uid="{00000000-0005-0000-0000-000018950000}"/>
    <cellStyle name="Note 5 5 4 2" xfId="2727" xr:uid="{00000000-0005-0000-0000-000019950000}"/>
    <cellStyle name="Note 5 5 4 2 2" xfId="5238" xr:uid="{00000000-0005-0000-0000-00001A950000}"/>
    <cellStyle name="Note 5 5 4 2 2 2" xfId="14554" xr:uid="{00000000-0005-0000-0000-00001B950000}"/>
    <cellStyle name="Note 5 5 4 2 2 2 2" xfId="31989" xr:uid="{00000000-0005-0000-0000-00001C950000}"/>
    <cellStyle name="Note 5 5 4 2 2 2 3" xfId="46442" xr:uid="{00000000-0005-0000-0000-00001D950000}"/>
    <cellStyle name="Note 5 5 4 2 2 3" xfId="17015" xr:uid="{00000000-0005-0000-0000-00001E950000}"/>
    <cellStyle name="Note 5 5 4 2 2 3 2" xfId="34450" xr:uid="{00000000-0005-0000-0000-00001F950000}"/>
    <cellStyle name="Note 5 5 4 2 2 3 3" xfId="48903" xr:uid="{00000000-0005-0000-0000-000020950000}"/>
    <cellStyle name="Note 5 5 4 2 2 4" xfId="22674" xr:uid="{00000000-0005-0000-0000-000021950000}"/>
    <cellStyle name="Note 5 5 4 2 2 5" xfId="37127" xr:uid="{00000000-0005-0000-0000-000022950000}"/>
    <cellStyle name="Note 5 5 4 2 3" xfId="7700" xr:uid="{00000000-0005-0000-0000-000023950000}"/>
    <cellStyle name="Note 5 5 4 2 3 2" xfId="25135" xr:uid="{00000000-0005-0000-0000-000024950000}"/>
    <cellStyle name="Note 5 5 4 2 3 3" xfId="39588" xr:uid="{00000000-0005-0000-0000-000025950000}"/>
    <cellStyle name="Note 5 5 4 2 4" xfId="10141" xr:uid="{00000000-0005-0000-0000-000026950000}"/>
    <cellStyle name="Note 5 5 4 2 4 2" xfId="27576" xr:uid="{00000000-0005-0000-0000-000027950000}"/>
    <cellStyle name="Note 5 5 4 2 4 3" xfId="42029" xr:uid="{00000000-0005-0000-0000-000028950000}"/>
    <cellStyle name="Note 5 5 4 2 5" xfId="12561" xr:uid="{00000000-0005-0000-0000-000029950000}"/>
    <cellStyle name="Note 5 5 4 2 5 2" xfId="29996" xr:uid="{00000000-0005-0000-0000-00002A950000}"/>
    <cellStyle name="Note 5 5 4 2 5 3" xfId="44449" xr:uid="{00000000-0005-0000-0000-00002B950000}"/>
    <cellStyle name="Note 5 5 4 2 6" xfId="19568" xr:uid="{00000000-0005-0000-0000-00002C950000}"/>
    <cellStyle name="Note 5 5 4 3" xfId="2728" xr:uid="{00000000-0005-0000-0000-00002D950000}"/>
    <cellStyle name="Note 5 5 4 3 2" xfId="5239" xr:uid="{00000000-0005-0000-0000-00002E950000}"/>
    <cellStyle name="Note 5 5 4 3 2 2" xfId="14555" xr:uid="{00000000-0005-0000-0000-00002F950000}"/>
    <cellStyle name="Note 5 5 4 3 2 2 2" xfId="31990" xr:uid="{00000000-0005-0000-0000-000030950000}"/>
    <cellStyle name="Note 5 5 4 3 2 2 3" xfId="46443" xr:uid="{00000000-0005-0000-0000-000031950000}"/>
    <cellStyle name="Note 5 5 4 3 2 3" xfId="17016" xr:uid="{00000000-0005-0000-0000-000032950000}"/>
    <cellStyle name="Note 5 5 4 3 2 3 2" xfId="34451" xr:uid="{00000000-0005-0000-0000-000033950000}"/>
    <cellStyle name="Note 5 5 4 3 2 3 3" xfId="48904" xr:uid="{00000000-0005-0000-0000-000034950000}"/>
    <cellStyle name="Note 5 5 4 3 2 4" xfId="22675" xr:uid="{00000000-0005-0000-0000-000035950000}"/>
    <cellStyle name="Note 5 5 4 3 2 5" xfId="37128" xr:uid="{00000000-0005-0000-0000-000036950000}"/>
    <cellStyle name="Note 5 5 4 3 3" xfId="7701" xr:uid="{00000000-0005-0000-0000-000037950000}"/>
    <cellStyle name="Note 5 5 4 3 3 2" xfId="25136" xr:uid="{00000000-0005-0000-0000-000038950000}"/>
    <cellStyle name="Note 5 5 4 3 3 3" xfId="39589" xr:uid="{00000000-0005-0000-0000-000039950000}"/>
    <cellStyle name="Note 5 5 4 3 4" xfId="10142" xr:uid="{00000000-0005-0000-0000-00003A950000}"/>
    <cellStyle name="Note 5 5 4 3 4 2" xfId="27577" xr:uid="{00000000-0005-0000-0000-00003B950000}"/>
    <cellStyle name="Note 5 5 4 3 4 3" xfId="42030" xr:uid="{00000000-0005-0000-0000-00003C950000}"/>
    <cellStyle name="Note 5 5 4 3 5" xfId="12562" xr:uid="{00000000-0005-0000-0000-00003D950000}"/>
    <cellStyle name="Note 5 5 4 3 5 2" xfId="29997" xr:uid="{00000000-0005-0000-0000-00003E950000}"/>
    <cellStyle name="Note 5 5 4 3 5 3" xfId="44450" xr:uid="{00000000-0005-0000-0000-00003F950000}"/>
    <cellStyle name="Note 5 5 4 3 6" xfId="19569" xr:uid="{00000000-0005-0000-0000-000040950000}"/>
    <cellStyle name="Note 5 5 4 4" xfId="2729" xr:uid="{00000000-0005-0000-0000-000041950000}"/>
    <cellStyle name="Note 5 5 4 4 2" xfId="5240" xr:uid="{00000000-0005-0000-0000-000042950000}"/>
    <cellStyle name="Note 5 5 4 4 2 2" xfId="22676" xr:uid="{00000000-0005-0000-0000-000043950000}"/>
    <cellStyle name="Note 5 5 4 4 2 3" xfId="37129" xr:uid="{00000000-0005-0000-0000-000044950000}"/>
    <cellStyle name="Note 5 5 4 4 3" xfId="7702" xr:uid="{00000000-0005-0000-0000-000045950000}"/>
    <cellStyle name="Note 5 5 4 4 3 2" xfId="25137" xr:uid="{00000000-0005-0000-0000-000046950000}"/>
    <cellStyle name="Note 5 5 4 4 3 3" xfId="39590" xr:uid="{00000000-0005-0000-0000-000047950000}"/>
    <cellStyle name="Note 5 5 4 4 4" xfId="10143" xr:uid="{00000000-0005-0000-0000-000048950000}"/>
    <cellStyle name="Note 5 5 4 4 4 2" xfId="27578" xr:uid="{00000000-0005-0000-0000-000049950000}"/>
    <cellStyle name="Note 5 5 4 4 4 3" xfId="42031" xr:uid="{00000000-0005-0000-0000-00004A950000}"/>
    <cellStyle name="Note 5 5 4 4 5" xfId="12563" xr:uid="{00000000-0005-0000-0000-00004B950000}"/>
    <cellStyle name="Note 5 5 4 4 5 2" xfId="29998" xr:uid="{00000000-0005-0000-0000-00004C950000}"/>
    <cellStyle name="Note 5 5 4 4 5 3" xfId="44451" xr:uid="{00000000-0005-0000-0000-00004D950000}"/>
    <cellStyle name="Note 5 5 4 4 6" xfId="15452" xr:uid="{00000000-0005-0000-0000-00004E950000}"/>
    <cellStyle name="Note 5 5 4 4 6 2" xfId="32887" xr:uid="{00000000-0005-0000-0000-00004F950000}"/>
    <cellStyle name="Note 5 5 4 4 6 3" xfId="47340" xr:uid="{00000000-0005-0000-0000-000050950000}"/>
    <cellStyle name="Note 5 5 4 4 7" xfId="19570" xr:uid="{00000000-0005-0000-0000-000051950000}"/>
    <cellStyle name="Note 5 5 4 4 8" xfId="20614" xr:uid="{00000000-0005-0000-0000-000052950000}"/>
    <cellStyle name="Note 5 5 4 5" xfId="5237" xr:uid="{00000000-0005-0000-0000-000053950000}"/>
    <cellStyle name="Note 5 5 4 5 2" xfId="14553" xr:uid="{00000000-0005-0000-0000-000054950000}"/>
    <cellStyle name="Note 5 5 4 5 2 2" xfId="31988" xr:uid="{00000000-0005-0000-0000-000055950000}"/>
    <cellStyle name="Note 5 5 4 5 2 3" xfId="46441" xr:uid="{00000000-0005-0000-0000-000056950000}"/>
    <cellStyle name="Note 5 5 4 5 3" xfId="17014" xr:uid="{00000000-0005-0000-0000-000057950000}"/>
    <cellStyle name="Note 5 5 4 5 3 2" xfId="34449" xr:uid="{00000000-0005-0000-0000-000058950000}"/>
    <cellStyle name="Note 5 5 4 5 3 3" xfId="48902" xr:uid="{00000000-0005-0000-0000-000059950000}"/>
    <cellStyle name="Note 5 5 4 5 4" xfId="22673" xr:uid="{00000000-0005-0000-0000-00005A950000}"/>
    <cellStyle name="Note 5 5 4 5 5" xfId="37126" xr:uid="{00000000-0005-0000-0000-00005B950000}"/>
    <cellStyle name="Note 5 5 4 6" xfId="7699" xr:uid="{00000000-0005-0000-0000-00005C950000}"/>
    <cellStyle name="Note 5 5 4 6 2" xfId="25134" xr:uid="{00000000-0005-0000-0000-00005D950000}"/>
    <cellStyle name="Note 5 5 4 6 3" xfId="39587" xr:uid="{00000000-0005-0000-0000-00005E950000}"/>
    <cellStyle name="Note 5 5 4 7" xfId="10140" xr:uid="{00000000-0005-0000-0000-00005F950000}"/>
    <cellStyle name="Note 5 5 4 7 2" xfId="27575" xr:uid="{00000000-0005-0000-0000-000060950000}"/>
    <cellStyle name="Note 5 5 4 7 3" xfId="42028" xr:uid="{00000000-0005-0000-0000-000061950000}"/>
    <cellStyle name="Note 5 5 4 8" xfId="12560" xr:uid="{00000000-0005-0000-0000-000062950000}"/>
    <cellStyle name="Note 5 5 4 8 2" xfId="29995" xr:uid="{00000000-0005-0000-0000-000063950000}"/>
    <cellStyle name="Note 5 5 4 8 3" xfId="44448" xr:uid="{00000000-0005-0000-0000-000064950000}"/>
    <cellStyle name="Note 5 5 4 9" xfId="19567" xr:uid="{00000000-0005-0000-0000-000065950000}"/>
    <cellStyle name="Note 5 5 5" xfId="2730" xr:uid="{00000000-0005-0000-0000-000066950000}"/>
    <cellStyle name="Note 5 5 5 2" xfId="2731" xr:uid="{00000000-0005-0000-0000-000067950000}"/>
    <cellStyle name="Note 5 5 5 2 2" xfId="5242" xr:uid="{00000000-0005-0000-0000-000068950000}"/>
    <cellStyle name="Note 5 5 5 2 2 2" xfId="14557" xr:uid="{00000000-0005-0000-0000-000069950000}"/>
    <cellStyle name="Note 5 5 5 2 2 2 2" xfId="31992" xr:uid="{00000000-0005-0000-0000-00006A950000}"/>
    <cellStyle name="Note 5 5 5 2 2 2 3" xfId="46445" xr:uid="{00000000-0005-0000-0000-00006B950000}"/>
    <cellStyle name="Note 5 5 5 2 2 3" xfId="17018" xr:uid="{00000000-0005-0000-0000-00006C950000}"/>
    <cellStyle name="Note 5 5 5 2 2 3 2" xfId="34453" xr:uid="{00000000-0005-0000-0000-00006D950000}"/>
    <cellStyle name="Note 5 5 5 2 2 3 3" xfId="48906" xr:uid="{00000000-0005-0000-0000-00006E950000}"/>
    <cellStyle name="Note 5 5 5 2 2 4" xfId="22678" xr:uid="{00000000-0005-0000-0000-00006F950000}"/>
    <cellStyle name="Note 5 5 5 2 2 5" xfId="37131" xr:uid="{00000000-0005-0000-0000-000070950000}"/>
    <cellStyle name="Note 5 5 5 2 3" xfId="7704" xr:uid="{00000000-0005-0000-0000-000071950000}"/>
    <cellStyle name="Note 5 5 5 2 3 2" xfId="25139" xr:uid="{00000000-0005-0000-0000-000072950000}"/>
    <cellStyle name="Note 5 5 5 2 3 3" xfId="39592" xr:uid="{00000000-0005-0000-0000-000073950000}"/>
    <cellStyle name="Note 5 5 5 2 4" xfId="10145" xr:uid="{00000000-0005-0000-0000-000074950000}"/>
    <cellStyle name="Note 5 5 5 2 4 2" xfId="27580" xr:uid="{00000000-0005-0000-0000-000075950000}"/>
    <cellStyle name="Note 5 5 5 2 4 3" xfId="42033" xr:uid="{00000000-0005-0000-0000-000076950000}"/>
    <cellStyle name="Note 5 5 5 2 5" xfId="12565" xr:uid="{00000000-0005-0000-0000-000077950000}"/>
    <cellStyle name="Note 5 5 5 2 5 2" xfId="30000" xr:uid="{00000000-0005-0000-0000-000078950000}"/>
    <cellStyle name="Note 5 5 5 2 5 3" xfId="44453" xr:uid="{00000000-0005-0000-0000-000079950000}"/>
    <cellStyle name="Note 5 5 5 2 6" xfId="19572" xr:uid="{00000000-0005-0000-0000-00007A950000}"/>
    <cellStyle name="Note 5 5 5 3" xfId="2732" xr:uid="{00000000-0005-0000-0000-00007B950000}"/>
    <cellStyle name="Note 5 5 5 3 2" xfId="5243" xr:uid="{00000000-0005-0000-0000-00007C950000}"/>
    <cellStyle name="Note 5 5 5 3 2 2" xfId="14558" xr:uid="{00000000-0005-0000-0000-00007D950000}"/>
    <cellStyle name="Note 5 5 5 3 2 2 2" xfId="31993" xr:uid="{00000000-0005-0000-0000-00007E950000}"/>
    <cellStyle name="Note 5 5 5 3 2 2 3" xfId="46446" xr:uid="{00000000-0005-0000-0000-00007F950000}"/>
    <cellStyle name="Note 5 5 5 3 2 3" xfId="17019" xr:uid="{00000000-0005-0000-0000-000080950000}"/>
    <cellStyle name="Note 5 5 5 3 2 3 2" xfId="34454" xr:uid="{00000000-0005-0000-0000-000081950000}"/>
    <cellStyle name="Note 5 5 5 3 2 3 3" xfId="48907" xr:uid="{00000000-0005-0000-0000-000082950000}"/>
    <cellStyle name="Note 5 5 5 3 2 4" xfId="22679" xr:uid="{00000000-0005-0000-0000-000083950000}"/>
    <cellStyle name="Note 5 5 5 3 2 5" xfId="37132" xr:uid="{00000000-0005-0000-0000-000084950000}"/>
    <cellStyle name="Note 5 5 5 3 3" xfId="7705" xr:uid="{00000000-0005-0000-0000-000085950000}"/>
    <cellStyle name="Note 5 5 5 3 3 2" xfId="25140" xr:uid="{00000000-0005-0000-0000-000086950000}"/>
    <cellStyle name="Note 5 5 5 3 3 3" xfId="39593" xr:uid="{00000000-0005-0000-0000-000087950000}"/>
    <cellStyle name="Note 5 5 5 3 4" xfId="10146" xr:uid="{00000000-0005-0000-0000-000088950000}"/>
    <cellStyle name="Note 5 5 5 3 4 2" xfId="27581" xr:uid="{00000000-0005-0000-0000-000089950000}"/>
    <cellStyle name="Note 5 5 5 3 4 3" xfId="42034" xr:uid="{00000000-0005-0000-0000-00008A950000}"/>
    <cellStyle name="Note 5 5 5 3 5" xfId="12566" xr:uid="{00000000-0005-0000-0000-00008B950000}"/>
    <cellStyle name="Note 5 5 5 3 5 2" xfId="30001" xr:uid="{00000000-0005-0000-0000-00008C950000}"/>
    <cellStyle name="Note 5 5 5 3 5 3" xfId="44454" xr:uid="{00000000-0005-0000-0000-00008D950000}"/>
    <cellStyle name="Note 5 5 5 3 6" xfId="19573" xr:uid="{00000000-0005-0000-0000-00008E950000}"/>
    <cellStyle name="Note 5 5 5 4" xfId="2733" xr:uid="{00000000-0005-0000-0000-00008F950000}"/>
    <cellStyle name="Note 5 5 5 4 2" xfId="5244" xr:uid="{00000000-0005-0000-0000-000090950000}"/>
    <cellStyle name="Note 5 5 5 4 2 2" xfId="22680" xr:uid="{00000000-0005-0000-0000-000091950000}"/>
    <cellStyle name="Note 5 5 5 4 2 3" xfId="37133" xr:uid="{00000000-0005-0000-0000-000092950000}"/>
    <cellStyle name="Note 5 5 5 4 3" xfId="7706" xr:uid="{00000000-0005-0000-0000-000093950000}"/>
    <cellStyle name="Note 5 5 5 4 3 2" xfId="25141" xr:uid="{00000000-0005-0000-0000-000094950000}"/>
    <cellStyle name="Note 5 5 5 4 3 3" xfId="39594" xr:uid="{00000000-0005-0000-0000-000095950000}"/>
    <cellStyle name="Note 5 5 5 4 4" xfId="10147" xr:uid="{00000000-0005-0000-0000-000096950000}"/>
    <cellStyle name="Note 5 5 5 4 4 2" xfId="27582" xr:uid="{00000000-0005-0000-0000-000097950000}"/>
    <cellStyle name="Note 5 5 5 4 4 3" xfId="42035" xr:uid="{00000000-0005-0000-0000-000098950000}"/>
    <cellStyle name="Note 5 5 5 4 5" xfId="12567" xr:uid="{00000000-0005-0000-0000-000099950000}"/>
    <cellStyle name="Note 5 5 5 4 5 2" xfId="30002" xr:uid="{00000000-0005-0000-0000-00009A950000}"/>
    <cellStyle name="Note 5 5 5 4 5 3" xfId="44455" xr:uid="{00000000-0005-0000-0000-00009B950000}"/>
    <cellStyle name="Note 5 5 5 4 6" xfId="15453" xr:uid="{00000000-0005-0000-0000-00009C950000}"/>
    <cellStyle name="Note 5 5 5 4 6 2" xfId="32888" xr:uid="{00000000-0005-0000-0000-00009D950000}"/>
    <cellStyle name="Note 5 5 5 4 6 3" xfId="47341" xr:uid="{00000000-0005-0000-0000-00009E950000}"/>
    <cellStyle name="Note 5 5 5 4 7" xfId="19574" xr:uid="{00000000-0005-0000-0000-00009F950000}"/>
    <cellStyle name="Note 5 5 5 4 8" xfId="20615" xr:uid="{00000000-0005-0000-0000-0000A0950000}"/>
    <cellStyle name="Note 5 5 5 5" xfId="5241" xr:uid="{00000000-0005-0000-0000-0000A1950000}"/>
    <cellStyle name="Note 5 5 5 5 2" xfId="14556" xr:uid="{00000000-0005-0000-0000-0000A2950000}"/>
    <cellStyle name="Note 5 5 5 5 2 2" xfId="31991" xr:uid="{00000000-0005-0000-0000-0000A3950000}"/>
    <cellStyle name="Note 5 5 5 5 2 3" xfId="46444" xr:uid="{00000000-0005-0000-0000-0000A4950000}"/>
    <cellStyle name="Note 5 5 5 5 3" xfId="17017" xr:uid="{00000000-0005-0000-0000-0000A5950000}"/>
    <cellStyle name="Note 5 5 5 5 3 2" xfId="34452" xr:uid="{00000000-0005-0000-0000-0000A6950000}"/>
    <cellStyle name="Note 5 5 5 5 3 3" xfId="48905" xr:uid="{00000000-0005-0000-0000-0000A7950000}"/>
    <cellStyle name="Note 5 5 5 5 4" xfId="22677" xr:uid="{00000000-0005-0000-0000-0000A8950000}"/>
    <cellStyle name="Note 5 5 5 5 5" xfId="37130" xr:uid="{00000000-0005-0000-0000-0000A9950000}"/>
    <cellStyle name="Note 5 5 5 6" xfId="7703" xr:uid="{00000000-0005-0000-0000-0000AA950000}"/>
    <cellStyle name="Note 5 5 5 6 2" xfId="25138" xr:uid="{00000000-0005-0000-0000-0000AB950000}"/>
    <cellStyle name="Note 5 5 5 6 3" xfId="39591" xr:uid="{00000000-0005-0000-0000-0000AC950000}"/>
    <cellStyle name="Note 5 5 5 7" xfId="10144" xr:uid="{00000000-0005-0000-0000-0000AD950000}"/>
    <cellStyle name="Note 5 5 5 7 2" xfId="27579" xr:uid="{00000000-0005-0000-0000-0000AE950000}"/>
    <cellStyle name="Note 5 5 5 7 3" xfId="42032" xr:uid="{00000000-0005-0000-0000-0000AF950000}"/>
    <cellStyle name="Note 5 5 5 8" xfId="12564" xr:uid="{00000000-0005-0000-0000-0000B0950000}"/>
    <cellStyle name="Note 5 5 5 8 2" xfId="29999" xr:uid="{00000000-0005-0000-0000-0000B1950000}"/>
    <cellStyle name="Note 5 5 5 8 3" xfId="44452" xr:uid="{00000000-0005-0000-0000-0000B2950000}"/>
    <cellStyle name="Note 5 5 5 9" xfId="19571" xr:uid="{00000000-0005-0000-0000-0000B3950000}"/>
    <cellStyle name="Note 5 5 6" xfId="2734" xr:uid="{00000000-0005-0000-0000-0000B4950000}"/>
    <cellStyle name="Note 5 5 6 2" xfId="5245" xr:uid="{00000000-0005-0000-0000-0000B5950000}"/>
    <cellStyle name="Note 5 5 6 2 2" xfId="14559" xr:uid="{00000000-0005-0000-0000-0000B6950000}"/>
    <cellStyle name="Note 5 5 6 2 2 2" xfId="31994" xr:uid="{00000000-0005-0000-0000-0000B7950000}"/>
    <cellStyle name="Note 5 5 6 2 2 3" xfId="46447" xr:uid="{00000000-0005-0000-0000-0000B8950000}"/>
    <cellStyle name="Note 5 5 6 2 3" xfId="17020" xr:uid="{00000000-0005-0000-0000-0000B9950000}"/>
    <cellStyle name="Note 5 5 6 2 3 2" xfId="34455" xr:uid="{00000000-0005-0000-0000-0000BA950000}"/>
    <cellStyle name="Note 5 5 6 2 3 3" xfId="48908" xr:uid="{00000000-0005-0000-0000-0000BB950000}"/>
    <cellStyle name="Note 5 5 6 2 4" xfId="22681" xr:uid="{00000000-0005-0000-0000-0000BC950000}"/>
    <cellStyle name="Note 5 5 6 2 5" xfId="37134" xr:uid="{00000000-0005-0000-0000-0000BD950000}"/>
    <cellStyle name="Note 5 5 6 3" xfId="7707" xr:uid="{00000000-0005-0000-0000-0000BE950000}"/>
    <cellStyle name="Note 5 5 6 3 2" xfId="25142" xr:uid="{00000000-0005-0000-0000-0000BF950000}"/>
    <cellStyle name="Note 5 5 6 3 3" xfId="39595" xr:uid="{00000000-0005-0000-0000-0000C0950000}"/>
    <cellStyle name="Note 5 5 6 4" xfId="10148" xr:uid="{00000000-0005-0000-0000-0000C1950000}"/>
    <cellStyle name="Note 5 5 6 4 2" xfId="27583" xr:uid="{00000000-0005-0000-0000-0000C2950000}"/>
    <cellStyle name="Note 5 5 6 4 3" xfId="42036" xr:uid="{00000000-0005-0000-0000-0000C3950000}"/>
    <cellStyle name="Note 5 5 6 5" xfId="12568" xr:uid="{00000000-0005-0000-0000-0000C4950000}"/>
    <cellStyle name="Note 5 5 6 5 2" xfId="30003" xr:uid="{00000000-0005-0000-0000-0000C5950000}"/>
    <cellStyle name="Note 5 5 6 5 3" xfId="44456" xr:uid="{00000000-0005-0000-0000-0000C6950000}"/>
    <cellStyle name="Note 5 5 6 6" xfId="19575" xr:uid="{00000000-0005-0000-0000-0000C7950000}"/>
    <cellStyle name="Note 5 5 7" xfId="2735" xr:uid="{00000000-0005-0000-0000-0000C8950000}"/>
    <cellStyle name="Note 5 5 7 2" xfId="5246" xr:uid="{00000000-0005-0000-0000-0000C9950000}"/>
    <cellStyle name="Note 5 5 7 2 2" xfId="14560" xr:uid="{00000000-0005-0000-0000-0000CA950000}"/>
    <cellStyle name="Note 5 5 7 2 2 2" xfId="31995" xr:uid="{00000000-0005-0000-0000-0000CB950000}"/>
    <cellStyle name="Note 5 5 7 2 2 3" xfId="46448" xr:uid="{00000000-0005-0000-0000-0000CC950000}"/>
    <cellStyle name="Note 5 5 7 2 3" xfId="17021" xr:uid="{00000000-0005-0000-0000-0000CD950000}"/>
    <cellStyle name="Note 5 5 7 2 3 2" xfId="34456" xr:uid="{00000000-0005-0000-0000-0000CE950000}"/>
    <cellStyle name="Note 5 5 7 2 3 3" xfId="48909" xr:uid="{00000000-0005-0000-0000-0000CF950000}"/>
    <cellStyle name="Note 5 5 7 2 4" xfId="22682" xr:uid="{00000000-0005-0000-0000-0000D0950000}"/>
    <cellStyle name="Note 5 5 7 2 5" xfId="37135" xr:uid="{00000000-0005-0000-0000-0000D1950000}"/>
    <cellStyle name="Note 5 5 7 3" xfId="7708" xr:uid="{00000000-0005-0000-0000-0000D2950000}"/>
    <cellStyle name="Note 5 5 7 3 2" xfId="25143" xr:uid="{00000000-0005-0000-0000-0000D3950000}"/>
    <cellStyle name="Note 5 5 7 3 3" xfId="39596" xr:uid="{00000000-0005-0000-0000-0000D4950000}"/>
    <cellStyle name="Note 5 5 7 4" xfId="10149" xr:uid="{00000000-0005-0000-0000-0000D5950000}"/>
    <cellStyle name="Note 5 5 7 4 2" xfId="27584" xr:uid="{00000000-0005-0000-0000-0000D6950000}"/>
    <cellStyle name="Note 5 5 7 4 3" xfId="42037" xr:uid="{00000000-0005-0000-0000-0000D7950000}"/>
    <cellStyle name="Note 5 5 7 5" xfId="12569" xr:uid="{00000000-0005-0000-0000-0000D8950000}"/>
    <cellStyle name="Note 5 5 7 5 2" xfId="30004" xr:uid="{00000000-0005-0000-0000-0000D9950000}"/>
    <cellStyle name="Note 5 5 7 5 3" xfId="44457" xr:uid="{00000000-0005-0000-0000-0000DA950000}"/>
    <cellStyle name="Note 5 5 7 6" xfId="19576" xr:uid="{00000000-0005-0000-0000-0000DB950000}"/>
    <cellStyle name="Note 5 5 8" xfId="2736" xr:uid="{00000000-0005-0000-0000-0000DC950000}"/>
    <cellStyle name="Note 5 5 8 2" xfId="5247" xr:uid="{00000000-0005-0000-0000-0000DD950000}"/>
    <cellStyle name="Note 5 5 8 2 2" xfId="22683" xr:uid="{00000000-0005-0000-0000-0000DE950000}"/>
    <cellStyle name="Note 5 5 8 2 3" xfId="37136" xr:uid="{00000000-0005-0000-0000-0000DF950000}"/>
    <cellStyle name="Note 5 5 8 3" xfId="7709" xr:uid="{00000000-0005-0000-0000-0000E0950000}"/>
    <cellStyle name="Note 5 5 8 3 2" xfId="25144" xr:uid="{00000000-0005-0000-0000-0000E1950000}"/>
    <cellStyle name="Note 5 5 8 3 3" xfId="39597" xr:uid="{00000000-0005-0000-0000-0000E2950000}"/>
    <cellStyle name="Note 5 5 8 4" xfId="10150" xr:uid="{00000000-0005-0000-0000-0000E3950000}"/>
    <cellStyle name="Note 5 5 8 4 2" xfId="27585" xr:uid="{00000000-0005-0000-0000-0000E4950000}"/>
    <cellStyle name="Note 5 5 8 4 3" xfId="42038" xr:uid="{00000000-0005-0000-0000-0000E5950000}"/>
    <cellStyle name="Note 5 5 8 5" xfId="12570" xr:uid="{00000000-0005-0000-0000-0000E6950000}"/>
    <cellStyle name="Note 5 5 8 5 2" xfId="30005" xr:uid="{00000000-0005-0000-0000-0000E7950000}"/>
    <cellStyle name="Note 5 5 8 5 3" xfId="44458" xr:uid="{00000000-0005-0000-0000-0000E8950000}"/>
    <cellStyle name="Note 5 5 8 6" xfId="15454" xr:uid="{00000000-0005-0000-0000-0000E9950000}"/>
    <cellStyle name="Note 5 5 8 6 2" xfId="32889" xr:uid="{00000000-0005-0000-0000-0000EA950000}"/>
    <cellStyle name="Note 5 5 8 6 3" xfId="47342" xr:uid="{00000000-0005-0000-0000-0000EB950000}"/>
    <cellStyle name="Note 5 5 8 7" xfId="19577" xr:uid="{00000000-0005-0000-0000-0000EC950000}"/>
    <cellStyle name="Note 5 5 8 8" xfId="20616" xr:uid="{00000000-0005-0000-0000-0000ED950000}"/>
    <cellStyle name="Note 5 5 9" xfId="5228" xr:uid="{00000000-0005-0000-0000-0000EE950000}"/>
    <cellStyle name="Note 5 5 9 2" xfId="14546" xr:uid="{00000000-0005-0000-0000-0000EF950000}"/>
    <cellStyle name="Note 5 5 9 2 2" xfId="31981" xr:uid="{00000000-0005-0000-0000-0000F0950000}"/>
    <cellStyle name="Note 5 5 9 2 3" xfId="46434" xr:uid="{00000000-0005-0000-0000-0000F1950000}"/>
    <cellStyle name="Note 5 5 9 3" xfId="17007" xr:uid="{00000000-0005-0000-0000-0000F2950000}"/>
    <cellStyle name="Note 5 5 9 3 2" xfId="34442" xr:uid="{00000000-0005-0000-0000-0000F3950000}"/>
    <cellStyle name="Note 5 5 9 3 3" xfId="48895" xr:uid="{00000000-0005-0000-0000-0000F4950000}"/>
    <cellStyle name="Note 5 5 9 4" xfId="22664" xr:uid="{00000000-0005-0000-0000-0000F5950000}"/>
    <cellStyle name="Note 5 5 9 5" xfId="37117" xr:uid="{00000000-0005-0000-0000-0000F6950000}"/>
    <cellStyle name="Note 5 6" xfId="2737" xr:uid="{00000000-0005-0000-0000-0000F7950000}"/>
    <cellStyle name="Note 5 6 10" xfId="7710" xr:uid="{00000000-0005-0000-0000-0000F8950000}"/>
    <cellStyle name="Note 5 6 10 2" xfId="25145" xr:uid="{00000000-0005-0000-0000-0000F9950000}"/>
    <cellStyle name="Note 5 6 10 3" xfId="39598" xr:uid="{00000000-0005-0000-0000-0000FA950000}"/>
    <cellStyle name="Note 5 6 11" xfId="10151" xr:uid="{00000000-0005-0000-0000-0000FB950000}"/>
    <cellStyle name="Note 5 6 11 2" xfId="27586" xr:uid="{00000000-0005-0000-0000-0000FC950000}"/>
    <cellStyle name="Note 5 6 11 3" xfId="42039" xr:uid="{00000000-0005-0000-0000-0000FD950000}"/>
    <cellStyle name="Note 5 6 12" xfId="12571" xr:uid="{00000000-0005-0000-0000-0000FE950000}"/>
    <cellStyle name="Note 5 6 12 2" xfId="30006" xr:uid="{00000000-0005-0000-0000-0000FF950000}"/>
    <cellStyle name="Note 5 6 12 3" xfId="44459" xr:uid="{00000000-0005-0000-0000-000000960000}"/>
    <cellStyle name="Note 5 6 13" xfId="19578" xr:uid="{00000000-0005-0000-0000-000001960000}"/>
    <cellStyle name="Note 5 6 2" xfId="2738" xr:uid="{00000000-0005-0000-0000-000002960000}"/>
    <cellStyle name="Note 5 6 2 2" xfId="2739" xr:uid="{00000000-0005-0000-0000-000003960000}"/>
    <cellStyle name="Note 5 6 2 2 2" xfId="5250" xr:uid="{00000000-0005-0000-0000-000004960000}"/>
    <cellStyle name="Note 5 6 2 2 2 2" xfId="14563" xr:uid="{00000000-0005-0000-0000-000005960000}"/>
    <cellStyle name="Note 5 6 2 2 2 2 2" xfId="31998" xr:uid="{00000000-0005-0000-0000-000006960000}"/>
    <cellStyle name="Note 5 6 2 2 2 2 3" xfId="46451" xr:uid="{00000000-0005-0000-0000-000007960000}"/>
    <cellStyle name="Note 5 6 2 2 2 3" xfId="17024" xr:uid="{00000000-0005-0000-0000-000008960000}"/>
    <cellStyle name="Note 5 6 2 2 2 3 2" xfId="34459" xr:uid="{00000000-0005-0000-0000-000009960000}"/>
    <cellStyle name="Note 5 6 2 2 2 3 3" xfId="48912" xr:uid="{00000000-0005-0000-0000-00000A960000}"/>
    <cellStyle name="Note 5 6 2 2 2 4" xfId="22686" xr:uid="{00000000-0005-0000-0000-00000B960000}"/>
    <cellStyle name="Note 5 6 2 2 2 5" xfId="37139" xr:uid="{00000000-0005-0000-0000-00000C960000}"/>
    <cellStyle name="Note 5 6 2 2 3" xfId="7712" xr:uid="{00000000-0005-0000-0000-00000D960000}"/>
    <cellStyle name="Note 5 6 2 2 3 2" xfId="25147" xr:uid="{00000000-0005-0000-0000-00000E960000}"/>
    <cellStyle name="Note 5 6 2 2 3 3" xfId="39600" xr:uid="{00000000-0005-0000-0000-00000F960000}"/>
    <cellStyle name="Note 5 6 2 2 4" xfId="10153" xr:uid="{00000000-0005-0000-0000-000010960000}"/>
    <cellStyle name="Note 5 6 2 2 4 2" xfId="27588" xr:uid="{00000000-0005-0000-0000-000011960000}"/>
    <cellStyle name="Note 5 6 2 2 4 3" xfId="42041" xr:uid="{00000000-0005-0000-0000-000012960000}"/>
    <cellStyle name="Note 5 6 2 2 5" xfId="12573" xr:uid="{00000000-0005-0000-0000-000013960000}"/>
    <cellStyle name="Note 5 6 2 2 5 2" xfId="30008" xr:uid="{00000000-0005-0000-0000-000014960000}"/>
    <cellStyle name="Note 5 6 2 2 5 3" xfId="44461" xr:uid="{00000000-0005-0000-0000-000015960000}"/>
    <cellStyle name="Note 5 6 2 2 6" xfId="19580" xr:uid="{00000000-0005-0000-0000-000016960000}"/>
    <cellStyle name="Note 5 6 2 3" xfId="2740" xr:uid="{00000000-0005-0000-0000-000017960000}"/>
    <cellStyle name="Note 5 6 2 3 2" xfId="5251" xr:uid="{00000000-0005-0000-0000-000018960000}"/>
    <cellStyle name="Note 5 6 2 3 2 2" xfId="14564" xr:uid="{00000000-0005-0000-0000-000019960000}"/>
    <cellStyle name="Note 5 6 2 3 2 2 2" xfId="31999" xr:uid="{00000000-0005-0000-0000-00001A960000}"/>
    <cellStyle name="Note 5 6 2 3 2 2 3" xfId="46452" xr:uid="{00000000-0005-0000-0000-00001B960000}"/>
    <cellStyle name="Note 5 6 2 3 2 3" xfId="17025" xr:uid="{00000000-0005-0000-0000-00001C960000}"/>
    <cellStyle name="Note 5 6 2 3 2 3 2" xfId="34460" xr:uid="{00000000-0005-0000-0000-00001D960000}"/>
    <cellStyle name="Note 5 6 2 3 2 3 3" xfId="48913" xr:uid="{00000000-0005-0000-0000-00001E960000}"/>
    <cellStyle name="Note 5 6 2 3 2 4" xfId="22687" xr:uid="{00000000-0005-0000-0000-00001F960000}"/>
    <cellStyle name="Note 5 6 2 3 2 5" xfId="37140" xr:uid="{00000000-0005-0000-0000-000020960000}"/>
    <cellStyle name="Note 5 6 2 3 3" xfId="7713" xr:uid="{00000000-0005-0000-0000-000021960000}"/>
    <cellStyle name="Note 5 6 2 3 3 2" xfId="25148" xr:uid="{00000000-0005-0000-0000-000022960000}"/>
    <cellStyle name="Note 5 6 2 3 3 3" xfId="39601" xr:uid="{00000000-0005-0000-0000-000023960000}"/>
    <cellStyle name="Note 5 6 2 3 4" xfId="10154" xr:uid="{00000000-0005-0000-0000-000024960000}"/>
    <cellStyle name="Note 5 6 2 3 4 2" xfId="27589" xr:uid="{00000000-0005-0000-0000-000025960000}"/>
    <cellStyle name="Note 5 6 2 3 4 3" xfId="42042" xr:uid="{00000000-0005-0000-0000-000026960000}"/>
    <cellStyle name="Note 5 6 2 3 5" xfId="12574" xr:uid="{00000000-0005-0000-0000-000027960000}"/>
    <cellStyle name="Note 5 6 2 3 5 2" xfId="30009" xr:uid="{00000000-0005-0000-0000-000028960000}"/>
    <cellStyle name="Note 5 6 2 3 5 3" xfId="44462" xr:uid="{00000000-0005-0000-0000-000029960000}"/>
    <cellStyle name="Note 5 6 2 3 6" xfId="19581" xr:uid="{00000000-0005-0000-0000-00002A960000}"/>
    <cellStyle name="Note 5 6 2 4" xfId="2741" xr:uid="{00000000-0005-0000-0000-00002B960000}"/>
    <cellStyle name="Note 5 6 2 4 2" xfId="5252" xr:uid="{00000000-0005-0000-0000-00002C960000}"/>
    <cellStyle name="Note 5 6 2 4 2 2" xfId="22688" xr:uid="{00000000-0005-0000-0000-00002D960000}"/>
    <cellStyle name="Note 5 6 2 4 2 3" xfId="37141" xr:uid="{00000000-0005-0000-0000-00002E960000}"/>
    <cellStyle name="Note 5 6 2 4 3" xfId="7714" xr:uid="{00000000-0005-0000-0000-00002F960000}"/>
    <cellStyle name="Note 5 6 2 4 3 2" xfId="25149" xr:uid="{00000000-0005-0000-0000-000030960000}"/>
    <cellStyle name="Note 5 6 2 4 3 3" xfId="39602" xr:uid="{00000000-0005-0000-0000-000031960000}"/>
    <cellStyle name="Note 5 6 2 4 4" xfId="10155" xr:uid="{00000000-0005-0000-0000-000032960000}"/>
    <cellStyle name="Note 5 6 2 4 4 2" xfId="27590" xr:uid="{00000000-0005-0000-0000-000033960000}"/>
    <cellStyle name="Note 5 6 2 4 4 3" xfId="42043" xr:uid="{00000000-0005-0000-0000-000034960000}"/>
    <cellStyle name="Note 5 6 2 4 5" xfId="12575" xr:uid="{00000000-0005-0000-0000-000035960000}"/>
    <cellStyle name="Note 5 6 2 4 5 2" xfId="30010" xr:uid="{00000000-0005-0000-0000-000036960000}"/>
    <cellStyle name="Note 5 6 2 4 5 3" xfId="44463" xr:uid="{00000000-0005-0000-0000-000037960000}"/>
    <cellStyle name="Note 5 6 2 4 6" xfId="15455" xr:uid="{00000000-0005-0000-0000-000038960000}"/>
    <cellStyle name="Note 5 6 2 4 6 2" xfId="32890" xr:uid="{00000000-0005-0000-0000-000039960000}"/>
    <cellStyle name="Note 5 6 2 4 6 3" xfId="47343" xr:uid="{00000000-0005-0000-0000-00003A960000}"/>
    <cellStyle name="Note 5 6 2 4 7" xfId="19582" xr:uid="{00000000-0005-0000-0000-00003B960000}"/>
    <cellStyle name="Note 5 6 2 4 8" xfId="20617" xr:uid="{00000000-0005-0000-0000-00003C960000}"/>
    <cellStyle name="Note 5 6 2 5" xfId="5249" xr:uid="{00000000-0005-0000-0000-00003D960000}"/>
    <cellStyle name="Note 5 6 2 5 2" xfId="14562" xr:uid="{00000000-0005-0000-0000-00003E960000}"/>
    <cellStyle name="Note 5 6 2 5 2 2" xfId="31997" xr:uid="{00000000-0005-0000-0000-00003F960000}"/>
    <cellStyle name="Note 5 6 2 5 2 3" xfId="46450" xr:uid="{00000000-0005-0000-0000-000040960000}"/>
    <cellStyle name="Note 5 6 2 5 3" xfId="17023" xr:uid="{00000000-0005-0000-0000-000041960000}"/>
    <cellStyle name="Note 5 6 2 5 3 2" xfId="34458" xr:uid="{00000000-0005-0000-0000-000042960000}"/>
    <cellStyle name="Note 5 6 2 5 3 3" xfId="48911" xr:uid="{00000000-0005-0000-0000-000043960000}"/>
    <cellStyle name="Note 5 6 2 5 4" xfId="22685" xr:uid="{00000000-0005-0000-0000-000044960000}"/>
    <cellStyle name="Note 5 6 2 5 5" xfId="37138" xr:uid="{00000000-0005-0000-0000-000045960000}"/>
    <cellStyle name="Note 5 6 2 6" xfId="7711" xr:uid="{00000000-0005-0000-0000-000046960000}"/>
    <cellStyle name="Note 5 6 2 6 2" xfId="25146" xr:uid="{00000000-0005-0000-0000-000047960000}"/>
    <cellStyle name="Note 5 6 2 6 3" xfId="39599" xr:uid="{00000000-0005-0000-0000-000048960000}"/>
    <cellStyle name="Note 5 6 2 7" xfId="10152" xr:uid="{00000000-0005-0000-0000-000049960000}"/>
    <cellStyle name="Note 5 6 2 7 2" xfId="27587" xr:uid="{00000000-0005-0000-0000-00004A960000}"/>
    <cellStyle name="Note 5 6 2 7 3" xfId="42040" xr:uid="{00000000-0005-0000-0000-00004B960000}"/>
    <cellStyle name="Note 5 6 2 8" xfId="12572" xr:uid="{00000000-0005-0000-0000-00004C960000}"/>
    <cellStyle name="Note 5 6 2 8 2" xfId="30007" xr:uid="{00000000-0005-0000-0000-00004D960000}"/>
    <cellStyle name="Note 5 6 2 8 3" xfId="44460" xr:uid="{00000000-0005-0000-0000-00004E960000}"/>
    <cellStyle name="Note 5 6 2 9" xfId="19579" xr:uid="{00000000-0005-0000-0000-00004F960000}"/>
    <cellStyle name="Note 5 6 3" xfId="2742" xr:uid="{00000000-0005-0000-0000-000050960000}"/>
    <cellStyle name="Note 5 6 3 2" xfId="2743" xr:uid="{00000000-0005-0000-0000-000051960000}"/>
    <cellStyle name="Note 5 6 3 2 2" xfId="5254" xr:uid="{00000000-0005-0000-0000-000052960000}"/>
    <cellStyle name="Note 5 6 3 2 2 2" xfId="14566" xr:uid="{00000000-0005-0000-0000-000053960000}"/>
    <cellStyle name="Note 5 6 3 2 2 2 2" xfId="32001" xr:uid="{00000000-0005-0000-0000-000054960000}"/>
    <cellStyle name="Note 5 6 3 2 2 2 3" xfId="46454" xr:uid="{00000000-0005-0000-0000-000055960000}"/>
    <cellStyle name="Note 5 6 3 2 2 3" xfId="17027" xr:uid="{00000000-0005-0000-0000-000056960000}"/>
    <cellStyle name="Note 5 6 3 2 2 3 2" xfId="34462" xr:uid="{00000000-0005-0000-0000-000057960000}"/>
    <cellStyle name="Note 5 6 3 2 2 3 3" xfId="48915" xr:uid="{00000000-0005-0000-0000-000058960000}"/>
    <cellStyle name="Note 5 6 3 2 2 4" xfId="22690" xr:uid="{00000000-0005-0000-0000-000059960000}"/>
    <cellStyle name="Note 5 6 3 2 2 5" xfId="37143" xr:uid="{00000000-0005-0000-0000-00005A960000}"/>
    <cellStyle name="Note 5 6 3 2 3" xfId="7716" xr:uid="{00000000-0005-0000-0000-00005B960000}"/>
    <cellStyle name="Note 5 6 3 2 3 2" xfId="25151" xr:uid="{00000000-0005-0000-0000-00005C960000}"/>
    <cellStyle name="Note 5 6 3 2 3 3" xfId="39604" xr:uid="{00000000-0005-0000-0000-00005D960000}"/>
    <cellStyle name="Note 5 6 3 2 4" xfId="10157" xr:uid="{00000000-0005-0000-0000-00005E960000}"/>
    <cellStyle name="Note 5 6 3 2 4 2" xfId="27592" xr:uid="{00000000-0005-0000-0000-00005F960000}"/>
    <cellStyle name="Note 5 6 3 2 4 3" xfId="42045" xr:uid="{00000000-0005-0000-0000-000060960000}"/>
    <cellStyle name="Note 5 6 3 2 5" xfId="12577" xr:uid="{00000000-0005-0000-0000-000061960000}"/>
    <cellStyle name="Note 5 6 3 2 5 2" xfId="30012" xr:uid="{00000000-0005-0000-0000-000062960000}"/>
    <cellStyle name="Note 5 6 3 2 5 3" xfId="44465" xr:uid="{00000000-0005-0000-0000-000063960000}"/>
    <cellStyle name="Note 5 6 3 2 6" xfId="19584" xr:uid="{00000000-0005-0000-0000-000064960000}"/>
    <cellStyle name="Note 5 6 3 3" xfId="2744" xr:uid="{00000000-0005-0000-0000-000065960000}"/>
    <cellStyle name="Note 5 6 3 3 2" xfId="5255" xr:uid="{00000000-0005-0000-0000-000066960000}"/>
    <cellStyle name="Note 5 6 3 3 2 2" xfId="14567" xr:uid="{00000000-0005-0000-0000-000067960000}"/>
    <cellStyle name="Note 5 6 3 3 2 2 2" xfId="32002" xr:uid="{00000000-0005-0000-0000-000068960000}"/>
    <cellStyle name="Note 5 6 3 3 2 2 3" xfId="46455" xr:uid="{00000000-0005-0000-0000-000069960000}"/>
    <cellStyle name="Note 5 6 3 3 2 3" xfId="17028" xr:uid="{00000000-0005-0000-0000-00006A960000}"/>
    <cellStyle name="Note 5 6 3 3 2 3 2" xfId="34463" xr:uid="{00000000-0005-0000-0000-00006B960000}"/>
    <cellStyle name="Note 5 6 3 3 2 3 3" xfId="48916" xr:uid="{00000000-0005-0000-0000-00006C960000}"/>
    <cellStyle name="Note 5 6 3 3 2 4" xfId="22691" xr:uid="{00000000-0005-0000-0000-00006D960000}"/>
    <cellStyle name="Note 5 6 3 3 2 5" xfId="37144" xr:uid="{00000000-0005-0000-0000-00006E960000}"/>
    <cellStyle name="Note 5 6 3 3 3" xfId="7717" xr:uid="{00000000-0005-0000-0000-00006F960000}"/>
    <cellStyle name="Note 5 6 3 3 3 2" xfId="25152" xr:uid="{00000000-0005-0000-0000-000070960000}"/>
    <cellStyle name="Note 5 6 3 3 3 3" xfId="39605" xr:uid="{00000000-0005-0000-0000-000071960000}"/>
    <cellStyle name="Note 5 6 3 3 4" xfId="10158" xr:uid="{00000000-0005-0000-0000-000072960000}"/>
    <cellStyle name="Note 5 6 3 3 4 2" xfId="27593" xr:uid="{00000000-0005-0000-0000-000073960000}"/>
    <cellStyle name="Note 5 6 3 3 4 3" xfId="42046" xr:uid="{00000000-0005-0000-0000-000074960000}"/>
    <cellStyle name="Note 5 6 3 3 5" xfId="12578" xr:uid="{00000000-0005-0000-0000-000075960000}"/>
    <cellStyle name="Note 5 6 3 3 5 2" xfId="30013" xr:uid="{00000000-0005-0000-0000-000076960000}"/>
    <cellStyle name="Note 5 6 3 3 5 3" xfId="44466" xr:uid="{00000000-0005-0000-0000-000077960000}"/>
    <cellStyle name="Note 5 6 3 3 6" xfId="19585" xr:uid="{00000000-0005-0000-0000-000078960000}"/>
    <cellStyle name="Note 5 6 3 4" xfId="2745" xr:uid="{00000000-0005-0000-0000-000079960000}"/>
    <cellStyle name="Note 5 6 3 4 2" xfId="5256" xr:uid="{00000000-0005-0000-0000-00007A960000}"/>
    <cellStyle name="Note 5 6 3 4 2 2" xfId="22692" xr:uid="{00000000-0005-0000-0000-00007B960000}"/>
    <cellStyle name="Note 5 6 3 4 2 3" xfId="37145" xr:uid="{00000000-0005-0000-0000-00007C960000}"/>
    <cellStyle name="Note 5 6 3 4 3" xfId="7718" xr:uid="{00000000-0005-0000-0000-00007D960000}"/>
    <cellStyle name="Note 5 6 3 4 3 2" xfId="25153" xr:uid="{00000000-0005-0000-0000-00007E960000}"/>
    <cellStyle name="Note 5 6 3 4 3 3" xfId="39606" xr:uid="{00000000-0005-0000-0000-00007F960000}"/>
    <cellStyle name="Note 5 6 3 4 4" xfId="10159" xr:uid="{00000000-0005-0000-0000-000080960000}"/>
    <cellStyle name="Note 5 6 3 4 4 2" xfId="27594" xr:uid="{00000000-0005-0000-0000-000081960000}"/>
    <cellStyle name="Note 5 6 3 4 4 3" xfId="42047" xr:uid="{00000000-0005-0000-0000-000082960000}"/>
    <cellStyle name="Note 5 6 3 4 5" xfId="12579" xr:uid="{00000000-0005-0000-0000-000083960000}"/>
    <cellStyle name="Note 5 6 3 4 5 2" xfId="30014" xr:uid="{00000000-0005-0000-0000-000084960000}"/>
    <cellStyle name="Note 5 6 3 4 5 3" xfId="44467" xr:uid="{00000000-0005-0000-0000-000085960000}"/>
    <cellStyle name="Note 5 6 3 4 6" xfId="15456" xr:uid="{00000000-0005-0000-0000-000086960000}"/>
    <cellStyle name="Note 5 6 3 4 6 2" xfId="32891" xr:uid="{00000000-0005-0000-0000-000087960000}"/>
    <cellStyle name="Note 5 6 3 4 6 3" xfId="47344" xr:uid="{00000000-0005-0000-0000-000088960000}"/>
    <cellStyle name="Note 5 6 3 4 7" xfId="19586" xr:uid="{00000000-0005-0000-0000-000089960000}"/>
    <cellStyle name="Note 5 6 3 4 8" xfId="20618" xr:uid="{00000000-0005-0000-0000-00008A960000}"/>
    <cellStyle name="Note 5 6 3 5" xfId="5253" xr:uid="{00000000-0005-0000-0000-00008B960000}"/>
    <cellStyle name="Note 5 6 3 5 2" xfId="14565" xr:uid="{00000000-0005-0000-0000-00008C960000}"/>
    <cellStyle name="Note 5 6 3 5 2 2" xfId="32000" xr:uid="{00000000-0005-0000-0000-00008D960000}"/>
    <cellStyle name="Note 5 6 3 5 2 3" xfId="46453" xr:uid="{00000000-0005-0000-0000-00008E960000}"/>
    <cellStyle name="Note 5 6 3 5 3" xfId="17026" xr:uid="{00000000-0005-0000-0000-00008F960000}"/>
    <cellStyle name="Note 5 6 3 5 3 2" xfId="34461" xr:uid="{00000000-0005-0000-0000-000090960000}"/>
    <cellStyle name="Note 5 6 3 5 3 3" xfId="48914" xr:uid="{00000000-0005-0000-0000-000091960000}"/>
    <cellStyle name="Note 5 6 3 5 4" xfId="22689" xr:uid="{00000000-0005-0000-0000-000092960000}"/>
    <cellStyle name="Note 5 6 3 5 5" xfId="37142" xr:uid="{00000000-0005-0000-0000-000093960000}"/>
    <cellStyle name="Note 5 6 3 6" xfId="7715" xr:uid="{00000000-0005-0000-0000-000094960000}"/>
    <cellStyle name="Note 5 6 3 6 2" xfId="25150" xr:uid="{00000000-0005-0000-0000-000095960000}"/>
    <cellStyle name="Note 5 6 3 6 3" xfId="39603" xr:uid="{00000000-0005-0000-0000-000096960000}"/>
    <cellStyle name="Note 5 6 3 7" xfId="10156" xr:uid="{00000000-0005-0000-0000-000097960000}"/>
    <cellStyle name="Note 5 6 3 7 2" xfId="27591" xr:uid="{00000000-0005-0000-0000-000098960000}"/>
    <cellStyle name="Note 5 6 3 7 3" xfId="42044" xr:uid="{00000000-0005-0000-0000-000099960000}"/>
    <cellStyle name="Note 5 6 3 8" xfId="12576" xr:uid="{00000000-0005-0000-0000-00009A960000}"/>
    <cellStyle name="Note 5 6 3 8 2" xfId="30011" xr:uid="{00000000-0005-0000-0000-00009B960000}"/>
    <cellStyle name="Note 5 6 3 8 3" xfId="44464" xr:uid="{00000000-0005-0000-0000-00009C960000}"/>
    <cellStyle name="Note 5 6 3 9" xfId="19583" xr:uid="{00000000-0005-0000-0000-00009D960000}"/>
    <cellStyle name="Note 5 6 4" xfId="2746" xr:uid="{00000000-0005-0000-0000-00009E960000}"/>
    <cellStyle name="Note 5 6 4 2" xfId="2747" xr:uid="{00000000-0005-0000-0000-00009F960000}"/>
    <cellStyle name="Note 5 6 4 2 2" xfId="5258" xr:uid="{00000000-0005-0000-0000-0000A0960000}"/>
    <cellStyle name="Note 5 6 4 2 2 2" xfId="14569" xr:uid="{00000000-0005-0000-0000-0000A1960000}"/>
    <cellStyle name="Note 5 6 4 2 2 2 2" xfId="32004" xr:uid="{00000000-0005-0000-0000-0000A2960000}"/>
    <cellStyle name="Note 5 6 4 2 2 2 3" xfId="46457" xr:uid="{00000000-0005-0000-0000-0000A3960000}"/>
    <cellStyle name="Note 5 6 4 2 2 3" xfId="17030" xr:uid="{00000000-0005-0000-0000-0000A4960000}"/>
    <cellStyle name="Note 5 6 4 2 2 3 2" xfId="34465" xr:uid="{00000000-0005-0000-0000-0000A5960000}"/>
    <cellStyle name="Note 5 6 4 2 2 3 3" xfId="48918" xr:uid="{00000000-0005-0000-0000-0000A6960000}"/>
    <cellStyle name="Note 5 6 4 2 2 4" xfId="22694" xr:uid="{00000000-0005-0000-0000-0000A7960000}"/>
    <cellStyle name="Note 5 6 4 2 2 5" xfId="37147" xr:uid="{00000000-0005-0000-0000-0000A8960000}"/>
    <cellStyle name="Note 5 6 4 2 3" xfId="7720" xr:uid="{00000000-0005-0000-0000-0000A9960000}"/>
    <cellStyle name="Note 5 6 4 2 3 2" xfId="25155" xr:uid="{00000000-0005-0000-0000-0000AA960000}"/>
    <cellStyle name="Note 5 6 4 2 3 3" xfId="39608" xr:uid="{00000000-0005-0000-0000-0000AB960000}"/>
    <cellStyle name="Note 5 6 4 2 4" xfId="10161" xr:uid="{00000000-0005-0000-0000-0000AC960000}"/>
    <cellStyle name="Note 5 6 4 2 4 2" xfId="27596" xr:uid="{00000000-0005-0000-0000-0000AD960000}"/>
    <cellStyle name="Note 5 6 4 2 4 3" xfId="42049" xr:uid="{00000000-0005-0000-0000-0000AE960000}"/>
    <cellStyle name="Note 5 6 4 2 5" xfId="12581" xr:uid="{00000000-0005-0000-0000-0000AF960000}"/>
    <cellStyle name="Note 5 6 4 2 5 2" xfId="30016" xr:uid="{00000000-0005-0000-0000-0000B0960000}"/>
    <cellStyle name="Note 5 6 4 2 5 3" xfId="44469" xr:uid="{00000000-0005-0000-0000-0000B1960000}"/>
    <cellStyle name="Note 5 6 4 2 6" xfId="19588" xr:uid="{00000000-0005-0000-0000-0000B2960000}"/>
    <cellStyle name="Note 5 6 4 3" xfId="2748" xr:uid="{00000000-0005-0000-0000-0000B3960000}"/>
    <cellStyle name="Note 5 6 4 3 2" xfId="5259" xr:uid="{00000000-0005-0000-0000-0000B4960000}"/>
    <cellStyle name="Note 5 6 4 3 2 2" xfId="14570" xr:uid="{00000000-0005-0000-0000-0000B5960000}"/>
    <cellStyle name="Note 5 6 4 3 2 2 2" xfId="32005" xr:uid="{00000000-0005-0000-0000-0000B6960000}"/>
    <cellStyle name="Note 5 6 4 3 2 2 3" xfId="46458" xr:uid="{00000000-0005-0000-0000-0000B7960000}"/>
    <cellStyle name="Note 5 6 4 3 2 3" xfId="17031" xr:uid="{00000000-0005-0000-0000-0000B8960000}"/>
    <cellStyle name="Note 5 6 4 3 2 3 2" xfId="34466" xr:uid="{00000000-0005-0000-0000-0000B9960000}"/>
    <cellStyle name="Note 5 6 4 3 2 3 3" xfId="48919" xr:uid="{00000000-0005-0000-0000-0000BA960000}"/>
    <cellStyle name="Note 5 6 4 3 2 4" xfId="22695" xr:uid="{00000000-0005-0000-0000-0000BB960000}"/>
    <cellStyle name="Note 5 6 4 3 2 5" xfId="37148" xr:uid="{00000000-0005-0000-0000-0000BC960000}"/>
    <cellStyle name="Note 5 6 4 3 3" xfId="7721" xr:uid="{00000000-0005-0000-0000-0000BD960000}"/>
    <cellStyle name="Note 5 6 4 3 3 2" xfId="25156" xr:uid="{00000000-0005-0000-0000-0000BE960000}"/>
    <cellStyle name="Note 5 6 4 3 3 3" xfId="39609" xr:uid="{00000000-0005-0000-0000-0000BF960000}"/>
    <cellStyle name="Note 5 6 4 3 4" xfId="10162" xr:uid="{00000000-0005-0000-0000-0000C0960000}"/>
    <cellStyle name="Note 5 6 4 3 4 2" xfId="27597" xr:uid="{00000000-0005-0000-0000-0000C1960000}"/>
    <cellStyle name="Note 5 6 4 3 4 3" xfId="42050" xr:uid="{00000000-0005-0000-0000-0000C2960000}"/>
    <cellStyle name="Note 5 6 4 3 5" xfId="12582" xr:uid="{00000000-0005-0000-0000-0000C3960000}"/>
    <cellStyle name="Note 5 6 4 3 5 2" xfId="30017" xr:uid="{00000000-0005-0000-0000-0000C4960000}"/>
    <cellStyle name="Note 5 6 4 3 5 3" xfId="44470" xr:uid="{00000000-0005-0000-0000-0000C5960000}"/>
    <cellStyle name="Note 5 6 4 3 6" xfId="19589" xr:uid="{00000000-0005-0000-0000-0000C6960000}"/>
    <cellStyle name="Note 5 6 4 4" xfId="2749" xr:uid="{00000000-0005-0000-0000-0000C7960000}"/>
    <cellStyle name="Note 5 6 4 4 2" xfId="5260" xr:uid="{00000000-0005-0000-0000-0000C8960000}"/>
    <cellStyle name="Note 5 6 4 4 2 2" xfId="22696" xr:uid="{00000000-0005-0000-0000-0000C9960000}"/>
    <cellStyle name="Note 5 6 4 4 2 3" xfId="37149" xr:uid="{00000000-0005-0000-0000-0000CA960000}"/>
    <cellStyle name="Note 5 6 4 4 3" xfId="7722" xr:uid="{00000000-0005-0000-0000-0000CB960000}"/>
    <cellStyle name="Note 5 6 4 4 3 2" xfId="25157" xr:uid="{00000000-0005-0000-0000-0000CC960000}"/>
    <cellStyle name="Note 5 6 4 4 3 3" xfId="39610" xr:uid="{00000000-0005-0000-0000-0000CD960000}"/>
    <cellStyle name="Note 5 6 4 4 4" xfId="10163" xr:uid="{00000000-0005-0000-0000-0000CE960000}"/>
    <cellStyle name="Note 5 6 4 4 4 2" xfId="27598" xr:uid="{00000000-0005-0000-0000-0000CF960000}"/>
    <cellStyle name="Note 5 6 4 4 4 3" xfId="42051" xr:uid="{00000000-0005-0000-0000-0000D0960000}"/>
    <cellStyle name="Note 5 6 4 4 5" xfId="12583" xr:uid="{00000000-0005-0000-0000-0000D1960000}"/>
    <cellStyle name="Note 5 6 4 4 5 2" xfId="30018" xr:uid="{00000000-0005-0000-0000-0000D2960000}"/>
    <cellStyle name="Note 5 6 4 4 5 3" xfId="44471" xr:uid="{00000000-0005-0000-0000-0000D3960000}"/>
    <cellStyle name="Note 5 6 4 4 6" xfId="15457" xr:uid="{00000000-0005-0000-0000-0000D4960000}"/>
    <cellStyle name="Note 5 6 4 4 6 2" xfId="32892" xr:uid="{00000000-0005-0000-0000-0000D5960000}"/>
    <cellStyle name="Note 5 6 4 4 6 3" xfId="47345" xr:uid="{00000000-0005-0000-0000-0000D6960000}"/>
    <cellStyle name="Note 5 6 4 4 7" xfId="19590" xr:uid="{00000000-0005-0000-0000-0000D7960000}"/>
    <cellStyle name="Note 5 6 4 4 8" xfId="20619" xr:uid="{00000000-0005-0000-0000-0000D8960000}"/>
    <cellStyle name="Note 5 6 4 5" xfId="5257" xr:uid="{00000000-0005-0000-0000-0000D9960000}"/>
    <cellStyle name="Note 5 6 4 5 2" xfId="14568" xr:uid="{00000000-0005-0000-0000-0000DA960000}"/>
    <cellStyle name="Note 5 6 4 5 2 2" xfId="32003" xr:uid="{00000000-0005-0000-0000-0000DB960000}"/>
    <cellStyle name="Note 5 6 4 5 2 3" xfId="46456" xr:uid="{00000000-0005-0000-0000-0000DC960000}"/>
    <cellStyle name="Note 5 6 4 5 3" xfId="17029" xr:uid="{00000000-0005-0000-0000-0000DD960000}"/>
    <cellStyle name="Note 5 6 4 5 3 2" xfId="34464" xr:uid="{00000000-0005-0000-0000-0000DE960000}"/>
    <cellStyle name="Note 5 6 4 5 3 3" xfId="48917" xr:uid="{00000000-0005-0000-0000-0000DF960000}"/>
    <cellStyle name="Note 5 6 4 5 4" xfId="22693" xr:uid="{00000000-0005-0000-0000-0000E0960000}"/>
    <cellStyle name="Note 5 6 4 5 5" xfId="37146" xr:uid="{00000000-0005-0000-0000-0000E1960000}"/>
    <cellStyle name="Note 5 6 4 6" xfId="7719" xr:uid="{00000000-0005-0000-0000-0000E2960000}"/>
    <cellStyle name="Note 5 6 4 6 2" xfId="25154" xr:uid="{00000000-0005-0000-0000-0000E3960000}"/>
    <cellStyle name="Note 5 6 4 6 3" xfId="39607" xr:uid="{00000000-0005-0000-0000-0000E4960000}"/>
    <cellStyle name="Note 5 6 4 7" xfId="10160" xr:uid="{00000000-0005-0000-0000-0000E5960000}"/>
    <cellStyle name="Note 5 6 4 7 2" xfId="27595" xr:uid="{00000000-0005-0000-0000-0000E6960000}"/>
    <cellStyle name="Note 5 6 4 7 3" xfId="42048" xr:uid="{00000000-0005-0000-0000-0000E7960000}"/>
    <cellStyle name="Note 5 6 4 8" xfId="12580" xr:uid="{00000000-0005-0000-0000-0000E8960000}"/>
    <cellStyle name="Note 5 6 4 8 2" xfId="30015" xr:uid="{00000000-0005-0000-0000-0000E9960000}"/>
    <cellStyle name="Note 5 6 4 8 3" xfId="44468" xr:uid="{00000000-0005-0000-0000-0000EA960000}"/>
    <cellStyle name="Note 5 6 4 9" xfId="19587" xr:uid="{00000000-0005-0000-0000-0000EB960000}"/>
    <cellStyle name="Note 5 6 5" xfId="2750" xr:uid="{00000000-0005-0000-0000-0000EC960000}"/>
    <cellStyle name="Note 5 6 5 2" xfId="2751" xr:uid="{00000000-0005-0000-0000-0000ED960000}"/>
    <cellStyle name="Note 5 6 5 2 2" xfId="5262" xr:uid="{00000000-0005-0000-0000-0000EE960000}"/>
    <cellStyle name="Note 5 6 5 2 2 2" xfId="14572" xr:uid="{00000000-0005-0000-0000-0000EF960000}"/>
    <cellStyle name="Note 5 6 5 2 2 2 2" xfId="32007" xr:uid="{00000000-0005-0000-0000-0000F0960000}"/>
    <cellStyle name="Note 5 6 5 2 2 2 3" xfId="46460" xr:uid="{00000000-0005-0000-0000-0000F1960000}"/>
    <cellStyle name="Note 5 6 5 2 2 3" xfId="17033" xr:uid="{00000000-0005-0000-0000-0000F2960000}"/>
    <cellStyle name="Note 5 6 5 2 2 3 2" xfId="34468" xr:uid="{00000000-0005-0000-0000-0000F3960000}"/>
    <cellStyle name="Note 5 6 5 2 2 3 3" xfId="48921" xr:uid="{00000000-0005-0000-0000-0000F4960000}"/>
    <cellStyle name="Note 5 6 5 2 2 4" xfId="22698" xr:uid="{00000000-0005-0000-0000-0000F5960000}"/>
    <cellStyle name="Note 5 6 5 2 2 5" xfId="37151" xr:uid="{00000000-0005-0000-0000-0000F6960000}"/>
    <cellStyle name="Note 5 6 5 2 3" xfId="7724" xr:uid="{00000000-0005-0000-0000-0000F7960000}"/>
    <cellStyle name="Note 5 6 5 2 3 2" xfId="25159" xr:uid="{00000000-0005-0000-0000-0000F8960000}"/>
    <cellStyle name="Note 5 6 5 2 3 3" xfId="39612" xr:uid="{00000000-0005-0000-0000-0000F9960000}"/>
    <cellStyle name="Note 5 6 5 2 4" xfId="10165" xr:uid="{00000000-0005-0000-0000-0000FA960000}"/>
    <cellStyle name="Note 5 6 5 2 4 2" xfId="27600" xr:uid="{00000000-0005-0000-0000-0000FB960000}"/>
    <cellStyle name="Note 5 6 5 2 4 3" xfId="42053" xr:uid="{00000000-0005-0000-0000-0000FC960000}"/>
    <cellStyle name="Note 5 6 5 2 5" xfId="12585" xr:uid="{00000000-0005-0000-0000-0000FD960000}"/>
    <cellStyle name="Note 5 6 5 2 5 2" xfId="30020" xr:uid="{00000000-0005-0000-0000-0000FE960000}"/>
    <cellStyle name="Note 5 6 5 2 5 3" xfId="44473" xr:uid="{00000000-0005-0000-0000-0000FF960000}"/>
    <cellStyle name="Note 5 6 5 2 6" xfId="19592" xr:uid="{00000000-0005-0000-0000-000000970000}"/>
    <cellStyle name="Note 5 6 5 3" xfId="2752" xr:uid="{00000000-0005-0000-0000-000001970000}"/>
    <cellStyle name="Note 5 6 5 3 2" xfId="5263" xr:uid="{00000000-0005-0000-0000-000002970000}"/>
    <cellStyle name="Note 5 6 5 3 2 2" xfId="14573" xr:uid="{00000000-0005-0000-0000-000003970000}"/>
    <cellStyle name="Note 5 6 5 3 2 2 2" xfId="32008" xr:uid="{00000000-0005-0000-0000-000004970000}"/>
    <cellStyle name="Note 5 6 5 3 2 2 3" xfId="46461" xr:uid="{00000000-0005-0000-0000-000005970000}"/>
    <cellStyle name="Note 5 6 5 3 2 3" xfId="17034" xr:uid="{00000000-0005-0000-0000-000006970000}"/>
    <cellStyle name="Note 5 6 5 3 2 3 2" xfId="34469" xr:uid="{00000000-0005-0000-0000-000007970000}"/>
    <cellStyle name="Note 5 6 5 3 2 3 3" xfId="48922" xr:uid="{00000000-0005-0000-0000-000008970000}"/>
    <cellStyle name="Note 5 6 5 3 2 4" xfId="22699" xr:uid="{00000000-0005-0000-0000-000009970000}"/>
    <cellStyle name="Note 5 6 5 3 2 5" xfId="37152" xr:uid="{00000000-0005-0000-0000-00000A970000}"/>
    <cellStyle name="Note 5 6 5 3 3" xfId="7725" xr:uid="{00000000-0005-0000-0000-00000B970000}"/>
    <cellStyle name="Note 5 6 5 3 3 2" xfId="25160" xr:uid="{00000000-0005-0000-0000-00000C970000}"/>
    <cellStyle name="Note 5 6 5 3 3 3" xfId="39613" xr:uid="{00000000-0005-0000-0000-00000D970000}"/>
    <cellStyle name="Note 5 6 5 3 4" xfId="10166" xr:uid="{00000000-0005-0000-0000-00000E970000}"/>
    <cellStyle name="Note 5 6 5 3 4 2" xfId="27601" xr:uid="{00000000-0005-0000-0000-00000F970000}"/>
    <cellStyle name="Note 5 6 5 3 4 3" xfId="42054" xr:uid="{00000000-0005-0000-0000-000010970000}"/>
    <cellStyle name="Note 5 6 5 3 5" xfId="12586" xr:uid="{00000000-0005-0000-0000-000011970000}"/>
    <cellStyle name="Note 5 6 5 3 5 2" xfId="30021" xr:uid="{00000000-0005-0000-0000-000012970000}"/>
    <cellStyle name="Note 5 6 5 3 5 3" xfId="44474" xr:uid="{00000000-0005-0000-0000-000013970000}"/>
    <cellStyle name="Note 5 6 5 3 6" xfId="19593" xr:uid="{00000000-0005-0000-0000-000014970000}"/>
    <cellStyle name="Note 5 6 5 4" xfId="2753" xr:uid="{00000000-0005-0000-0000-000015970000}"/>
    <cellStyle name="Note 5 6 5 4 2" xfId="5264" xr:uid="{00000000-0005-0000-0000-000016970000}"/>
    <cellStyle name="Note 5 6 5 4 2 2" xfId="22700" xr:uid="{00000000-0005-0000-0000-000017970000}"/>
    <cellStyle name="Note 5 6 5 4 2 3" xfId="37153" xr:uid="{00000000-0005-0000-0000-000018970000}"/>
    <cellStyle name="Note 5 6 5 4 3" xfId="7726" xr:uid="{00000000-0005-0000-0000-000019970000}"/>
    <cellStyle name="Note 5 6 5 4 3 2" xfId="25161" xr:uid="{00000000-0005-0000-0000-00001A970000}"/>
    <cellStyle name="Note 5 6 5 4 3 3" xfId="39614" xr:uid="{00000000-0005-0000-0000-00001B970000}"/>
    <cellStyle name="Note 5 6 5 4 4" xfId="10167" xr:uid="{00000000-0005-0000-0000-00001C970000}"/>
    <cellStyle name="Note 5 6 5 4 4 2" xfId="27602" xr:uid="{00000000-0005-0000-0000-00001D970000}"/>
    <cellStyle name="Note 5 6 5 4 4 3" xfId="42055" xr:uid="{00000000-0005-0000-0000-00001E970000}"/>
    <cellStyle name="Note 5 6 5 4 5" xfId="12587" xr:uid="{00000000-0005-0000-0000-00001F970000}"/>
    <cellStyle name="Note 5 6 5 4 5 2" xfId="30022" xr:uid="{00000000-0005-0000-0000-000020970000}"/>
    <cellStyle name="Note 5 6 5 4 5 3" xfId="44475" xr:uid="{00000000-0005-0000-0000-000021970000}"/>
    <cellStyle name="Note 5 6 5 4 6" xfId="15458" xr:uid="{00000000-0005-0000-0000-000022970000}"/>
    <cellStyle name="Note 5 6 5 4 6 2" xfId="32893" xr:uid="{00000000-0005-0000-0000-000023970000}"/>
    <cellStyle name="Note 5 6 5 4 6 3" xfId="47346" xr:uid="{00000000-0005-0000-0000-000024970000}"/>
    <cellStyle name="Note 5 6 5 4 7" xfId="19594" xr:uid="{00000000-0005-0000-0000-000025970000}"/>
    <cellStyle name="Note 5 6 5 4 8" xfId="20620" xr:uid="{00000000-0005-0000-0000-000026970000}"/>
    <cellStyle name="Note 5 6 5 5" xfId="5261" xr:uid="{00000000-0005-0000-0000-000027970000}"/>
    <cellStyle name="Note 5 6 5 5 2" xfId="14571" xr:uid="{00000000-0005-0000-0000-000028970000}"/>
    <cellStyle name="Note 5 6 5 5 2 2" xfId="32006" xr:uid="{00000000-0005-0000-0000-000029970000}"/>
    <cellStyle name="Note 5 6 5 5 2 3" xfId="46459" xr:uid="{00000000-0005-0000-0000-00002A970000}"/>
    <cellStyle name="Note 5 6 5 5 3" xfId="17032" xr:uid="{00000000-0005-0000-0000-00002B970000}"/>
    <cellStyle name="Note 5 6 5 5 3 2" xfId="34467" xr:uid="{00000000-0005-0000-0000-00002C970000}"/>
    <cellStyle name="Note 5 6 5 5 3 3" xfId="48920" xr:uid="{00000000-0005-0000-0000-00002D970000}"/>
    <cellStyle name="Note 5 6 5 5 4" xfId="22697" xr:uid="{00000000-0005-0000-0000-00002E970000}"/>
    <cellStyle name="Note 5 6 5 5 5" xfId="37150" xr:uid="{00000000-0005-0000-0000-00002F970000}"/>
    <cellStyle name="Note 5 6 5 6" xfId="7723" xr:uid="{00000000-0005-0000-0000-000030970000}"/>
    <cellStyle name="Note 5 6 5 6 2" xfId="25158" xr:uid="{00000000-0005-0000-0000-000031970000}"/>
    <cellStyle name="Note 5 6 5 6 3" xfId="39611" xr:uid="{00000000-0005-0000-0000-000032970000}"/>
    <cellStyle name="Note 5 6 5 7" xfId="10164" xr:uid="{00000000-0005-0000-0000-000033970000}"/>
    <cellStyle name="Note 5 6 5 7 2" xfId="27599" xr:uid="{00000000-0005-0000-0000-000034970000}"/>
    <cellStyle name="Note 5 6 5 7 3" xfId="42052" xr:uid="{00000000-0005-0000-0000-000035970000}"/>
    <cellStyle name="Note 5 6 5 8" xfId="12584" xr:uid="{00000000-0005-0000-0000-000036970000}"/>
    <cellStyle name="Note 5 6 5 8 2" xfId="30019" xr:uid="{00000000-0005-0000-0000-000037970000}"/>
    <cellStyle name="Note 5 6 5 8 3" xfId="44472" xr:uid="{00000000-0005-0000-0000-000038970000}"/>
    <cellStyle name="Note 5 6 5 9" xfId="19591" xr:uid="{00000000-0005-0000-0000-000039970000}"/>
    <cellStyle name="Note 5 6 6" xfId="2754" xr:uid="{00000000-0005-0000-0000-00003A970000}"/>
    <cellStyle name="Note 5 6 6 2" xfId="5265" xr:uid="{00000000-0005-0000-0000-00003B970000}"/>
    <cellStyle name="Note 5 6 6 2 2" xfId="14574" xr:uid="{00000000-0005-0000-0000-00003C970000}"/>
    <cellStyle name="Note 5 6 6 2 2 2" xfId="32009" xr:uid="{00000000-0005-0000-0000-00003D970000}"/>
    <cellStyle name="Note 5 6 6 2 2 3" xfId="46462" xr:uid="{00000000-0005-0000-0000-00003E970000}"/>
    <cellStyle name="Note 5 6 6 2 3" xfId="17035" xr:uid="{00000000-0005-0000-0000-00003F970000}"/>
    <cellStyle name="Note 5 6 6 2 3 2" xfId="34470" xr:uid="{00000000-0005-0000-0000-000040970000}"/>
    <cellStyle name="Note 5 6 6 2 3 3" xfId="48923" xr:uid="{00000000-0005-0000-0000-000041970000}"/>
    <cellStyle name="Note 5 6 6 2 4" xfId="22701" xr:uid="{00000000-0005-0000-0000-000042970000}"/>
    <cellStyle name="Note 5 6 6 2 5" xfId="37154" xr:uid="{00000000-0005-0000-0000-000043970000}"/>
    <cellStyle name="Note 5 6 6 3" xfId="7727" xr:uid="{00000000-0005-0000-0000-000044970000}"/>
    <cellStyle name="Note 5 6 6 3 2" xfId="25162" xr:uid="{00000000-0005-0000-0000-000045970000}"/>
    <cellStyle name="Note 5 6 6 3 3" xfId="39615" xr:uid="{00000000-0005-0000-0000-000046970000}"/>
    <cellStyle name="Note 5 6 6 4" xfId="10168" xr:uid="{00000000-0005-0000-0000-000047970000}"/>
    <cellStyle name="Note 5 6 6 4 2" xfId="27603" xr:uid="{00000000-0005-0000-0000-000048970000}"/>
    <cellStyle name="Note 5 6 6 4 3" xfId="42056" xr:uid="{00000000-0005-0000-0000-000049970000}"/>
    <cellStyle name="Note 5 6 6 5" xfId="12588" xr:uid="{00000000-0005-0000-0000-00004A970000}"/>
    <cellStyle name="Note 5 6 6 5 2" xfId="30023" xr:uid="{00000000-0005-0000-0000-00004B970000}"/>
    <cellStyle name="Note 5 6 6 5 3" xfId="44476" xr:uid="{00000000-0005-0000-0000-00004C970000}"/>
    <cellStyle name="Note 5 6 6 6" xfId="19595" xr:uid="{00000000-0005-0000-0000-00004D970000}"/>
    <cellStyle name="Note 5 6 7" xfId="2755" xr:uid="{00000000-0005-0000-0000-00004E970000}"/>
    <cellStyle name="Note 5 6 7 2" xfId="5266" xr:uid="{00000000-0005-0000-0000-00004F970000}"/>
    <cellStyle name="Note 5 6 7 2 2" xfId="14575" xr:uid="{00000000-0005-0000-0000-000050970000}"/>
    <cellStyle name="Note 5 6 7 2 2 2" xfId="32010" xr:uid="{00000000-0005-0000-0000-000051970000}"/>
    <cellStyle name="Note 5 6 7 2 2 3" xfId="46463" xr:uid="{00000000-0005-0000-0000-000052970000}"/>
    <cellStyle name="Note 5 6 7 2 3" xfId="17036" xr:uid="{00000000-0005-0000-0000-000053970000}"/>
    <cellStyle name="Note 5 6 7 2 3 2" xfId="34471" xr:uid="{00000000-0005-0000-0000-000054970000}"/>
    <cellStyle name="Note 5 6 7 2 3 3" xfId="48924" xr:uid="{00000000-0005-0000-0000-000055970000}"/>
    <cellStyle name="Note 5 6 7 2 4" xfId="22702" xr:uid="{00000000-0005-0000-0000-000056970000}"/>
    <cellStyle name="Note 5 6 7 2 5" xfId="37155" xr:uid="{00000000-0005-0000-0000-000057970000}"/>
    <cellStyle name="Note 5 6 7 3" xfId="7728" xr:uid="{00000000-0005-0000-0000-000058970000}"/>
    <cellStyle name="Note 5 6 7 3 2" xfId="25163" xr:uid="{00000000-0005-0000-0000-000059970000}"/>
    <cellStyle name="Note 5 6 7 3 3" xfId="39616" xr:uid="{00000000-0005-0000-0000-00005A970000}"/>
    <cellStyle name="Note 5 6 7 4" xfId="10169" xr:uid="{00000000-0005-0000-0000-00005B970000}"/>
    <cellStyle name="Note 5 6 7 4 2" xfId="27604" xr:uid="{00000000-0005-0000-0000-00005C970000}"/>
    <cellStyle name="Note 5 6 7 4 3" xfId="42057" xr:uid="{00000000-0005-0000-0000-00005D970000}"/>
    <cellStyle name="Note 5 6 7 5" xfId="12589" xr:uid="{00000000-0005-0000-0000-00005E970000}"/>
    <cellStyle name="Note 5 6 7 5 2" xfId="30024" xr:uid="{00000000-0005-0000-0000-00005F970000}"/>
    <cellStyle name="Note 5 6 7 5 3" xfId="44477" xr:uid="{00000000-0005-0000-0000-000060970000}"/>
    <cellStyle name="Note 5 6 7 6" xfId="19596" xr:uid="{00000000-0005-0000-0000-000061970000}"/>
    <cellStyle name="Note 5 6 8" xfId="2756" xr:uid="{00000000-0005-0000-0000-000062970000}"/>
    <cellStyle name="Note 5 6 8 2" xfId="5267" xr:uid="{00000000-0005-0000-0000-000063970000}"/>
    <cellStyle name="Note 5 6 8 2 2" xfId="22703" xr:uid="{00000000-0005-0000-0000-000064970000}"/>
    <cellStyle name="Note 5 6 8 2 3" xfId="37156" xr:uid="{00000000-0005-0000-0000-000065970000}"/>
    <cellStyle name="Note 5 6 8 3" xfId="7729" xr:uid="{00000000-0005-0000-0000-000066970000}"/>
    <cellStyle name="Note 5 6 8 3 2" xfId="25164" xr:uid="{00000000-0005-0000-0000-000067970000}"/>
    <cellStyle name="Note 5 6 8 3 3" xfId="39617" xr:uid="{00000000-0005-0000-0000-000068970000}"/>
    <cellStyle name="Note 5 6 8 4" xfId="10170" xr:uid="{00000000-0005-0000-0000-000069970000}"/>
    <cellStyle name="Note 5 6 8 4 2" xfId="27605" xr:uid="{00000000-0005-0000-0000-00006A970000}"/>
    <cellStyle name="Note 5 6 8 4 3" xfId="42058" xr:uid="{00000000-0005-0000-0000-00006B970000}"/>
    <cellStyle name="Note 5 6 8 5" xfId="12590" xr:uid="{00000000-0005-0000-0000-00006C970000}"/>
    <cellStyle name="Note 5 6 8 5 2" xfId="30025" xr:uid="{00000000-0005-0000-0000-00006D970000}"/>
    <cellStyle name="Note 5 6 8 5 3" xfId="44478" xr:uid="{00000000-0005-0000-0000-00006E970000}"/>
    <cellStyle name="Note 5 6 8 6" xfId="15459" xr:uid="{00000000-0005-0000-0000-00006F970000}"/>
    <cellStyle name="Note 5 6 8 6 2" xfId="32894" xr:uid="{00000000-0005-0000-0000-000070970000}"/>
    <cellStyle name="Note 5 6 8 6 3" xfId="47347" xr:uid="{00000000-0005-0000-0000-000071970000}"/>
    <cellStyle name="Note 5 6 8 7" xfId="19597" xr:uid="{00000000-0005-0000-0000-000072970000}"/>
    <cellStyle name="Note 5 6 8 8" xfId="20621" xr:uid="{00000000-0005-0000-0000-000073970000}"/>
    <cellStyle name="Note 5 6 9" xfId="5248" xr:uid="{00000000-0005-0000-0000-000074970000}"/>
    <cellStyle name="Note 5 6 9 2" xfId="14561" xr:uid="{00000000-0005-0000-0000-000075970000}"/>
    <cellStyle name="Note 5 6 9 2 2" xfId="31996" xr:uid="{00000000-0005-0000-0000-000076970000}"/>
    <cellStyle name="Note 5 6 9 2 3" xfId="46449" xr:uid="{00000000-0005-0000-0000-000077970000}"/>
    <cellStyle name="Note 5 6 9 3" xfId="17022" xr:uid="{00000000-0005-0000-0000-000078970000}"/>
    <cellStyle name="Note 5 6 9 3 2" xfId="34457" xr:uid="{00000000-0005-0000-0000-000079970000}"/>
    <cellStyle name="Note 5 6 9 3 3" xfId="48910" xr:uid="{00000000-0005-0000-0000-00007A970000}"/>
    <cellStyle name="Note 5 6 9 4" xfId="22684" xr:uid="{00000000-0005-0000-0000-00007B970000}"/>
    <cellStyle name="Note 5 6 9 5" xfId="37137" xr:uid="{00000000-0005-0000-0000-00007C970000}"/>
    <cellStyle name="Note 5 7" xfId="2757" xr:uid="{00000000-0005-0000-0000-00007D970000}"/>
    <cellStyle name="Note 5 7 10" xfId="7730" xr:uid="{00000000-0005-0000-0000-00007E970000}"/>
    <cellStyle name="Note 5 7 10 2" xfId="25165" xr:uid="{00000000-0005-0000-0000-00007F970000}"/>
    <cellStyle name="Note 5 7 10 3" xfId="39618" xr:uid="{00000000-0005-0000-0000-000080970000}"/>
    <cellStyle name="Note 5 7 11" xfId="10171" xr:uid="{00000000-0005-0000-0000-000081970000}"/>
    <cellStyle name="Note 5 7 11 2" xfId="27606" xr:uid="{00000000-0005-0000-0000-000082970000}"/>
    <cellStyle name="Note 5 7 11 3" xfId="42059" xr:uid="{00000000-0005-0000-0000-000083970000}"/>
    <cellStyle name="Note 5 7 12" xfId="12591" xr:uid="{00000000-0005-0000-0000-000084970000}"/>
    <cellStyle name="Note 5 7 12 2" xfId="30026" xr:uid="{00000000-0005-0000-0000-000085970000}"/>
    <cellStyle name="Note 5 7 12 3" xfId="44479" xr:uid="{00000000-0005-0000-0000-000086970000}"/>
    <cellStyle name="Note 5 7 13" xfId="19598" xr:uid="{00000000-0005-0000-0000-000087970000}"/>
    <cellStyle name="Note 5 7 2" xfId="2758" xr:uid="{00000000-0005-0000-0000-000088970000}"/>
    <cellStyle name="Note 5 7 2 2" xfId="2759" xr:uid="{00000000-0005-0000-0000-000089970000}"/>
    <cellStyle name="Note 5 7 2 2 2" xfId="5270" xr:uid="{00000000-0005-0000-0000-00008A970000}"/>
    <cellStyle name="Note 5 7 2 2 2 2" xfId="14578" xr:uid="{00000000-0005-0000-0000-00008B970000}"/>
    <cellStyle name="Note 5 7 2 2 2 2 2" xfId="32013" xr:uid="{00000000-0005-0000-0000-00008C970000}"/>
    <cellStyle name="Note 5 7 2 2 2 2 3" xfId="46466" xr:uid="{00000000-0005-0000-0000-00008D970000}"/>
    <cellStyle name="Note 5 7 2 2 2 3" xfId="17039" xr:uid="{00000000-0005-0000-0000-00008E970000}"/>
    <cellStyle name="Note 5 7 2 2 2 3 2" xfId="34474" xr:uid="{00000000-0005-0000-0000-00008F970000}"/>
    <cellStyle name="Note 5 7 2 2 2 3 3" xfId="48927" xr:uid="{00000000-0005-0000-0000-000090970000}"/>
    <cellStyle name="Note 5 7 2 2 2 4" xfId="22706" xr:uid="{00000000-0005-0000-0000-000091970000}"/>
    <cellStyle name="Note 5 7 2 2 2 5" xfId="37159" xr:uid="{00000000-0005-0000-0000-000092970000}"/>
    <cellStyle name="Note 5 7 2 2 3" xfId="7732" xr:uid="{00000000-0005-0000-0000-000093970000}"/>
    <cellStyle name="Note 5 7 2 2 3 2" xfId="25167" xr:uid="{00000000-0005-0000-0000-000094970000}"/>
    <cellStyle name="Note 5 7 2 2 3 3" xfId="39620" xr:uid="{00000000-0005-0000-0000-000095970000}"/>
    <cellStyle name="Note 5 7 2 2 4" xfId="10173" xr:uid="{00000000-0005-0000-0000-000096970000}"/>
    <cellStyle name="Note 5 7 2 2 4 2" xfId="27608" xr:uid="{00000000-0005-0000-0000-000097970000}"/>
    <cellStyle name="Note 5 7 2 2 4 3" xfId="42061" xr:uid="{00000000-0005-0000-0000-000098970000}"/>
    <cellStyle name="Note 5 7 2 2 5" xfId="12593" xr:uid="{00000000-0005-0000-0000-000099970000}"/>
    <cellStyle name="Note 5 7 2 2 5 2" xfId="30028" xr:uid="{00000000-0005-0000-0000-00009A970000}"/>
    <cellStyle name="Note 5 7 2 2 5 3" xfId="44481" xr:uid="{00000000-0005-0000-0000-00009B970000}"/>
    <cellStyle name="Note 5 7 2 2 6" xfId="19600" xr:uid="{00000000-0005-0000-0000-00009C970000}"/>
    <cellStyle name="Note 5 7 2 3" xfId="2760" xr:uid="{00000000-0005-0000-0000-00009D970000}"/>
    <cellStyle name="Note 5 7 2 3 2" xfId="5271" xr:uid="{00000000-0005-0000-0000-00009E970000}"/>
    <cellStyle name="Note 5 7 2 3 2 2" xfId="14579" xr:uid="{00000000-0005-0000-0000-00009F970000}"/>
    <cellStyle name="Note 5 7 2 3 2 2 2" xfId="32014" xr:uid="{00000000-0005-0000-0000-0000A0970000}"/>
    <cellStyle name="Note 5 7 2 3 2 2 3" xfId="46467" xr:uid="{00000000-0005-0000-0000-0000A1970000}"/>
    <cellStyle name="Note 5 7 2 3 2 3" xfId="17040" xr:uid="{00000000-0005-0000-0000-0000A2970000}"/>
    <cellStyle name="Note 5 7 2 3 2 3 2" xfId="34475" xr:uid="{00000000-0005-0000-0000-0000A3970000}"/>
    <cellStyle name="Note 5 7 2 3 2 3 3" xfId="48928" xr:uid="{00000000-0005-0000-0000-0000A4970000}"/>
    <cellStyle name="Note 5 7 2 3 2 4" xfId="22707" xr:uid="{00000000-0005-0000-0000-0000A5970000}"/>
    <cellStyle name="Note 5 7 2 3 2 5" xfId="37160" xr:uid="{00000000-0005-0000-0000-0000A6970000}"/>
    <cellStyle name="Note 5 7 2 3 3" xfId="7733" xr:uid="{00000000-0005-0000-0000-0000A7970000}"/>
    <cellStyle name="Note 5 7 2 3 3 2" xfId="25168" xr:uid="{00000000-0005-0000-0000-0000A8970000}"/>
    <cellStyle name="Note 5 7 2 3 3 3" xfId="39621" xr:uid="{00000000-0005-0000-0000-0000A9970000}"/>
    <cellStyle name="Note 5 7 2 3 4" xfId="10174" xr:uid="{00000000-0005-0000-0000-0000AA970000}"/>
    <cellStyle name="Note 5 7 2 3 4 2" xfId="27609" xr:uid="{00000000-0005-0000-0000-0000AB970000}"/>
    <cellStyle name="Note 5 7 2 3 4 3" xfId="42062" xr:uid="{00000000-0005-0000-0000-0000AC970000}"/>
    <cellStyle name="Note 5 7 2 3 5" xfId="12594" xr:uid="{00000000-0005-0000-0000-0000AD970000}"/>
    <cellStyle name="Note 5 7 2 3 5 2" xfId="30029" xr:uid="{00000000-0005-0000-0000-0000AE970000}"/>
    <cellStyle name="Note 5 7 2 3 5 3" xfId="44482" xr:uid="{00000000-0005-0000-0000-0000AF970000}"/>
    <cellStyle name="Note 5 7 2 3 6" xfId="19601" xr:uid="{00000000-0005-0000-0000-0000B0970000}"/>
    <cellStyle name="Note 5 7 2 4" xfId="2761" xr:uid="{00000000-0005-0000-0000-0000B1970000}"/>
    <cellStyle name="Note 5 7 2 4 2" xfId="5272" xr:uid="{00000000-0005-0000-0000-0000B2970000}"/>
    <cellStyle name="Note 5 7 2 4 2 2" xfId="22708" xr:uid="{00000000-0005-0000-0000-0000B3970000}"/>
    <cellStyle name="Note 5 7 2 4 2 3" xfId="37161" xr:uid="{00000000-0005-0000-0000-0000B4970000}"/>
    <cellStyle name="Note 5 7 2 4 3" xfId="7734" xr:uid="{00000000-0005-0000-0000-0000B5970000}"/>
    <cellStyle name="Note 5 7 2 4 3 2" xfId="25169" xr:uid="{00000000-0005-0000-0000-0000B6970000}"/>
    <cellStyle name="Note 5 7 2 4 3 3" xfId="39622" xr:uid="{00000000-0005-0000-0000-0000B7970000}"/>
    <cellStyle name="Note 5 7 2 4 4" xfId="10175" xr:uid="{00000000-0005-0000-0000-0000B8970000}"/>
    <cellStyle name="Note 5 7 2 4 4 2" xfId="27610" xr:uid="{00000000-0005-0000-0000-0000B9970000}"/>
    <cellStyle name="Note 5 7 2 4 4 3" xfId="42063" xr:uid="{00000000-0005-0000-0000-0000BA970000}"/>
    <cellStyle name="Note 5 7 2 4 5" xfId="12595" xr:uid="{00000000-0005-0000-0000-0000BB970000}"/>
    <cellStyle name="Note 5 7 2 4 5 2" xfId="30030" xr:uid="{00000000-0005-0000-0000-0000BC970000}"/>
    <cellStyle name="Note 5 7 2 4 5 3" xfId="44483" xr:uid="{00000000-0005-0000-0000-0000BD970000}"/>
    <cellStyle name="Note 5 7 2 4 6" xfId="15460" xr:uid="{00000000-0005-0000-0000-0000BE970000}"/>
    <cellStyle name="Note 5 7 2 4 6 2" xfId="32895" xr:uid="{00000000-0005-0000-0000-0000BF970000}"/>
    <cellStyle name="Note 5 7 2 4 6 3" xfId="47348" xr:uid="{00000000-0005-0000-0000-0000C0970000}"/>
    <cellStyle name="Note 5 7 2 4 7" xfId="19602" xr:uid="{00000000-0005-0000-0000-0000C1970000}"/>
    <cellStyle name="Note 5 7 2 4 8" xfId="20622" xr:uid="{00000000-0005-0000-0000-0000C2970000}"/>
    <cellStyle name="Note 5 7 2 5" xfId="5269" xr:uid="{00000000-0005-0000-0000-0000C3970000}"/>
    <cellStyle name="Note 5 7 2 5 2" xfId="14577" xr:uid="{00000000-0005-0000-0000-0000C4970000}"/>
    <cellStyle name="Note 5 7 2 5 2 2" xfId="32012" xr:uid="{00000000-0005-0000-0000-0000C5970000}"/>
    <cellStyle name="Note 5 7 2 5 2 3" xfId="46465" xr:uid="{00000000-0005-0000-0000-0000C6970000}"/>
    <cellStyle name="Note 5 7 2 5 3" xfId="17038" xr:uid="{00000000-0005-0000-0000-0000C7970000}"/>
    <cellStyle name="Note 5 7 2 5 3 2" xfId="34473" xr:uid="{00000000-0005-0000-0000-0000C8970000}"/>
    <cellStyle name="Note 5 7 2 5 3 3" xfId="48926" xr:uid="{00000000-0005-0000-0000-0000C9970000}"/>
    <cellStyle name="Note 5 7 2 5 4" xfId="22705" xr:uid="{00000000-0005-0000-0000-0000CA970000}"/>
    <cellStyle name="Note 5 7 2 5 5" xfId="37158" xr:uid="{00000000-0005-0000-0000-0000CB970000}"/>
    <cellStyle name="Note 5 7 2 6" xfId="7731" xr:uid="{00000000-0005-0000-0000-0000CC970000}"/>
    <cellStyle name="Note 5 7 2 6 2" xfId="25166" xr:uid="{00000000-0005-0000-0000-0000CD970000}"/>
    <cellStyle name="Note 5 7 2 6 3" xfId="39619" xr:uid="{00000000-0005-0000-0000-0000CE970000}"/>
    <cellStyle name="Note 5 7 2 7" xfId="10172" xr:uid="{00000000-0005-0000-0000-0000CF970000}"/>
    <cellStyle name="Note 5 7 2 7 2" xfId="27607" xr:uid="{00000000-0005-0000-0000-0000D0970000}"/>
    <cellStyle name="Note 5 7 2 7 3" xfId="42060" xr:uid="{00000000-0005-0000-0000-0000D1970000}"/>
    <cellStyle name="Note 5 7 2 8" xfId="12592" xr:uid="{00000000-0005-0000-0000-0000D2970000}"/>
    <cellStyle name="Note 5 7 2 8 2" xfId="30027" xr:uid="{00000000-0005-0000-0000-0000D3970000}"/>
    <cellStyle name="Note 5 7 2 8 3" xfId="44480" xr:uid="{00000000-0005-0000-0000-0000D4970000}"/>
    <cellStyle name="Note 5 7 2 9" xfId="19599" xr:uid="{00000000-0005-0000-0000-0000D5970000}"/>
    <cellStyle name="Note 5 7 3" xfId="2762" xr:uid="{00000000-0005-0000-0000-0000D6970000}"/>
    <cellStyle name="Note 5 7 3 2" xfId="2763" xr:uid="{00000000-0005-0000-0000-0000D7970000}"/>
    <cellStyle name="Note 5 7 3 2 2" xfId="5274" xr:uid="{00000000-0005-0000-0000-0000D8970000}"/>
    <cellStyle name="Note 5 7 3 2 2 2" xfId="14581" xr:uid="{00000000-0005-0000-0000-0000D9970000}"/>
    <cellStyle name="Note 5 7 3 2 2 2 2" xfId="32016" xr:uid="{00000000-0005-0000-0000-0000DA970000}"/>
    <cellStyle name="Note 5 7 3 2 2 2 3" xfId="46469" xr:uid="{00000000-0005-0000-0000-0000DB970000}"/>
    <cellStyle name="Note 5 7 3 2 2 3" xfId="17042" xr:uid="{00000000-0005-0000-0000-0000DC970000}"/>
    <cellStyle name="Note 5 7 3 2 2 3 2" xfId="34477" xr:uid="{00000000-0005-0000-0000-0000DD970000}"/>
    <cellStyle name="Note 5 7 3 2 2 3 3" xfId="48930" xr:uid="{00000000-0005-0000-0000-0000DE970000}"/>
    <cellStyle name="Note 5 7 3 2 2 4" xfId="22710" xr:uid="{00000000-0005-0000-0000-0000DF970000}"/>
    <cellStyle name="Note 5 7 3 2 2 5" xfId="37163" xr:uid="{00000000-0005-0000-0000-0000E0970000}"/>
    <cellStyle name="Note 5 7 3 2 3" xfId="7736" xr:uid="{00000000-0005-0000-0000-0000E1970000}"/>
    <cellStyle name="Note 5 7 3 2 3 2" xfId="25171" xr:uid="{00000000-0005-0000-0000-0000E2970000}"/>
    <cellStyle name="Note 5 7 3 2 3 3" xfId="39624" xr:uid="{00000000-0005-0000-0000-0000E3970000}"/>
    <cellStyle name="Note 5 7 3 2 4" xfId="10177" xr:uid="{00000000-0005-0000-0000-0000E4970000}"/>
    <cellStyle name="Note 5 7 3 2 4 2" xfId="27612" xr:uid="{00000000-0005-0000-0000-0000E5970000}"/>
    <cellStyle name="Note 5 7 3 2 4 3" xfId="42065" xr:uid="{00000000-0005-0000-0000-0000E6970000}"/>
    <cellStyle name="Note 5 7 3 2 5" xfId="12597" xr:uid="{00000000-0005-0000-0000-0000E7970000}"/>
    <cellStyle name="Note 5 7 3 2 5 2" xfId="30032" xr:uid="{00000000-0005-0000-0000-0000E8970000}"/>
    <cellStyle name="Note 5 7 3 2 5 3" xfId="44485" xr:uid="{00000000-0005-0000-0000-0000E9970000}"/>
    <cellStyle name="Note 5 7 3 2 6" xfId="19604" xr:uid="{00000000-0005-0000-0000-0000EA970000}"/>
    <cellStyle name="Note 5 7 3 3" xfId="2764" xr:uid="{00000000-0005-0000-0000-0000EB970000}"/>
    <cellStyle name="Note 5 7 3 3 2" xfId="5275" xr:uid="{00000000-0005-0000-0000-0000EC970000}"/>
    <cellStyle name="Note 5 7 3 3 2 2" xfId="14582" xr:uid="{00000000-0005-0000-0000-0000ED970000}"/>
    <cellStyle name="Note 5 7 3 3 2 2 2" xfId="32017" xr:uid="{00000000-0005-0000-0000-0000EE970000}"/>
    <cellStyle name="Note 5 7 3 3 2 2 3" xfId="46470" xr:uid="{00000000-0005-0000-0000-0000EF970000}"/>
    <cellStyle name="Note 5 7 3 3 2 3" xfId="17043" xr:uid="{00000000-0005-0000-0000-0000F0970000}"/>
    <cellStyle name="Note 5 7 3 3 2 3 2" xfId="34478" xr:uid="{00000000-0005-0000-0000-0000F1970000}"/>
    <cellStyle name="Note 5 7 3 3 2 3 3" xfId="48931" xr:uid="{00000000-0005-0000-0000-0000F2970000}"/>
    <cellStyle name="Note 5 7 3 3 2 4" xfId="22711" xr:uid="{00000000-0005-0000-0000-0000F3970000}"/>
    <cellStyle name="Note 5 7 3 3 2 5" xfId="37164" xr:uid="{00000000-0005-0000-0000-0000F4970000}"/>
    <cellStyle name="Note 5 7 3 3 3" xfId="7737" xr:uid="{00000000-0005-0000-0000-0000F5970000}"/>
    <cellStyle name="Note 5 7 3 3 3 2" xfId="25172" xr:uid="{00000000-0005-0000-0000-0000F6970000}"/>
    <cellStyle name="Note 5 7 3 3 3 3" xfId="39625" xr:uid="{00000000-0005-0000-0000-0000F7970000}"/>
    <cellStyle name="Note 5 7 3 3 4" xfId="10178" xr:uid="{00000000-0005-0000-0000-0000F8970000}"/>
    <cellStyle name="Note 5 7 3 3 4 2" xfId="27613" xr:uid="{00000000-0005-0000-0000-0000F9970000}"/>
    <cellStyle name="Note 5 7 3 3 4 3" xfId="42066" xr:uid="{00000000-0005-0000-0000-0000FA970000}"/>
    <cellStyle name="Note 5 7 3 3 5" xfId="12598" xr:uid="{00000000-0005-0000-0000-0000FB970000}"/>
    <cellStyle name="Note 5 7 3 3 5 2" xfId="30033" xr:uid="{00000000-0005-0000-0000-0000FC970000}"/>
    <cellStyle name="Note 5 7 3 3 5 3" xfId="44486" xr:uid="{00000000-0005-0000-0000-0000FD970000}"/>
    <cellStyle name="Note 5 7 3 3 6" xfId="19605" xr:uid="{00000000-0005-0000-0000-0000FE970000}"/>
    <cellStyle name="Note 5 7 3 4" xfId="2765" xr:uid="{00000000-0005-0000-0000-0000FF970000}"/>
    <cellStyle name="Note 5 7 3 4 2" xfId="5276" xr:uid="{00000000-0005-0000-0000-000000980000}"/>
    <cellStyle name="Note 5 7 3 4 2 2" xfId="22712" xr:uid="{00000000-0005-0000-0000-000001980000}"/>
    <cellStyle name="Note 5 7 3 4 2 3" xfId="37165" xr:uid="{00000000-0005-0000-0000-000002980000}"/>
    <cellStyle name="Note 5 7 3 4 3" xfId="7738" xr:uid="{00000000-0005-0000-0000-000003980000}"/>
    <cellStyle name="Note 5 7 3 4 3 2" xfId="25173" xr:uid="{00000000-0005-0000-0000-000004980000}"/>
    <cellStyle name="Note 5 7 3 4 3 3" xfId="39626" xr:uid="{00000000-0005-0000-0000-000005980000}"/>
    <cellStyle name="Note 5 7 3 4 4" xfId="10179" xr:uid="{00000000-0005-0000-0000-000006980000}"/>
    <cellStyle name="Note 5 7 3 4 4 2" xfId="27614" xr:uid="{00000000-0005-0000-0000-000007980000}"/>
    <cellStyle name="Note 5 7 3 4 4 3" xfId="42067" xr:uid="{00000000-0005-0000-0000-000008980000}"/>
    <cellStyle name="Note 5 7 3 4 5" xfId="12599" xr:uid="{00000000-0005-0000-0000-000009980000}"/>
    <cellStyle name="Note 5 7 3 4 5 2" xfId="30034" xr:uid="{00000000-0005-0000-0000-00000A980000}"/>
    <cellStyle name="Note 5 7 3 4 5 3" xfId="44487" xr:uid="{00000000-0005-0000-0000-00000B980000}"/>
    <cellStyle name="Note 5 7 3 4 6" xfId="15461" xr:uid="{00000000-0005-0000-0000-00000C980000}"/>
    <cellStyle name="Note 5 7 3 4 6 2" xfId="32896" xr:uid="{00000000-0005-0000-0000-00000D980000}"/>
    <cellStyle name="Note 5 7 3 4 6 3" xfId="47349" xr:uid="{00000000-0005-0000-0000-00000E980000}"/>
    <cellStyle name="Note 5 7 3 4 7" xfId="19606" xr:uid="{00000000-0005-0000-0000-00000F980000}"/>
    <cellStyle name="Note 5 7 3 4 8" xfId="20623" xr:uid="{00000000-0005-0000-0000-000010980000}"/>
    <cellStyle name="Note 5 7 3 5" xfId="5273" xr:uid="{00000000-0005-0000-0000-000011980000}"/>
    <cellStyle name="Note 5 7 3 5 2" xfId="14580" xr:uid="{00000000-0005-0000-0000-000012980000}"/>
    <cellStyle name="Note 5 7 3 5 2 2" xfId="32015" xr:uid="{00000000-0005-0000-0000-000013980000}"/>
    <cellStyle name="Note 5 7 3 5 2 3" xfId="46468" xr:uid="{00000000-0005-0000-0000-000014980000}"/>
    <cellStyle name="Note 5 7 3 5 3" xfId="17041" xr:uid="{00000000-0005-0000-0000-000015980000}"/>
    <cellStyle name="Note 5 7 3 5 3 2" xfId="34476" xr:uid="{00000000-0005-0000-0000-000016980000}"/>
    <cellStyle name="Note 5 7 3 5 3 3" xfId="48929" xr:uid="{00000000-0005-0000-0000-000017980000}"/>
    <cellStyle name="Note 5 7 3 5 4" xfId="22709" xr:uid="{00000000-0005-0000-0000-000018980000}"/>
    <cellStyle name="Note 5 7 3 5 5" xfId="37162" xr:uid="{00000000-0005-0000-0000-000019980000}"/>
    <cellStyle name="Note 5 7 3 6" xfId="7735" xr:uid="{00000000-0005-0000-0000-00001A980000}"/>
    <cellStyle name="Note 5 7 3 6 2" xfId="25170" xr:uid="{00000000-0005-0000-0000-00001B980000}"/>
    <cellStyle name="Note 5 7 3 6 3" xfId="39623" xr:uid="{00000000-0005-0000-0000-00001C980000}"/>
    <cellStyle name="Note 5 7 3 7" xfId="10176" xr:uid="{00000000-0005-0000-0000-00001D980000}"/>
    <cellStyle name="Note 5 7 3 7 2" xfId="27611" xr:uid="{00000000-0005-0000-0000-00001E980000}"/>
    <cellStyle name="Note 5 7 3 7 3" xfId="42064" xr:uid="{00000000-0005-0000-0000-00001F980000}"/>
    <cellStyle name="Note 5 7 3 8" xfId="12596" xr:uid="{00000000-0005-0000-0000-000020980000}"/>
    <cellStyle name="Note 5 7 3 8 2" xfId="30031" xr:uid="{00000000-0005-0000-0000-000021980000}"/>
    <cellStyle name="Note 5 7 3 8 3" xfId="44484" xr:uid="{00000000-0005-0000-0000-000022980000}"/>
    <cellStyle name="Note 5 7 3 9" xfId="19603" xr:uid="{00000000-0005-0000-0000-000023980000}"/>
    <cellStyle name="Note 5 7 4" xfId="2766" xr:uid="{00000000-0005-0000-0000-000024980000}"/>
    <cellStyle name="Note 5 7 4 2" xfId="2767" xr:uid="{00000000-0005-0000-0000-000025980000}"/>
    <cellStyle name="Note 5 7 4 2 2" xfId="5278" xr:uid="{00000000-0005-0000-0000-000026980000}"/>
    <cellStyle name="Note 5 7 4 2 2 2" xfId="14584" xr:uid="{00000000-0005-0000-0000-000027980000}"/>
    <cellStyle name="Note 5 7 4 2 2 2 2" xfId="32019" xr:uid="{00000000-0005-0000-0000-000028980000}"/>
    <cellStyle name="Note 5 7 4 2 2 2 3" xfId="46472" xr:uid="{00000000-0005-0000-0000-000029980000}"/>
    <cellStyle name="Note 5 7 4 2 2 3" xfId="17045" xr:uid="{00000000-0005-0000-0000-00002A980000}"/>
    <cellStyle name="Note 5 7 4 2 2 3 2" xfId="34480" xr:uid="{00000000-0005-0000-0000-00002B980000}"/>
    <cellStyle name="Note 5 7 4 2 2 3 3" xfId="48933" xr:uid="{00000000-0005-0000-0000-00002C980000}"/>
    <cellStyle name="Note 5 7 4 2 2 4" xfId="22714" xr:uid="{00000000-0005-0000-0000-00002D980000}"/>
    <cellStyle name="Note 5 7 4 2 2 5" xfId="37167" xr:uid="{00000000-0005-0000-0000-00002E980000}"/>
    <cellStyle name="Note 5 7 4 2 3" xfId="7740" xr:uid="{00000000-0005-0000-0000-00002F980000}"/>
    <cellStyle name="Note 5 7 4 2 3 2" xfId="25175" xr:uid="{00000000-0005-0000-0000-000030980000}"/>
    <cellStyle name="Note 5 7 4 2 3 3" xfId="39628" xr:uid="{00000000-0005-0000-0000-000031980000}"/>
    <cellStyle name="Note 5 7 4 2 4" xfId="10181" xr:uid="{00000000-0005-0000-0000-000032980000}"/>
    <cellStyle name="Note 5 7 4 2 4 2" xfId="27616" xr:uid="{00000000-0005-0000-0000-000033980000}"/>
    <cellStyle name="Note 5 7 4 2 4 3" xfId="42069" xr:uid="{00000000-0005-0000-0000-000034980000}"/>
    <cellStyle name="Note 5 7 4 2 5" xfId="12601" xr:uid="{00000000-0005-0000-0000-000035980000}"/>
    <cellStyle name="Note 5 7 4 2 5 2" xfId="30036" xr:uid="{00000000-0005-0000-0000-000036980000}"/>
    <cellStyle name="Note 5 7 4 2 5 3" xfId="44489" xr:uid="{00000000-0005-0000-0000-000037980000}"/>
    <cellStyle name="Note 5 7 4 2 6" xfId="19608" xr:uid="{00000000-0005-0000-0000-000038980000}"/>
    <cellStyle name="Note 5 7 4 3" xfId="2768" xr:uid="{00000000-0005-0000-0000-000039980000}"/>
    <cellStyle name="Note 5 7 4 3 2" xfId="5279" xr:uid="{00000000-0005-0000-0000-00003A980000}"/>
    <cellStyle name="Note 5 7 4 3 2 2" xfId="14585" xr:uid="{00000000-0005-0000-0000-00003B980000}"/>
    <cellStyle name="Note 5 7 4 3 2 2 2" xfId="32020" xr:uid="{00000000-0005-0000-0000-00003C980000}"/>
    <cellStyle name="Note 5 7 4 3 2 2 3" xfId="46473" xr:uid="{00000000-0005-0000-0000-00003D980000}"/>
    <cellStyle name="Note 5 7 4 3 2 3" xfId="17046" xr:uid="{00000000-0005-0000-0000-00003E980000}"/>
    <cellStyle name="Note 5 7 4 3 2 3 2" xfId="34481" xr:uid="{00000000-0005-0000-0000-00003F980000}"/>
    <cellStyle name="Note 5 7 4 3 2 3 3" xfId="48934" xr:uid="{00000000-0005-0000-0000-000040980000}"/>
    <cellStyle name="Note 5 7 4 3 2 4" xfId="22715" xr:uid="{00000000-0005-0000-0000-000041980000}"/>
    <cellStyle name="Note 5 7 4 3 2 5" xfId="37168" xr:uid="{00000000-0005-0000-0000-000042980000}"/>
    <cellStyle name="Note 5 7 4 3 3" xfId="7741" xr:uid="{00000000-0005-0000-0000-000043980000}"/>
    <cellStyle name="Note 5 7 4 3 3 2" xfId="25176" xr:uid="{00000000-0005-0000-0000-000044980000}"/>
    <cellStyle name="Note 5 7 4 3 3 3" xfId="39629" xr:uid="{00000000-0005-0000-0000-000045980000}"/>
    <cellStyle name="Note 5 7 4 3 4" xfId="10182" xr:uid="{00000000-0005-0000-0000-000046980000}"/>
    <cellStyle name="Note 5 7 4 3 4 2" xfId="27617" xr:uid="{00000000-0005-0000-0000-000047980000}"/>
    <cellStyle name="Note 5 7 4 3 4 3" xfId="42070" xr:uid="{00000000-0005-0000-0000-000048980000}"/>
    <cellStyle name="Note 5 7 4 3 5" xfId="12602" xr:uid="{00000000-0005-0000-0000-000049980000}"/>
    <cellStyle name="Note 5 7 4 3 5 2" xfId="30037" xr:uid="{00000000-0005-0000-0000-00004A980000}"/>
    <cellStyle name="Note 5 7 4 3 5 3" xfId="44490" xr:uid="{00000000-0005-0000-0000-00004B980000}"/>
    <cellStyle name="Note 5 7 4 3 6" xfId="19609" xr:uid="{00000000-0005-0000-0000-00004C980000}"/>
    <cellStyle name="Note 5 7 4 4" xfId="2769" xr:uid="{00000000-0005-0000-0000-00004D980000}"/>
    <cellStyle name="Note 5 7 4 4 2" xfId="5280" xr:uid="{00000000-0005-0000-0000-00004E980000}"/>
    <cellStyle name="Note 5 7 4 4 2 2" xfId="22716" xr:uid="{00000000-0005-0000-0000-00004F980000}"/>
    <cellStyle name="Note 5 7 4 4 2 3" xfId="37169" xr:uid="{00000000-0005-0000-0000-000050980000}"/>
    <cellStyle name="Note 5 7 4 4 3" xfId="7742" xr:uid="{00000000-0005-0000-0000-000051980000}"/>
    <cellStyle name="Note 5 7 4 4 3 2" xfId="25177" xr:uid="{00000000-0005-0000-0000-000052980000}"/>
    <cellStyle name="Note 5 7 4 4 3 3" xfId="39630" xr:uid="{00000000-0005-0000-0000-000053980000}"/>
    <cellStyle name="Note 5 7 4 4 4" xfId="10183" xr:uid="{00000000-0005-0000-0000-000054980000}"/>
    <cellStyle name="Note 5 7 4 4 4 2" xfId="27618" xr:uid="{00000000-0005-0000-0000-000055980000}"/>
    <cellStyle name="Note 5 7 4 4 4 3" xfId="42071" xr:uid="{00000000-0005-0000-0000-000056980000}"/>
    <cellStyle name="Note 5 7 4 4 5" xfId="12603" xr:uid="{00000000-0005-0000-0000-000057980000}"/>
    <cellStyle name="Note 5 7 4 4 5 2" xfId="30038" xr:uid="{00000000-0005-0000-0000-000058980000}"/>
    <cellStyle name="Note 5 7 4 4 5 3" xfId="44491" xr:uid="{00000000-0005-0000-0000-000059980000}"/>
    <cellStyle name="Note 5 7 4 4 6" xfId="15462" xr:uid="{00000000-0005-0000-0000-00005A980000}"/>
    <cellStyle name="Note 5 7 4 4 6 2" xfId="32897" xr:uid="{00000000-0005-0000-0000-00005B980000}"/>
    <cellStyle name="Note 5 7 4 4 6 3" xfId="47350" xr:uid="{00000000-0005-0000-0000-00005C980000}"/>
    <cellStyle name="Note 5 7 4 4 7" xfId="19610" xr:uid="{00000000-0005-0000-0000-00005D980000}"/>
    <cellStyle name="Note 5 7 4 4 8" xfId="20624" xr:uid="{00000000-0005-0000-0000-00005E980000}"/>
    <cellStyle name="Note 5 7 4 5" xfId="5277" xr:uid="{00000000-0005-0000-0000-00005F980000}"/>
    <cellStyle name="Note 5 7 4 5 2" xfId="14583" xr:uid="{00000000-0005-0000-0000-000060980000}"/>
    <cellStyle name="Note 5 7 4 5 2 2" xfId="32018" xr:uid="{00000000-0005-0000-0000-000061980000}"/>
    <cellStyle name="Note 5 7 4 5 2 3" xfId="46471" xr:uid="{00000000-0005-0000-0000-000062980000}"/>
    <cellStyle name="Note 5 7 4 5 3" xfId="17044" xr:uid="{00000000-0005-0000-0000-000063980000}"/>
    <cellStyle name="Note 5 7 4 5 3 2" xfId="34479" xr:uid="{00000000-0005-0000-0000-000064980000}"/>
    <cellStyle name="Note 5 7 4 5 3 3" xfId="48932" xr:uid="{00000000-0005-0000-0000-000065980000}"/>
    <cellStyle name="Note 5 7 4 5 4" xfId="22713" xr:uid="{00000000-0005-0000-0000-000066980000}"/>
    <cellStyle name="Note 5 7 4 5 5" xfId="37166" xr:uid="{00000000-0005-0000-0000-000067980000}"/>
    <cellStyle name="Note 5 7 4 6" xfId="7739" xr:uid="{00000000-0005-0000-0000-000068980000}"/>
    <cellStyle name="Note 5 7 4 6 2" xfId="25174" xr:uid="{00000000-0005-0000-0000-000069980000}"/>
    <cellStyle name="Note 5 7 4 6 3" xfId="39627" xr:uid="{00000000-0005-0000-0000-00006A980000}"/>
    <cellStyle name="Note 5 7 4 7" xfId="10180" xr:uid="{00000000-0005-0000-0000-00006B980000}"/>
    <cellStyle name="Note 5 7 4 7 2" xfId="27615" xr:uid="{00000000-0005-0000-0000-00006C980000}"/>
    <cellStyle name="Note 5 7 4 7 3" xfId="42068" xr:uid="{00000000-0005-0000-0000-00006D980000}"/>
    <cellStyle name="Note 5 7 4 8" xfId="12600" xr:uid="{00000000-0005-0000-0000-00006E980000}"/>
    <cellStyle name="Note 5 7 4 8 2" xfId="30035" xr:uid="{00000000-0005-0000-0000-00006F980000}"/>
    <cellStyle name="Note 5 7 4 8 3" xfId="44488" xr:uid="{00000000-0005-0000-0000-000070980000}"/>
    <cellStyle name="Note 5 7 4 9" xfId="19607" xr:uid="{00000000-0005-0000-0000-000071980000}"/>
    <cellStyle name="Note 5 7 5" xfId="2770" xr:uid="{00000000-0005-0000-0000-000072980000}"/>
    <cellStyle name="Note 5 7 5 2" xfId="2771" xr:uid="{00000000-0005-0000-0000-000073980000}"/>
    <cellStyle name="Note 5 7 5 2 2" xfId="5282" xr:uid="{00000000-0005-0000-0000-000074980000}"/>
    <cellStyle name="Note 5 7 5 2 2 2" xfId="14587" xr:uid="{00000000-0005-0000-0000-000075980000}"/>
    <cellStyle name="Note 5 7 5 2 2 2 2" xfId="32022" xr:uid="{00000000-0005-0000-0000-000076980000}"/>
    <cellStyle name="Note 5 7 5 2 2 2 3" xfId="46475" xr:uid="{00000000-0005-0000-0000-000077980000}"/>
    <cellStyle name="Note 5 7 5 2 2 3" xfId="17048" xr:uid="{00000000-0005-0000-0000-000078980000}"/>
    <cellStyle name="Note 5 7 5 2 2 3 2" xfId="34483" xr:uid="{00000000-0005-0000-0000-000079980000}"/>
    <cellStyle name="Note 5 7 5 2 2 3 3" xfId="48936" xr:uid="{00000000-0005-0000-0000-00007A980000}"/>
    <cellStyle name="Note 5 7 5 2 2 4" xfId="22718" xr:uid="{00000000-0005-0000-0000-00007B980000}"/>
    <cellStyle name="Note 5 7 5 2 2 5" xfId="37171" xr:uid="{00000000-0005-0000-0000-00007C980000}"/>
    <cellStyle name="Note 5 7 5 2 3" xfId="7744" xr:uid="{00000000-0005-0000-0000-00007D980000}"/>
    <cellStyle name="Note 5 7 5 2 3 2" xfId="25179" xr:uid="{00000000-0005-0000-0000-00007E980000}"/>
    <cellStyle name="Note 5 7 5 2 3 3" xfId="39632" xr:uid="{00000000-0005-0000-0000-00007F980000}"/>
    <cellStyle name="Note 5 7 5 2 4" xfId="10185" xr:uid="{00000000-0005-0000-0000-000080980000}"/>
    <cellStyle name="Note 5 7 5 2 4 2" xfId="27620" xr:uid="{00000000-0005-0000-0000-000081980000}"/>
    <cellStyle name="Note 5 7 5 2 4 3" xfId="42073" xr:uid="{00000000-0005-0000-0000-000082980000}"/>
    <cellStyle name="Note 5 7 5 2 5" xfId="12605" xr:uid="{00000000-0005-0000-0000-000083980000}"/>
    <cellStyle name="Note 5 7 5 2 5 2" xfId="30040" xr:uid="{00000000-0005-0000-0000-000084980000}"/>
    <cellStyle name="Note 5 7 5 2 5 3" xfId="44493" xr:uid="{00000000-0005-0000-0000-000085980000}"/>
    <cellStyle name="Note 5 7 5 2 6" xfId="19612" xr:uid="{00000000-0005-0000-0000-000086980000}"/>
    <cellStyle name="Note 5 7 5 3" xfId="2772" xr:uid="{00000000-0005-0000-0000-000087980000}"/>
    <cellStyle name="Note 5 7 5 3 2" xfId="5283" xr:uid="{00000000-0005-0000-0000-000088980000}"/>
    <cellStyle name="Note 5 7 5 3 2 2" xfId="14588" xr:uid="{00000000-0005-0000-0000-000089980000}"/>
    <cellStyle name="Note 5 7 5 3 2 2 2" xfId="32023" xr:uid="{00000000-0005-0000-0000-00008A980000}"/>
    <cellStyle name="Note 5 7 5 3 2 2 3" xfId="46476" xr:uid="{00000000-0005-0000-0000-00008B980000}"/>
    <cellStyle name="Note 5 7 5 3 2 3" xfId="17049" xr:uid="{00000000-0005-0000-0000-00008C980000}"/>
    <cellStyle name="Note 5 7 5 3 2 3 2" xfId="34484" xr:uid="{00000000-0005-0000-0000-00008D980000}"/>
    <cellStyle name="Note 5 7 5 3 2 3 3" xfId="48937" xr:uid="{00000000-0005-0000-0000-00008E980000}"/>
    <cellStyle name="Note 5 7 5 3 2 4" xfId="22719" xr:uid="{00000000-0005-0000-0000-00008F980000}"/>
    <cellStyle name="Note 5 7 5 3 2 5" xfId="37172" xr:uid="{00000000-0005-0000-0000-000090980000}"/>
    <cellStyle name="Note 5 7 5 3 3" xfId="7745" xr:uid="{00000000-0005-0000-0000-000091980000}"/>
    <cellStyle name="Note 5 7 5 3 3 2" xfId="25180" xr:uid="{00000000-0005-0000-0000-000092980000}"/>
    <cellStyle name="Note 5 7 5 3 3 3" xfId="39633" xr:uid="{00000000-0005-0000-0000-000093980000}"/>
    <cellStyle name="Note 5 7 5 3 4" xfId="10186" xr:uid="{00000000-0005-0000-0000-000094980000}"/>
    <cellStyle name="Note 5 7 5 3 4 2" xfId="27621" xr:uid="{00000000-0005-0000-0000-000095980000}"/>
    <cellStyle name="Note 5 7 5 3 4 3" xfId="42074" xr:uid="{00000000-0005-0000-0000-000096980000}"/>
    <cellStyle name="Note 5 7 5 3 5" xfId="12606" xr:uid="{00000000-0005-0000-0000-000097980000}"/>
    <cellStyle name="Note 5 7 5 3 5 2" xfId="30041" xr:uid="{00000000-0005-0000-0000-000098980000}"/>
    <cellStyle name="Note 5 7 5 3 5 3" xfId="44494" xr:uid="{00000000-0005-0000-0000-000099980000}"/>
    <cellStyle name="Note 5 7 5 3 6" xfId="19613" xr:uid="{00000000-0005-0000-0000-00009A980000}"/>
    <cellStyle name="Note 5 7 5 4" xfId="2773" xr:uid="{00000000-0005-0000-0000-00009B980000}"/>
    <cellStyle name="Note 5 7 5 4 2" xfId="5284" xr:uid="{00000000-0005-0000-0000-00009C980000}"/>
    <cellStyle name="Note 5 7 5 4 2 2" xfId="22720" xr:uid="{00000000-0005-0000-0000-00009D980000}"/>
    <cellStyle name="Note 5 7 5 4 2 3" xfId="37173" xr:uid="{00000000-0005-0000-0000-00009E980000}"/>
    <cellStyle name="Note 5 7 5 4 3" xfId="7746" xr:uid="{00000000-0005-0000-0000-00009F980000}"/>
    <cellStyle name="Note 5 7 5 4 3 2" xfId="25181" xr:uid="{00000000-0005-0000-0000-0000A0980000}"/>
    <cellStyle name="Note 5 7 5 4 3 3" xfId="39634" xr:uid="{00000000-0005-0000-0000-0000A1980000}"/>
    <cellStyle name="Note 5 7 5 4 4" xfId="10187" xr:uid="{00000000-0005-0000-0000-0000A2980000}"/>
    <cellStyle name="Note 5 7 5 4 4 2" xfId="27622" xr:uid="{00000000-0005-0000-0000-0000A3980000}"/>
    <cellStyle name="Note 5 7 5 4 4 3" xfId="42075" xr:uid="{00000000-0005-0000-0000-0000A4980000}"/>
    <cellStyle name="Note 5 7 5 4 5" xfId="12607" xr:uid="{00000000-0005-0000-0000-0000A5980000}"/>
    <cellStyle name="Note 5 7 5 4 5 2" xfId="30042" xr:uid="{00000000-0005-0000-0000-0000A6980000}"/>
    <cellStyle name="Note 5 7 5 4 5 3" xfId="44495" xr:uid="{00000000-0005-0000-0000-0000A7980000}"/>
    <cellStyle name="Note 5 7 5 4 6" xfId="15463" xr:uid="{00000000-0005-0000-0000-0000A8980000}"/>
    <cellStyle name="Note 5 7 5 4 6 2" xfId="32898" xr:uid="{00000000-0005-0000-0000-0000A9980000}"/>
    <cellStyle name="Note 5 7 5 4 6 3" xfId="47351" xr:uid="{00000000-0005-0000-0000-0000AA980000}"/>
    <cellStyle name="Note 5 7 5 4 7" xfId="19614" xr:uid="{00000000-0005-0000-0000-0000AB980000}"/>
    <cellStyle name="Note 5 7 5 4 8" xfId="20625" xr:uid="{00000000-0005-0000-0000-0000AC980000}"/>
    <cellStyle name="Note 5 7 5 5" xfId="5281" xr:uid="{00000000-0005-0000-0000-0000AD980000}"/>
    <cellStyle name="Note 5 7 5 5 2" xfId="14586" xr:uid="{00000000-0005-0000-0000-0000AE980000}"/>
    <cellStyle name="Note 5 7 5 5 2 2" xfId="32021" xr:uid="{00000000-0005-0000-0000-0000AF980000}"/>
    <cellStyle name="Note 5 7 5 5 2 3" xfId="46474" xr:uid="{00000000-0005-0000-0000-0000B0980000}"/>
    <cellStyle name="Note 5 7 5 5 3" xfId="17047" xr:uid="{00000000-0005-0000-0000-0000B1980000}"/>
    <cellStyle name="Note 5 7 5 5 3 2" xfId="34482" xr:uid="{00000000-0005-0000-0000-0000B2980000}"/>
    <cellStyle name="Note 5 7 5 5 3 3" xfId="48935" xr:uid="{00000000-0005-0000-0000-0000B3980000}"/>
    <cellStyle name="Note 5 7 5 5 4" xfId="22717" xr:uid="{00000000-0005-0000-0000-0000B4980000}"/>
    <cellStyle name="Note 5 7 5 5 5" xfId="37170" xr:uid="{00000000-0005-0000-0000-0000B5980000}"/>
    <cellStyle name="Note 5 7 5 6" xfId="7743" xr:uid="{00000000-0005-0000-0000-0000B6980000}"/>
    <cellStyle name="Note 5 7 5 6 2" xfId="25178" xr:uid="{00000000-0005-0000-0000-0000B7980000}"/>
    <cellStyle name="Note 5 7 5 6 3" xfId="39631" xr:uid="{00000000-0005-0000-0000-0000B8980000}"/>
    <cellStyle name="Note 5 7 5 7" xfId="10184" xr:uid="{00000000-0005-0000-0000-0000B9980000}"/>
    <cellStyle name="Note 5 7 5 7 2" xfId="27619" xr:uid="{00000000-0005-0000-0000-0000BA980000}"/>
    <cellStyle name="Note 5 7 5 7 3" xfId="42072" xr:uid="{00000000-0005-0000-0000-0000BB980000}"/>
    <cellStyle name="Note 5 7 5 8" xfId="12604" xr:uid="{00000000-0005-0000-0000-0000BC980000}"/>
    <cellStyle name="Note 5 7 5 8 2" xfId="30039" xr:uid="{00000000-0005-0000-0000-0000BD980000}"/>
    <cellStyle name="Note 5 7 5 8 3" xfId="44492" xr:uid="{00000000-0005-0000-0000-0000BE980000}"/>
    <cellStyle name="Note 5 7 5 9" xfId="19611" xr:uid="{00000000-0005-0000-0000-0000BF980000}"/>
    <cellStyle name="Note 5 7 6" xfId="2774" xr:uid="{00000000-0005-0000-0000-0000C0980000}"/>
    <cellStyle name="Note 5 7 6 2" xfId="5285" xr:uid="{00000000-0005-0000-0000-0000C1980000}"/>
    <cellStyle name="Note 5 7 6 2 2" xfId="14589" xr:uid="{00000000-0005-0000-0000-0000C2980000}"/>
    <cellStyle name="Note 5 7 6 2 2 2" xfId="32024" xr:uid="{00000000-0005-0000-0000-0000C3980000}"/>
    <cellStyle name="Note 5 7 6 2 2 3" xfId="46477" xr:uid="{00000000-0005-0000-0000-0000C4980000}"/>
    <cellStyle name="Note 5 7 6 2 3" xfId="17050" xr:uid="{00000000-0005-0000-0000-0000C5980000}"/>
    <cellStyle name="Note 5 7 6 2 3 2" xfId="34485" xr:uid="{00000000-0005-0000-0000-0000C6980000}"/>
    <cellStyle name="Note 5 7 6 2 3 3" xfId="48938" xr:uid="{00000000-0005-0000-0000-0000C7980000}"/>
    <cellStyle name="Note 5 7 6 2 4" xfId="22721" xr:uid="{00000000-0005-0000-0000-0000C8980000}"/>
    <cellStyle name="Note 5 7 6 2 5" xfId="37174" xr:uid="{00000000-0005-0000-0000-0000C9980000}"/>
    <cellStyle name="Note 5 7 6 3" xfId="7747" xr:uid="{00000000-0005-0000-0000-0000CA980000}"/>
    <cellStyle name="Note 5 7 6 3 2" xfId="25182" xr:uid="{00000000-0005-0000-0000-0000CB980000}"/>
    <cellStyle name="Note 5 7 6 3 3" xfId="39635" xr:uid="{00000000-0005-0000-0000-0000CC980000}"/>
    <cellStyle name="Note 5 7 6 4" xfId="10188" xr:uid="{00000000-0005-0000-0000-0000CD980000}"/>
    <cellStyle name="Note 5 7 6 4 2" xfId="27623" xr:uid="{00000000-0005-0000-0000-0000CE980000}"/>
    <cellStyle name="Note 5 7 6 4 3" xfId="42076" xr:uid="{00000000-0005-0000-0000-0000CF980000}"/>
    <cellStyle name="Note 5 7 6 5" xfId="12608" xr:uid="{00000000-0005-0000-0000-0000D0980000}"/>
    <cellStyle name="Note 5 7 6 5 2" xfId="30043" xr:uid="{00000000-0005-0000-0000-0000D1980000}"/>
    <cellStyle name="Note 5 7 6 5 3" xfId="44496" xr:uid="{00000000-0005-0000-0000-0000D2980000}"/>
    <cellStyle name="Note 5 7 6 6" xfId="19615" xr:uid="{00000000-0005-0000-0000-0000D3980000}"/>
    <cellStyle name="Note 5 7 7" xfId="2775" xr:uid="{00000000-0005-0000-0000-0000D4980000}"/>
    <cellStyle name="Note 5 7 7 2" xfId="5286" xr:uid="{00000000-0005-0000-0000-0000D5980000}"/>
    <cellStyle name="Note 5 7 7 2 2" xfId="14590" xr:uid="{00000000-0005-0000-0000-0000D6980000}"/>
    <cellStyle name="Note 5 7 7 2 2 2" xfId="32025" xr:uid="{00000000-0005-0000-0000-0000D7980000}"/>
    <cellStyle name="Note 5 7 7 2 2 3" xfId="46478" xr:uid="{00000000-0005-0000-0000-0000D8980000}"/>
    <cellStyle name="Note 5 7 7 2 3" xfId="17051" xr:uid="{00000000-0005-0000-0000-0000D9980000}"/>
    <cellStyle name="Note 5 7 7 2 3 2" xfId="34486" xr:uid="{00000000-0005-0000-0000-0000DA980000}"/>
    <cellStyle name="Note 5 7 7 2 3 3" xfId="48939" xr:uid="{00000000-0005-0000-0000-0000DB980000}"/>
    <cellStyle name="Note 5 7 7 2 4" xfId="22722" xr:uid="{00000000-0005-0000-0000-0000DC980000}"/>
    <cellStyle name="Note 5 7 7 2 5" xfId="37175" xr:uid="{00000000-0005-0000-0000-0000DD980000}"/>
    <cellStyle name="Note 5 7 7 3" xfId="7748" xr:uid="{00000000-0005-0000-0000-0000DE980000}"/>
    <cellStyle name="Note 5 7 7 3 2" xfId="25183" xr:uid="{00000000-0005-0000-0000-0000DF980000}"/>
    <cellStyle name="Note 5 7 7 3 3" xfId="39636" xr:uid="{00000000-0005-0000-0000-0000E0980000}"/>
    <cellStyle name="Note 5 7 7 4" xfId="10189" xr:uid="{00000000-0005-0000-0000-0000E1980000}"/>
    <cellStyle name="Note 5 7 7 4 2" xfId="27624" xr:uid="{00000000-0005-0000-0000-0000E2980000}"/>
    <cellStyle name="Note 5 7 7 4 3" xfId="42077" xr:uid="{00000000-0005-0000-0000-0000E3980000}"/>
    <cellStyle name="Note 5 7 7 5" xfId="12609" xr:uid="{00000000-0005-0000-0000-0000E4980000}"/>
    <cellStyle name="Note 5 7 7 5 2" xfId="30044" xr:uid="{00000000-0005-0000-0000-0000E5980000}"/>
    <cellStyle name="Note 5 7 7 5 3" xfId="44497" xr:uid="{00000000-0005-0000-0000-0000E6980000}"/>
    <cellStyle name="Note 5 7 7 6" xfId="19616" xr:uid="{00000000-0005-0000-0000-0000E7980000}"/>
    <cellStyle name="Note 5 7 8" xfId="2776" xr:uid="{00000000-0005-0000-0000-0000E8980000}"/>
    <cellStyle name="Note 5 7 8 2" xfId="5287" xr:uid="{00000000-0005-0000-0000-0000E9980000}"/>
    <cellStyle name="Note 5 7 8 2 2" xfId="22723" xr:uid="{00000000-0005-0000-0000-0000EA980000}"/>
    <cellStyle name="Note 5 7 8 2 3" xfId="37176" xr:uid="{00000000-0005-0000-0000-0000EB980000}"/>
    <cellStyle name="Note 5 7 8 3" xfId="7749" xr:uid="{00000000-0005-0000-0000-0000EC980000}"/>
    <cellStyle name="Note 5 7 8 3 2" xfId="25184" xr:uid="{00000000-0005-0000-0000-0000ED980000}"/>
    <cellStyle name="Note 5 7 8 3 3" xfId="39637" xr:uid="{00000000-0005-0000-0000-0000EE980000}"/>
    <cellStyle name="Note 5 7 8 4" xfId="10190" xr:uid="{00000000-0005-0000-0000-0000EF980000}"/>
    <cellStyle name="Note 5 7 8 4 2" xfId="27625" xr:uid="{00000000-0005-0000-0000-0000F0980000}"/>
    <cellStyle name="Note 5 7 8 4 3" xfId="42078" xr:uid="{00000000-0005-0000-0000-0000F1980000}"/>
    <cellStyle name="Note 5 7 8 5" xfId="12610" xr:uid="{00000000-0005-0000-0000-0000F2980000}"/>
    <cellStyle name="Note 5 7 8 5 2" xfId="30045" xr:uid="{00000000-0005-0000-0000-0000F3980000}"/>
    <cellStyle name="Note 5 7 8 5 3" xfId="44498" xr:uid="{00000000-0005-0000-0000-0000F4980000}"/>
    <cellStyle name="Note 5 7 8 6" xfId="15464" xr:uid="{00000000-0005-0000-0000-0000F5980000}"/>
    <cellStyle name="Note 5 7 8 6 2" xfId="32899" xr:uid="{00000000-0005-0000-0000-0000F6980000}"/>
    <cellStyle name="Note 5 7 8 6 3" xfId="47352" xr:uid="{00000000-0005-0000-0000-0000F7980000}"/>
    <cellStyle name="Note 5 7 8 7" xfId="19617" xr:uid="{00000000-0005-0000-0000-0000F8980000}"/>
    <cellStyle name="Note 5 7 8 8" xfId="20626" xr:uid="{00000000-0005-0000-0000-0000F9980000}"/>
    <cellStyle name="Note 5 7 9" xfId="5268" xr:uid="{00000000-0005-0000-0000-0000FA980000}"/>
    <cellStyle name="Note 5 7 9 2" xfId="14576" xr:uid="{00000000-0005-0000-0000-0000FB980000}"/>
    <cellStyle name="Note 5 7 9 2 2" xfId="32011" xr:uid="{00000000-0005-0000-0000-0000FC980000}"/>
    <cellStyle name="Note 5 7 9 2 3" xfId="46464" xr:uid="{00000000-0005-0000-0000-0000FD980000}"/>
    <cellStyle name="Note 5 7 9 3" xfId="17037" xr:uid="{00000000-0005-0000-0000-0000FE980000}"/>
    <cellStyle name="Note 5 7 9 3 2" xfId="34472" xr:uid="{00000000-0005-0000-0000-0000FF980000}"/>
    <cellStyle name="Note 5 7 9 3 3" xfId="48925" xr:uid="{00000000-0005-0000-0000-000000990000}"/>
    <cellStyle name="Note 5 7 9 4" xfId="22704" xr:uid="{00000000-0005-0000-0000-000001990000}"/>
    <cellStyle name="Note 5 7 9 5" xfId="37157" xr:uid="{00000000-0005-0000-0000-000002990000}"/>
    <cellStyle name="Note 5 8" xfId="2777" xr:uid="{00000000-0005-0000-0000-000003990000}"/>
    <cellStyle name="Note 5 8 10" xfId="7750" xr:uid="{00000000-0005-0000-0000-000004990000}"/>
    <cellStyle name="Note 5 8 10 2" xfId="25185" xr:uid="{00000000-0005-0000-0000-000005990000}"/>
    <cellStyle name="Note 5 8 10 3" xfId="39638" xr:uid="{00000000-0005-0000-0000-000006990000}"/>
    <cellStyle name="Note 5 8 11" xfId="10191" xr:uid="{00000000-0005-0000-0000-000007990000}"/>
    <cellStyle name="Note 5 8 11 2" xfId="27626" xr:uid="{00000000-0005-0000-0000-000008990000}"/>
    <cellStyle name="Note 5 8 11 3" xfId="42079" xr:uid="{00000000-0005-0000-0000-000009990000}"/>
    <cellStyle name="Note 5 8 12" xfId="12611" xr:uid="{00000000-0005-0000-0000-00000A990000}"/>
    <cellStyle name="Note 5 8 12 2" xfId="30046" xr:uid="{00000000-0005-0000-0000-00000B990000}"/>
    <cellStyle name="Note 5 8 12 3" xfId="44499" xr:uid="{00000000-0005-0000-0000-00000C990000}"/>
    <cellStyle name="Note 5 8 13" xfId="19618" xr:uid="{00000000-0005-0000-0000-00000D990000}"/>
    <cellStyle name="Note 5 8 2" xfId="2778" xr:uid="{00000000-0005-0000-0000-00000E990000}"/>
    <cellStyle name="Note 5 8 2 2" xfId="2779" xr:uid="{00000000-0005-0000-0000-00000F990000}"/>
    <cellStyle name="Note 5 8 2 2 2" xfId="5290" xr:uid="{00000000-0005-0000-0000-000010990000}"/>
    <cellStyle name="Note 5 8 2 2 2 2" xfId="14593" xr:uid="{00000000-0005-0000-0000-000011990000}"/>
    <cellStyle name="Note 5 8 2 2 2 2 2" xfId="32028" xr:uid="{00000000-0005-0000-0000-000012990000}"/>
    <cellStyle name="Note 5 8 2 2 2 2 3" xfId="46481" xr:uid="{00000000-0005-0000-0000-000013990000}"/>
    <cellStyle name="Note 5 8 2 2 2 3" xfId="17054" xr:uid="{00000000-0005-0000-0000-000014990000}"/>
    <cellStyle name="Note 5 8 2 2 2 3 2" xfId="34489" xr:uid="{00000000-0005-0000-0000-000015990000}"/>
    <cellStyle name="Note 5 8 2 2 2 3 3" xfId="48942" xr:uid="{00000000-0005-0000-0000-000016990000}"/>
    <cellStyle name="Note 5 8 2 2 2 4" xfId="22726" xr:uid="{00000000-0005-0000-0000-000017990000}"/>
    <cellStyle name="Note 5 8 2 2 2 5" xfId="37179" xr:uid="{00000000-0005-0000-0000-000018990000}"/>
    <cellStyle name="Note 5 8 2 2 3" xfId="7752" xr:uid="{00000000-0005-0000-0000-000019990000}"/>
    <cellStyle name="Note 5 8 2 2 3 2" xfId="25187" xr:uid="{00000000-0005-0000-0000-00001A990000}"/>
    <cellStyle name="Note 5 8 2 2 3 3" xfId="39640" xr:uid="{00000000-0005-0000-0000-00001B990000}"/>
    <cellStyle name="Note 5 8 2 2 4" xfId="10193" xr:uid="{00000000-0005-0000-0000-00001C990000}"/>
    <cellStyle name="Note 5 8 2 2 4 2" xfId="27628" xr:uid="{00000000-0005-0000-0000-00001D990000}"/>
    <cellStyle name="Note 5 8 2 2 4 3" xfId="42081" xr:uid="{00000000-0005-0000-0000-00001E990000}"/>
    <cellStyle name="Note 5 8 2 2 5" xfId="12613" xr:uid="{00000000-0005-0000-0000-00001F990000}"/>
    <cellStyle name="Note 5 8 2 2 5 2" xfId="30048" xr:uid="{00000000-0005-0000-0000-000020990000}"/>
    <cellStyle name="Note 5 8 2 2 5 3" xfId="44501" xr:uid="{00000000-0005-0000-0000-000021990000}"/>
    <cellStyle name="Note 5 8 2 2 6" xfId="19620" xr:uid="{00000000-0005-0000-0000-000022990000}"/>
    <cellStyle name="Note 5 8 2 3" xfId="2780" xr:uid="{00000000-0005-0000-0000-000023990000}"/>
    <cellStyle name="Note 5 8 2 3 2" xfId="5291" xr:uid="{00000000-0005-0000-0000-000024990000}"/>
    <cellStyle name="Note 5 8 2 3 2 2" xfId="14594" xr:uid="{00000000-0005-0000-0000-000025990000}"/>
    <cellStyle name="Note 5 8 2 3 2 2 2" xfId="32029" xr:uid="{00000000-0005-0000-0000-000026990000}"/>
    <cellStyle name="Note 5 8 2 3 2 2 3" xfId="46482" xr:uid="{00000000-0005-0000-0000-000027990000}"/>
    <cellStyle name="Note 5 8 2 3 2 3" xfId="17055" xr:uid="{00000000-0005-0000-0000-000028990000}"/>
    <cellStyle name="Note 5 8 2 3 2 3 2" xfId="34490" xr:uid="{00000000-0005-0000-0000-000029990000}"/>
    <cellStyle name="Note 5 8 2 3 2 3 3" xfId="48943" xr:uid="{00000000-0005-0000-0000-00002A990000}"/>
    <cellStyle name="Note 5 8 2 3 2 4" xfId="22727" xr:uid="{00000000-0005-0000-0000-00002B990000}"/>
    <cellStyle name="Note 5 8 2 3 2 5" xfId="37180" xr:uid="{00000000-0005-0000-0000-00002C990000}"/>
    <cellStyle name="Note 5 8 2 3 3" xfId="7753" xr:uid="{00000000-0005-0000-0000-00002D990000}"/>
    <cellStyle name="Note 5 8 2 3 3 2" xfId="25188" xr:uid="{00000000-0005-0000-0000-00002E990000}"/>
    <cellStyle name="Note 5 8 2 3 3 3" xfId="39641" xr:uid="{00000000-0005-0000-0000-00002F990000}"/>
    <cellStyle name="Note 5 8 2 3 4" xfId="10194" xr:uid="{00000000-0005-0000-0000-000030990000}"/>
    <cellStyle name="Note 5 8 2 3 4 2" xfId="27629" xr:uid="{00000000-0005-0000-0000-000031990000}"/>
    <cellStyle name="Note 5 8 2 3 4 3" xfId="42082" xr:uid="{00000000-0005-0000-0000-000032990000}"/>
    <cellStyle name="Note 5 8 2 3 5" xfId="12614" xr:uid="{00000000-0005-0000-0000-000033990000}"/>
    <cellStyle name="Note 5 8 2 3 5 2" xfId="30049" xr:uid="{00000000-0005-0000-0000-000034990000}"/>
    <cellStyle name="Note 5 8 2 3 5 3" xfId="44502" xr:uid="{00000000-0005-0000-0000-000035990000}"/>
    <cellStyle name="Note 5 8 2 3 6" xfId="19621" xr:uid="{00000000-0005-0000-0000-000036990000}"/>
    <cellStyle name="Note 5 8 2 4" xfId="2781" xr:uid="{00000000-0005-0000-0000-000037990000}"/>
    <cellStyle name="Note 5 8 2 4 2" xfId="5292" xr:uid="{00000000-0005-0000-0000-000038990000}"/>
    <cellStyle name="Note 5 8 2 4 2 2" xfId="22728" xr:uid="{00000000-0005-0000-0000-000039990000}"/>
    <cellStyle name="Note 5 8 2 4 2 3" xfId="37181" xr:uid="{00000000-0005-0000-0000-00003A990000}"/>
    <cellStyle name="Note 5 8 2 4 3" xfId="7754" xr:uid="{00000000-0005-0000-0000-00003B990000}"/>
    <cellStyle name="Note 5 8 2 4 3 2" xfId="25189" xr:uid="{00000000-0005-0000-0000-00003C990000}"/>
    <cellStyle name="Note 5 8 2 4 3 3" xfId="39642" xr:uid="{00000000-0005-0000-0000-00003D990000}"/>
    <cellStyle name="Note 5 8 2 4 4" xfId="10195" xr:uid="{00000000-0005-0000-0000-00003E990000}"/>
    <cellStyle name="Note 5 8 2 4 4 2" xfId="27630" xr:uid="{00000000-0005-0000-0000-00003F990000}"/>
    <cellStyle name="Note 5 8 2 4 4 3" xfId="42083" xr:uid="{00000000-0005-0000-0000-000040990000}"/>
    <cellStyle name="Note 5 8 2 4 5" xfId="12615" xr:uid="{00000000-0005-0000-0000-000041990000}"/>
    <cellStyle name="Note 5 8 2 4 5 2" xfId="30050" xr:uid="{00000000-0005-0000-0000-000042990000}"/>
    <cellStyle name="Note 5 8 2 4 5 3" xfId="44503" xr:uid="{00000000-0005-0000-0000-000043990000}"/>
    <cellStyle name="Note 5 8 2 4 6" xfId="15465" xr:uid="{00000000-0005-0000-0000-000044990000}"/>
    <cellStyle name="Note 5 8 2 4 6 2" xfId="32900" xr:uid="{00000000-0005-0000-0000-000045990000}"/>
    <cellStyle name="Note 5 8 2 4 6 3" xfId="47353" xr:uid="{00000000-0005-0000-0000-000046990000}"/>
    <cellStyle name="Note 5 8 2 4 7" xfId="19622" xr:uid="{00000000-0005-0000-0000-000047990000}"/>
    <cellStyle name="Note 5 8 2 4 8" xfId="20627" xr:uid="{00000000-0005-0000-0000-000048990000}"/>
    <cellStyle name="Note 5 8 2 5" xfId="5289" xr:uid="{00000000-0005-0000-0000-000049990000}"/>
    <cellStyle name="Note 5 8 2 5 2" xfId="14592" xr:uid="{00000000-0005-0000-0000-00004A990000}"/>
    <cellStyle name="Note 5 8 2 5 2 2" xfId="32027" xr:uid="{00000000-0005-0000-0000-00004B990000}"/>
    <cellStyle name="Note 5 8 2 5 2 3" xfId="46480" xr:uid="{00000000-0005-0000-0000-00004C990000}"/>
    <cellStyle name="Note 5 8 2 5 3" xfId="17053" xr:uid="{00000000-0005-0000-0000-00004D990000}"/>
    <cellStyle name="Note 5 8 2 5 3 2" xfId="34488" xr:uid="{00000000-0005-0000-0000-00004E990000}"/>
    <cellStyle name="Note 5 8 2 5 3 3" xfId="48941" xr:uid="{00000000-0005-0000-0000-00004F990000}"/>
    <cellStyle name="Note 5 8 2 5 4" xfId="22725" xr:uid="{00000000-0005-0000-0000-000050990000}"/>
    <cellStyle name="Note 5 8 2 5 5" xfId="37178" xr:uid="{00000000-0005-0000-0000-000051990000}"/>
    <cellStyle name="Note 5 8 2 6" xfId="7751" xr:uid="{00000000-0005-0000-0000-000052990000}"/>
    <cellStyle name="Note 5 8 2 6 2" xfId="25186" xr:uid="{00000000-0005-0000-0000-000053990000}"/>
    <cellStyle name="Note 5 8 2 6 3" xfId="39639" xr:uid="{00000000-0005-0000-0000-000054990000}"/>
    <cellStyle name="Note 5 8 2 7" xfId="10192" xr:uid="{00000000-0005-0000-0000-000055990000}"/>
    <cellStyle name="Note 5 8 2 7 2" xfId="27627" xr:uid="{00000000-0005-0000-0000-000056990000}"/>
    <cellStyle name="Note 5 8 2 7 3" xfId="42080" xr:uid="{00000000-0005-0000-0000-000057990000}"/>
    <cellStyle name="Note 5 8 2 8" xfId="12612" xr:uid="{00000000-0005-0000-0000-000058990000}"/>
    <cellStyle name="Note 5 8 2 8 2" xfId="30047" xr:uid="{00000000-0005-0000-0000-000059990000}"/>
    <cellStyle name="Note 5 8 2 8 3" xfId="44500" xr:uid="{00000000-0005-0000-0000-00005A990000}"/>
    <cellStyle name="Note 5 8 2 9" xfId="19619" xr:uid="{00000000-0005-0000-0000-00005B990000}"/>
    <cellStyle name="Note 5 8 3" xfId="2782" xr:uid="{00000000-0005-0000-0000-00005C990000}"/>
    <cellStyle name="Note 5 8 3 2" xfId="2783" xr:uid="{00000000-0005-0000-0000-00005D990000}"/>
    <cellStyle name="Note 5 8 3 2 2" xfId="5294" xr:uid="{00000000-0005-0000-0000-00005E990000}"/>
    <cellStyle name="Note 5 8 3 2 2 2" xfId="14596" xr:uid="{00000000-0005-0000-0000-00005F990000}"/>
    <cellStyle name="Note 5 8 3 2 2 2 2" xfId="32031" xr:uid="{00000000-0005-0000-0000-000060990000}"/>
    <cellStyle name="Note 5 8 3 2 2 2 3" xfId="46484" xr:uid="{00000000-0005-0000-0000-000061990000}"/>
    <cellStyle name="Note 5 8 3 2 2 3" xfId="17057" xr:uid="{00000000-0005-0000-0000-000062990000}"/>
    <cellStyle name="Note 5 8 3 2 2 3 2" xfId="34492" xr:uid="{00000000-0005-0000-0000-000063990000}"/>
    <cellStyle name="Note 5 8 3 2 2 3 3" xfId="48945" xr:uid="{00000000-0005-0000-0000-000064990000}"/>
    <cellStyle name="Note 5 8 3 2 2 4" xfId="22730" xr:uid="{00000000-0005-0000-0000-000065990000}"/>
    <cellStyle name="Note 5 8 3 2 2 5" xfId="37183" xr:uid="{00000000-0005-0000-0000-000066990000}"/>
    <cellStyle name="Note 5 8 3 2 3" xfId="7756" xr:uid="{00000000-0005-0000-0000-000067990000}"/>
    <cellStyle name="Note 5 8 3 2 3 2" xfId="25191" xr:uid="{00000000-0005-0000-0000-000068990000}"/>
    <cellStyle name="Note 5 8 3 2 3 3" xfId="39644" xr:uid="{00000000-0005-0000-0000-000069990000}"/>
    <cellStyle name="Note 5 8 3 2 4" xfId="10197" xr:uid="{00000000-0005-0000-0000-00006A990000}"/>
    <cellStyle name="Note 5 8 3 2 4 2" xfId="27632" xr:uid="{00000000-0005-0000-0000-00006B990000}"/>
    <cellStyle name="Note 5 8 3 2 4 3" xfId="42085" xr:uid="{00000000-0005-0000-0000-00006C990000}"/>
    <cellStyle name="Note 5 8 3 2 5" xfId="12617" xr:uid="{00000000-0005-0000-0000-00006D990000}"/>
    <cellStyle name="Note 5 8 3 2 5 2" xfId="30052" xr:uid="{00000000-0005-0000-0000-00006E990000}"/>
    <cellStyle name="Note 5 8 3 2 5 3" xfId="44505" xr:uid="{00000000-0005-0000-0000-00006F990000}"/>
    <cellStyle name="Note 5 8 3 2 6" xfId="19624" xr:uid="{00000000-0005-0000-0000-000070990000}"/>
    <cellStyle name="Note 5 8 3 3" xfId="2784" xr:uid="{00000000-0005-0000-0000-000071990000}"/>
    <cellStyle name="Note 5 8 3 3 2" xfId="5295" xr:uid="{00000000-0005-0000-0000-000072990000}"/>
    <cellStyle name="Note 5 8 3 3 2 2" xfId="14597" xr:uid="{00000000-0005-0000-0000-000073990000}"/>
    <cellStyle name="Note 5 8 3 3 2 2 2" xfId="32032" xr:uid="{00000000-0005-0000-0000-000074990000}"/>
    <cellStyle name="Note 5 8 3 3 2 2 3" xfId="46485" xr:uid="{00000000-0005-0000-0000-000075990000}"/>
    <cellStyle name="Note 5 8 3 3 2 3" xfId="17058" xr:uid="{00000000-0005-0000-0000-000076990000}"/>
    <cellStyle name="Note 5 8 3 3 2 3 2" xfId="34493" xr:uid="{00000000-0005-0000-0000-000077990000}"/>
    <cellStyle name="Note 5 8 3 3 2 3 3" xfId="48946" xr:uid="{00000000-0005-0000-0000-000078990000}"/>
    <cellStyle name="Note 5 8 3 3 2 4" xfId="22731" xr:uid="{00000000-0005-0000-0000-000079990000}"/>
    <cellStyle name="Note 5 8 3 3 2 5" xfId="37184" xr:uid="{00000000-0005-0000-0000-00007A990000}"/>
    <cellStyle name="Note 5 8 3 3 3" xfId="7757" xr:uid="{00000000-0005-0000-0000-00007B990000}"/>
    <cellStyle name="Note 5 8 3 3 3 2" xfId="25192" xr:uid="{00000000-0005-0000-0000-00007C990000}"/>
    <cellStyle name="Note 5 8 3 3 3 3" xfId="39645" xr:uid="{00000000-0005-0000-0000-00007D990000}"/>
    <cellStyle name="Note 5 8 3 3 4" xfId="10198" xr:uid="{00000000-0005-0000-0000-00007E990000}"/>
    <cellStyle name="Note 5 8 3 3 4 2" xfId="27633" xr:uid="{00000000-0005-0000-0000-00007F990000}"/>
    <cellStyle name="Note 5 8 3 3 4 3" xfId="42086" xr:uid="{00000000-0005-0000-0000-000080990000}"/>
    <cellStyle name="Note 5 8 3 3 5" xfId="12618" xr:uid="{00000000-0005-0000-0000-000081990000}"/>
    <cellStyle name="Note 5 8 3 3 5 2" xfId="30053" xr:uid="{00000000-0005-0000-0000-000082990000}"/>
    <cellStyle name="Note 5 8 3 3 5 3" xfId="44506" xr:uid="{00000000-0005-0000-0000-000083990000}"/>
    <cellStyle name="Note 5 8 3 3 6" xfId="19625" xr:uid="{00000000-0005-0000-0000-000084990000}"/>
    <cellStyle name="Note 5 8 3 4" xfId="2785" xr:uid="{00000000-0005-0000-0000-000085990000}"/>
    <cellStyle name="Note 5 8 3 4 2" xfId="5296" xr:uid="{00000000-0005-0000-0000-000086990000}"/>
    <cellStyle name="Note 5 8 3 4 2 2" xfId="22732" xr:uid="{00000000-0005-0000-0000-000087990000}"/>
    <cellStyle name="Note 5 8 3 4 2 3" xfId="37185" xr:uid="{00000000-0005-0000-0000-000088990000}"/>
    <cellStyle name="Note 5 8 3 4 3" xfId="7758" xr:uid="{00000000-0005-0000-0000-000089990000}"/>
    <cellStyle name="Note 5 8 3 4 3 2" xfId="25193" xr:uid="{00000000-0005-0000-0000-00008A990000}"/>
    <cellStyle name="Note 5 8 3 4 3 3" xfId="39646" xr:uid="{00000000-0005-0000-0000-00008B990000}"/>
    <cellStyle name="Note 5 8 3 4 4" xfId="10199" xr:uid="{00000000-0005-0000-0000-00008C990000}"/>
    <cellStyle name="Note 5 8 3 4 4 2" xfId="27634" xr:uid="{00000000-0005-0000-0000-00008D990000}"/>
    <cellStyle name="Note 5 8 3 4 4 3" xfId="42087" xr:uid="{00000000-0005-0000-0000-00008E990000}"/>
    <cellStyle name="Note 5 8 3 4 5" xfId="12619" xr:uid="{00000000-0005-0000-0000-00008F990000}"/>
    <cellStyle name="Note 5 8 3 4 5 2" xfId="30054" xr:uid="{00000000-0005-0000-0000-000090990000}"/>
    <cellStyle name="Note 5 8 3 4 5 3" xfId="44507" xr:uid="{00000000-0005-0000-0000-000091990000}"/>
    <cellStyle name="Note 5 8 3 4 6" xfId="15466" xr:uid="{00000000-0005-0000-0000-000092990000}"/>
    <cellStyle name="Note 5 8 3 4 6 2" xfId="32901" xr:uid="{00000000-0005-0000-0000-000093990000}"/>
    <cellStyle name="Note 5 8 3 4 6 3" xfId="47354" xr:uid="{00000000-0005-0000-0000-000094990000}"/>
    <cellStyle name="Note 5 8 3 4 7" xfId="19626" xr:uid="{00000000-0005-0000-0000-000095990000}"/>
    <cellStyle name="Note 5 8 3 4 8" xfId="20628" xr:uid="{00000000-0005-0000-0000-000096990000}"/>
    <cellStyle name="Note 5 8 3 5" xfId="5293" xr:uid="{00000000-0005-0000-0000-000097990000}"/>
    <cellStyle name="Note 5 8 3 5 2" xfId="14595" xr:uid="{00000000-0005-0000-0000-000098990000}"/>
    <cellStyle name="Note 5 8 3 5 2 2" xfId="32030" xr:uid="{00000000-0005-0000-0000-000099990000}"/>
    <cellStyle name="Note 5 8 3 5 2 3" xfId="46483" xr:uid="{00000000-0005-0000-0000-00009A990000}"/>
    <cellStyle name="Note 5 8 3 5 3" xfId="17056" xr:uid="{00000000-0005-0000-0000-00009B990000}"/>
    <cellStyle name="Note 5 8 3 5 3 2" xfId="34491" xr:uid="{00000000-0005-0000-0000-00009C990000}"/>
    <cellStyle name="Note 5 8 3 5 3 3" xfId="48944" xr:uid="{00000000-0005-0000-0000-00009D990000}"/>
    <cellStyle name="Note 5 8 3 5 4" xfId="22729" xr:uid="{00000000-0005-0000-0000-00009E990000}"/>
    <cellStyle name="Note 5 8 3 5 5" xfId="37182" xr:uid="{00000000-0005-0000-0000-00009F990000}"/>
    <cellStyle name="Note 5 8 3 6" xfId="7755" xr:uid="{00000000-0005-0000-0000-0000A0990000}"/>
    <cellStyle name="Note 5 8 3 6 2" xfId="25190" xr:uid="{00000000-0005-0000-0000-0000A1990000}"/>
    <cellStyle name="Note 5 8 3 6 3" xfId="39643" xr:uid="{00000000-0005-0000-0000-0000A2990000}"/>
    <cellStyle name="Note 5 8 3 7" xfId="10196" xr:uid="{00000000-0005-0000-0000-0000A3990000}"/>
    <cellStyle name="Note 5 8 3 7 2" xfId="27631" xr:uid="{00000000-0005-0000-0000-0000A4990000}"/>
    <cellStyle name="Note 5 8 3 7 3" xfId="42084" xr:uid="{00000000-0005-0000-0000-0000A5990000}"/>
    <cellStyle name="Note 5 8 3 8" xfId="12616" xr:uid="{00000000-0005-0000-0000-0000A6990000}"/>
    <cellStyle name="Note 5 8 3 8 2" xfId="30051" xr:uid="{00000000-0005-0000-0000-0000A7990000}"/>
    <cellStyle name="Note 5 8 3 8 3" xfId="44504" xr:uid="{00000000-0005-0000-0000-0000A8990000}"/>
    <cellStyle name="Note 5 8 3 9" xfId="19623" xr:uid="{00000000-0005-0000-0000-0000A9990000}"/>
    <cellStyle name="Note 5 8 4" xfId="2786" xr:uid="{00000000-0005-0000-0000-0000AA990000}"/>
    <cellStyle name="Note 5 8 4 2" xfId="2787" xr:uid="{00000000-0005-0000-0000-0000AB990000}"/>
    <cellStyle name="Note 5 8 4 2 2" xfId="5298" xr:uid="{00000000-0005-0000-0000-0000AC990000}"/>
    <cellStyle name="Note 5 8 4 2 2 2" xfId="14599" xr:uid="{00000000-0005-0000-0000-0000AD990000}"/>
    <cellStyle name="Note 5 8 4 2 2 2 2" xfId="32034" xr:uid="{00000000-0005-0000-0000-0000AE990000}"/>
    <cellStyle name="Note 5 8 4 2 2 2 3" xfId="46487" xr:uid="{00000000-0005-0000-0000-0000AF990000}"/>
    <cellStyle name="Note 5 8 4 2 2 3" xfId="17060" xr:uid="{00000000-0005-0000-0000-0000B0990000}"/>
    <cellStyle name="Note 5 8 4 2 2 3 2" xfId="34495" xr:uid="{00000000-0005-0000-0000-0000B1990000}"/>
    <cellStyle name="Note 5 8 4 2 2 3 3" xfId="48948" xr:uid="{00000000-0005-0000-0000-0000B2990000}"/>
    <cellStyle name="Note 5 8 4 2 2 4" xfId="22734" xr:uid="{00000000-0005-0000-0000-0000B3990000}"/>
    <cellStyle name="Note 5 8 4 2 2 5" xfId="37187" xr:uid="{00000000-0005-0000-0000-0000B4990000}"/>
    <cellStyle name="Note 5 8 4 2 3" xfId="7760" xr:uid="{00000000-0005-0000-0000-0000B5990000}"/>
    <cellStyle name="Note 5 8 4 2 3 2" xfId="25195" xr:uid="{00000000-0005-0000-0000-0000B6990000}"/>
    <cellStyle name="Note 5 8 4 2 3 3" xfId="39648" xr:uid="{00000000-0005-0000-0000-0000B7990000}"/>
    <cellStyle name="Note 5 8 4 2 4" xfId="10201" xr:uid="{00000000-0005-0000-0000-0000B8990000}"/>
    <cellStyle name="Note 5 8 4 2 4 2" xfId="27636" xr:uid="{00000000-0005-0000-0000-0000B9990000}"/>
    <cellStyle name="Note 5 8 4 2 4 3" xfId="42089" xr:uid="{00000000-0005-0000-0000-0000BA990000}"/>
    <cellStyle name="Note 5 8 4 2 5" xfId="12621" xr:uid="{00000000-0005-0000-0000-0000BB990000}"/>
    <cellStyle name="Note 5 8 4 2 5 2" xfId="30056" xr:uid="{00000000-0005-0000-0000-0000BC990000}"/>
    <cellStyle name="Note 5 8 4 2 5 3" xfId="44509" xr:uid="{00000000-0005-0000-0000-0000BD990000}"/>
    <cellStyle name="Note 5 8 4 2 6" xfId="19628" xr:uid="{00000000-0005-0000-0000-0000BE990000}"/>
    <cellStyle name="Note 5 8 4 3" xfId="2788" xr:uid="{00000000-0005-0000-0000-0000BF990000}"/>
    <cellStyle name="Note 5 8 4 3 2" xfId="5299" xr:uid="{00000000-0005-0000-0000-0000C0990000}"/>
    <cellStyle name="Note 5 8 4 3 2 2" xfId="14600" xr:uid="{00000000-0005-0000-0000-0000C1990000}"/>
    <cellStyle name="Note 5 8 4 3 2 2 2" xfId="32035" xr:uid="{00000000-0005-0000-0000-0000C2990000}"/>
    <cellStyle name="Note 5 8 4 3 2 2 3" xfId="46488" xr:uid="{00000000-0005-0000-0000-0000C3990000}"/>
    <cellStyle name="Note 5 8 4 3 2 3" xfId="17061" xr:uid="{00000000-0005-0000-0000-0000C4990000}"/>
    <cellStyle name="Note 5 8 4 3 2 3 2" xfId="34496" xr:uid="{00000000-0005-0000-0000-0000C5990000}"/>
    <cellStyle name="Note 5 8 4 3 2 3 3" xfId="48949" xr:uid="{00000000-0005-0000-0000-0000C6990000}"/>
    <cellStyle name="Note 5 8 4 3 2 4" xfId="22735" xr:uid="{00000000-0005-0000-0000-0000C7990000}"/>
    <cellStyle name="Note 5 8 4 3 2 5" xfId="37188" xr:uid="{00000000-0005-0000-0000-0000C8990000}"/>
    <cellStyle name="Note 5 8 4 3 3" xfId="7761" xr:uid="{00000000-0005-0000-0000-0000C9990000}"/>
    <cellStyle name="Note 5 8 4 3 3 2" xfId="25196" xr:uid="{00000000-0005-0000-0000-0000CA990000}"/>
    <cellStyle name="Note 5 8 4 3 3 3" xfId="39649" xr:uid="{00000000-0005-0000-0000-0000CB990000}"/>
    <cellStyle name="Note 5 8 4 3 4" xfId="10202" xr:uid="{00000000-0005-0000-0000-0000CC990000}"/>
    <cellStyle name="Note 5 8 4 3 4 2" xfId="27637" xr:uid="{00000000-0005-0000-0000-0000CD990000}"/>
    <cellStyle name="Note 5 8 4 3 4 3" xfId="42090" xr:uid="{00000000-0005-0000-0000-0000CE990000}"/>
    <cellStyle name="Note 5 8 4 3 5" xfId="12622" xr:uid="{00000000-0005-0000-0000-0000CF990000}"/>
    <cellStyle name="Note 5 8 4 3 5 2" xfId="30057" xr:uid="{00000000-0005-0000-0000-0000D0990000}"/>
    <cellStyle name="Note 5 8 4 3 5 3" xfId="44510" xr:uid="{00000000-0005-0000-0000-0000D1990000}"/>
    <cellStyle name="Note 5 8 4 3 6" xfId="19629" xr:uid="{00000000-0005-0000-0000-0000D2990000}"/>
    <cellStyle name="Note 5 8 4 4" xfId="2789" xr:uid="{00000000-0005-0000-0000-0000D3990000}"/>
    <cellStyle name="Note 5 8 4 4 2" xfId="5300" xr:uid="{00000000-0005-0000-0000-0000D4990000}"/>
    <cellStyle name="Note 5 8 4 4 2 2" xfId="22736" xr:uid="{00000000-0005-0000-0000-0000D5990000}"/>
    <cellStyle name="Note 5 8 4 4 2 3" xfId="37189" xr:uid="{00000000-0005-0000-0000-0000D6990000}"/>
    <cellStyle name="Note 5 8 4 4 3" xfId="7762" xr:uid="{00000000-0005-0000-0000-0000D7990000}"/>
    <cellStyle name="Note 5 8 4 4 3 2" xfId="25197" xr:uid="{00000000-0005-0000-0000-0000D8990000}"/>
    <cellStyle name="Note 5 8 4 4 3 3" xfId="39650" xr:uid="{00000000-0005-0000-0000-0000D9990000}"/>
    <cellStyle name="Note 5 8 4 4 4" xfId="10203" xr:uid="{00000000-0005-0000-0000-0000DA990000}"/>
    <cellStyle name="Note 5 8 4 4 4 2" xfId="27638" xr:uid="{00000000-0005-0000-0000-0000DB990000}"/>
    <cellStyle name="Note 5 8 4 4 4 3" xfId="42091" xr:uid="{00000000-0005-0000-0000-0000DC990000}"/>
    <cellStyle name="Note 5 8 4 4 5" xfId="12623" xr:uid="{00000000-0005-0000-0000-0000DD990000}"/>
    <cellStyle name="Note 5 8 4 4 5 2" xfId="30058" xr:uid="{00000000-0005-0000-0000-0000DE990000}"/>
    <cellStyle name="Note 5 8 4 4 5 3" xfId="44511" xr:uid="{00000000-0005-0000-0000-0000DF990000}"/>
    <cellStyle name="Note 5 8 4 4 6" xfId="15467" xr:uid="{00000000-0005-0000-0000-0000E0990000}"/>
    <cellStyle name="Note 5 8 4 4 6 2" xfId="32902" xr:uid="{00000000-0005-0000-0000-0000E1990000}"/>
    <cellStyle name="Note 5 8 4 4 6 3" xfId="47355" xr:uid="{00000000-0005-0000-0000-0000E2990000}"/>
    <cellStyle name="Note 5 8 4 4 7" xfId="19630" xr:uid="{00000000-0005-0000-0000-0000E3990000}"/>
    <cellStyle name="Note 5 8 4 4 8" xfId="20629" xr:uid="{00000000-0005-0000-0000-0000E4990000}"/>
    <cellStyle name="Note 5 8 4 5" xfId="5297" xr:uid="{00000000-0005-0000-0000-0000E5990000}"/>
    <cellStyle name="Note 5 8 4 5 2" xfId="14598" xr:uid="{00000000-0005-0000-0000-0000E6990000}"/>
    <cellStyle name="Note 5 8 4 5 2 2" xfId="32033" xr:uid="{00000000-0005-0000-0000-0000E7990000}"/>
    <cellStyle name="Note 5 8 4 5 2 3" xfId="46486" xr:uid="{00000000-0005-0000-0000-0000E8990000}"/>
    <cellStyle name="Note 5 8 4 5 3" xfId="17059" xr:uid="{00000000-0005-0000-0000-0000E9990000}"/>
    <cellStyle name="Note 5 8 4 5 3 2" xfId="34494" xr:uid="{00000000-0005-0000-0000-0000EA990000}"/>
    <cellStyle name="Note 5 8 4 5 3 3" xfId="48947" xr:uid="{00000000-0005-0000-0000-0000EB990000}"/>
    <cellStyle name="Note 5 8 4 5 4" xfId="22733" xr:uid="{00000000-0005-0000-0000-0000EC990000}"/>
    <cellStyle name="Note 5 8 4 5 5" xfId="37186" xr:uid="{00000000-0005-0000-0000-0000ED990000}"/>
    <cellStyle name="Note 5 8 4 6" xfId="7759" xr:uid="{00000000-0005-0000-0000-0000EE990000}"/>
    <cellStyle name="Note 5 8 4 6 2" xfId="25194" xr:uid="{00000000-0005-0000-0000-0000EF990000}"/>
    <cellStyle name="Note 5 8 4 6 3" xfId="39647" xr:uid="{00000000-0005-0000-0000-0000F0990000}"/>
    <cellStyle name="Note 5 8 4 7" xfId="10200" xr:uid="{00000000-0005-0000-0000-0000F1990000}"/>
    <cellStyle name="Note 5 8 4 7 2" xfId="27635" xr:uid="{00000000-0005-0000-0000-0000F2990000}"/>
    <cellStyle name="Note 5 8 4 7 3" xfId="42088" xr:uid="{00000000-0005-0000-0000-0000F3990000}"/>
    <cellStyle name="Note 5 8 4 8" xfId="12620" xr:uid="{00000000-0005-0000-0000-0000F4990000}"/>
    <cellStyle name="Note 5 8 4 8 2" xfId="30055" xr:uid="{00000000-0005-0000-0000-0000F5990000}"/>
    <cellStyle name="Note 5 8 4 8 3" xfId="44508" xr:uid="{00000000-0005-0000-0000-0000F6990000}"/>
    <cellStyle name="Note 5 8 4 9" xfId="19627" xr:uid="{00000000-0005-0000-0000-0000F7990000}"/>
    <cellStyle name="Note 5 8 5" xfId="2790" xr:uid="{00000000-0005-0000-0000-0000F8990000}"/>
    <cellStyle name="Note 5 8 5 2" xfId="2791" xr:uid="{00000000-0005-0000-0000-0000F9990000}"/>
    <cellStyle name="Note 5 8 5 2 2" xfId="5302" xr:uid="{00000000-0005-0000-0000-0000FA990000}"/>
    <cellStyle name="Note 5 8 5 2 2 2" xfId="14602" xr:uid="{00000000-0005-0000-0000-0000FB990000}"/>
    <cellStyle name="Note 5 8 5 2 2 2 2" xfId="32037" xr:uid="{00000000-0005-0000-0000-0000FC990000}"/>
    <cellStyle name="Note 5 8 5 2 2 2 3" xfId="46490" xr:uid="{00000000-0005-0000-0000-0000FD990000}"/>
    <cellStyle name="Note 5 8 5 2 2 3" xfId="17063" xr:uid="{00000000-0005-0000-0000-0000FE990000}"/>
    <cellStyle name="Note 5 8 5 2 2 3 2" xfId="34498" xr:uid="{00000000-0005-0000-0000-0000FF990000}"/>
    <cellStyle name="Note 5 8 5 2 2 3 3" xfId="48951" xr:uid="{00000000-0005-0000-0000-0000009A0000}"/>
    <cellStyle name="Note 5 8 5 2 2 4" xfId="22738" xr:uid="{00000000-0005-0000-0000-0000019A0000}"/>
    <cellStyle name="Note 5 8 5 2 2 5" xfId="37191" xr:uid="{00000000-0005-0000-0000-0000029A0000}"/>
    <cellStyle name="Note 5 8 5 2 3" xfId="7764" xr:uid="{00000000-0005-0000-0000-0000039A0000}"/>
    <cellStyle name="Note 5 8 5 2 3 2" xfId="25199" xr:uid="{00000000-0005-0000-0000-0000049A0000}"/>
    <cellStyle name="Note 5 8 5 2 3 3" xfId="39652" xr:uid="{00000000-0005-0000-0000-0000059A0000}"/>
    <cellStyle name="Note 5 8 5 2 4" xfId="10205" xr:uid="{00000000-0005-0000-0000-0000069A0000}"/>
    <cellStyle name="Note 5 8 5 2 4 2" xfId="27640" xr:uid="{00000000-0005-0000-0000-0000079A0000}"/>
    <cellStyle name="Note 5 8 5 2 4 3" xfId="42093" xr:uid="{00000000-0005-0000-0000-0000089A0000}"/>
    <cellStyle name="Note 5 8 5 2 5" xfId="12625" xr:uid="{00000000-0005-0000-0000-0000099A0000}"/>
    <cellStyle name="Note 5 8 5 2 5 2" xfId="30060" xr:uid="{00000000-0005-0000-0000-00000A9A0000}"/>
    <cellStyle name="Note 5 8 5 2 5 3" xfId="44513" xr:uid="{00000000-0005-0000-0000-00000B9A0000}"/>
    <cellStyle name="Note 5 8 5 2 6" xfId="19632" xr:uid="{00000000-0005-0000-0000-00000C9A0000}"/>
    <cellStyle name="Note 5 8 5 3" xfId="2792" xr:uid="{00000000-0005-0000-0000-00000D9A0000}"/>
    <cellStyle name="Note 5 8 5 3 2" xfId="5303" xr:uid="{00000000-0005-0000-0000-00000E9A0000}"/>
    <cellStyle name="Note 5 8 5 3 2 2" xfId="14603" xr:uid="{00000000-0005-0000-0000-00000F9A0000}"/>
    <cellStyle name="Note 5 8 5 3 2 2 2" xfId="32038" xr:uid="{00000000-0005-0000-0000-0000109A0000}"/>
    <cellStyle name="Note 5 8 5 3 2 2 3" xfId="46491" xr:uid="{00000000-0005-0000-0000-0000119A0000}"/>
    <cellStyle name="Note 5 8 5 3 2 3" xfId="17064" xr:uid="{00000000-0005-0000-0000-0000129A0000}"/>
    <cellStyle name="Note 5 8 5 3 2 3 2" xfId="34499" xr:uid="{00000000-0005-0000-0000-0000139A0000}"/>
    <cellStyle name="Note 5 8 5 3 2 3 3" xfId="48952" xr:uid="{00000000-0005-0000-0000-0000149A0000}"/>
    <cellStyle name="Note 5 8 5 3 2 4" xfId="22739" xr:uid="{00000000-0005-0000-0000-0000159A0000}"/>
    <cellStyle name="Note 5 8 5 3 2 5" xfId="37192" xr:uid="{00000000-0005-0000-0000-0000169A0000}"/>
    <cellStyle name="Note 5 8 5 3 3" xfId="7765" xr:uid="{00000000-0005-0000-0000-0000179A0000}"/>
    <cellStyle name="Note 5 8 5 3 3 2" xfId="25200" xr:uid="{00000000-0005-0000-0000-0000189A0000}"/>
    <cellStyle name="Note 5 8 5 3 3 3" xfId="39653" xr:uid="{00000000-0005-0000-0000-0000199A0000}"/>
    <cellStyle name="Note 5 8 5 3 4" xfId="10206" xr:uid="{00000000-0005-0000-0000-00001A9A0000}"/>
    <cellStyle name="Note 5 8 5 3 4 2" xfId="27641" xr:uid="{00000000-0005-0000-0000-00001B9A0000}"/>
    <cellStyle name="Note 5 8 5 3 4 3" xfId="42094" xr:uid="{00000000-0005-0000-0000-00001C9A0000}"/>
    <cellStyle name="Note 5 8 5 3 5" xfId="12626" xr:uid="{00000000-0005-0000-0000-00001D9A0000}"/>
    <cellStyle name="Note 5 8 5 3 5 2" xfId="30061" xr:uid="{00000000-0005-0000-0000-00001E9A0000}"/>
    <cellStyle name="Note 5 8 5 3 5 3" xfId="44514" xr:uid="{00000000-0005-0000-0000-00001F9A0000}"/>
    <cellStyle name="Note 5 8 5 3 6" xfId="19633" xr:uid="{00000000-0005-0000-0000-0000209A0000}"/>
    <cellStyle name="Note 5 8 5 4" xfId="2793" xr:uid="{00000000-0005-0000-0000-0000219A0000}"/>
    <cellStyle name="Note 5 8 5 4 2" xfId="5304" xr:uid="{00000000-0005-0000-0000-0000229A0000}"/>
    <cellStyle name="Note 5 8 5 4 2 2" xfId="22740" xr:uid="{00000000-0005-0000-0000-0000239A0000}"/>
    <cellStyle name="Note 5 8 5 4 2 3" xfId="37193" xr:uid="{00000000-0005-0000-0000-0000249A0000}"/>
    <cellStyle name="Note 5 8 5 4 3" xfId="7766" xr:uid="{00000000-0005-0000-0000-0000259A0000}"/>
    <cellStyle name="Note 5 8 5 4 3 2" xfId="25201" xr:uid="{00000000-0005-0000-0000-0000269A0000}"/>
    <cellStyle name="Note 5 8 5 4 3 3" xfId="39654" xr:uid="{00000000-0005-0000-0000-0000279A0000}"/>
    <cellStyle name="Note 5 8 5 4 4" xfId="10207" xr:uid="{00000000-0005-0000-0000-0000289A0000}"/>
    <cellStyle name="Note 5 8 5 4 4 2" xfId="27642" xr:uid="{00000000-0005-0000-0000-0000299A0000}"/>
    <cellStyle name="Note 5 8 5 4 4 3" xfId="42095" xr:uid="{00000000-0005-0000-0000-00002A9A0000}"/>
    <cellStyle name="Note 5 8 5 4 5" xfId="12627" xr:uid="{00000000-0005-0000-0000-00002B9A0000}"/>
    <cellStyle name="Note 5 8 5 4 5 2" xfId="30062" xr:uid="{00000000-0005-0000-0000-00002C9A0000}"/>
    <cellStyle name="Note 5 8 5 4 5 3" xfId="44515" xr:uid="{00000000-0005-0000-0000-00002D9A0000}"/>
    <cellStyle name="Note 5 8 5 4 6" xfId="15468" xr:uid="{00000000-0005-0000-0000-00002E9A0000}"/>
    <cellStyle name="Note 5 8 5 4 6 2" xfId="32903" xr:uid="{00000000-0005-0000-0000-00002F9A0000}"/>
    <cellStyle name="Note 5 8 5 4 6 3" xfId="47356" xr:uid="{00000000-0005-0000-0000-0000309A0000}"/>
    <cellStyle name="Note 5 8 5 4 7" xfId="19634" xr:uid="{00000000-0005-0000-0000-0000319A0000}"/>
    <cellStyle name="Note 5 8 5 4 8" xfId="20630" xr:uid="{00000000-0005-0000-0000-0000329A0000}"/>
    <cellStyle name="Note 5 8 5 5" xfId="5301" xr:uid="{00000000-0005-0000-0000-0000339A0000}"/>
    <cellStyle name="Note 5 8 5 5 2" xfId="14601" xr:uid="{00000000-0005-0000-0000-0000349A0000}"/>
    <cellStyle name="Note 5 8 5 5 2 2" xfId="32036" xr:uid="{00000000-0005-0000-0000-0000359A0000}"/>
    <cellStyle name="Note 5 8 5 5 2 3" xfId="46489" xr:uid="{00000000-0005-0000-0000-0000369A0000}"/>
    <cellStyle name="Note 5 8 5 5 3" xfId="17062" xr:uid="{00000000-0005-0000-0000-0000379A0000}"/>
    <cellStyle name="Note 5 8 5 5 3 2" xfId="34497" xr:uid="{00000000-0005-0000-0000-0000389A0000}"/>
    <cellStyle name="Note 5 8 5 5 3 3" xfId="48950" xr:uid="{00000000-0005-0000-0000-0000399A0000}"/>
    <cellStyle name="Note 5 8 5 5 4" xfId="22737" xr:uid="{00000000-0005-0000-0000-00003A9A0000}"/>
    <cellStyle name="Note 5 8 5 5 5" xfId="37190" xr:uid="{00000000-0005-0000-0000-00003B9A0000}"/>
    <cellStyle name="Note 5 8 5 6" xfId="7763" xr:uid="{00000000-0005-0000-0000-00003C9A0000}"/>
    <cellStyle name="Note 5 8 5 6 2" xfId="25198" xr:uid="{00000000-0005-0000-0000-00003D9A0000}"/>
    <cellStyle name="Note 5 8 5 6 3" xfId="39651" xr:uid="{00000000-0005-0000-0000-00003E9A0000}"/>
    <cellStyle name="Note 5 8 5 7" xfId="10204" xr:uid="{00000000-0005-0000-0000-00003F9A0000}"/>
    <cellStyle name="Note 5 8 5 7 2" xfId="27639" xr:uid="{00000000-0005-0000-0000-0000409A0000}"/>
    <cellStyle name="Note 5 8 5 7 3" xfId="42092" xr:uid="{00000000-0005-0000-0000-0000419A0000}"/>
    <cellStyle name="Note 5 8 5 8" xfId="12624" xr:uid="{00000000-0005-0000-0000-0000429A0000}"/>
    <cellStyle name="Note 5 8 5 8 2" xfId="30059" xr:uid="{00000000-0005-0000-0000-0000439A0000}"/>
    <cellStyle name="Note 5 8 5 8 3" xfId="44512" xr:uid="{00000000-0005-0000-0000-0000449A0000}"/>
    <cellStyle name="Note 5 8 5 9" xfId="19631" xr:uid="{00000000-0005-0000-0000-0000459A0000}"/>
    <cellStyle name="Note 5 8 6" xfId="2794" xr:uid="{00000000-0005-0000-0000-0000469A0000}"/>
    <cellStyle name="Note 5 8 6 2" xfId="5305" xr:uid="{00000000-0005-0000-0000-0000479A0000}"/>
    <cellStyle name="Note 5 8 6 2 2" xfId="14604" xr:uid="{00000000-0005-0000-0000-0000489A0000}"/>
    <cellStyle name="Note 5 8 6 2 2 2" xfId="32039" xr:uid="{00000000-0005-0000-0000-0000499A0000}"/>
    <cellStyle name="Note 5 8 6 2 2 3" xfId="46492" xr:uid="{00000000-0005-0000-0000-00004A9A0000}"/>
    <cellStyle name="Note 5 8 6 2 3" xfId="17065" xr:uid="{00000000-0005-0000-0000-00004B9A0000}"/>
    <cellStyle name="Note 5 8 6 2 3 2" xfId="34500" xr:uid="{00000000-0005-0000-0000-00004C9A0000}"/>
    <cellStyle name="Note 5 8 6 2 3 3" xfId="48953" xr:uid="{00000000-0005-0000-0000-00004D9A0000}"/>
    <cellStyle name="Note 5 8 6 2 4" xfId="22741" xr:uid="{00000000-0005-0000-0000-00004E9A0000}"/>
    <cellStyle name="Note 5 8 6 2 5" xfId="37194" xr:uid="{00000000-0005-0000-0000-00004F9A0000}"/>
    <cellStyle name="Note 5 8 6 3" xfId="7767" xr:uid="{00000000-0005-0000-0000-0000509A0000}"/>
    <cellStyle name="Note 5 8 6 3 2" xfId="25202" xr:uid="{00000000-0005-0000-0000-0000519A0000}"/>
    <cellStyle name="Note 5 8 6 3 3" xfId="39655" xr:uid="{00000000-0005-0000-0000-0000529A0000}"/>
    <cellStyle name="Note 5 8 6 4" xfId="10208" xr:uid="{00000000-0005-0000-0000-0000539A0000}"/>
    <cellStyle name="Note 5 8 6 4 2" xfId="27643" xr:uid="{00000000-0005-0000-0000-0000549A0000}"/>
    <cellStyle name="Note 5 8 6 4 3" xfId="42096" xr:uid="{00000000-0005-0000-0000-0000559A0000}"/>
    <cellStyle name="Note 5 8 6 5" xfId="12628" xr:uid="{00000000-0005-0000-0000-0000569A0000}"/>
    <cellStyle name="Note 5 8 6 5 2" xfId="30063" xr:uid="{00000000-0005-0000-0000-0000579A0000}"/>
    <cellStyle name="Note 5 8 6 5 3" xfId="44516" xr:uid="{00000000-0005-0000-0000-0000589A0000}"/>
    <cellStyle name="Note 5 8 6 6" xfId="19635" xr:uid="{00000000-0005-0000-0000-0000599A0000}"/>
    <cellStyle name="Note 5 8 7" xfId="2795" xr:uid="{00000000-0005-0000-0000-00005A9A0000}"/>
    <cellStyle name="Note 5 8 7 2" xfId="5306" xr:uid="{00000000-0005-0000-0000-00005B9A0000}"/>
    <cellStyle name="Note 5 8 7 2 2" xfId="14605" xr:uid="{00000000-0005-0000-0000-00005C9A0000}"/>
    <cellStyle name="Note 5 8 7 2 2 2" xfId="32040" xr:uid="{00000000-0005-0000-0000-00005D9A0000}"/>
    <cellStyle name="Note 5 8 7 2 2 3" xfId="46493" xr:uid="{00000000-0005-0000-0000-00005E9A0000}"/>
    <cellStyle name="Note 5 8 7 2 3" xfId="17066" xr:uid="{00000000-0005-0000-0000-00005F9A0000}"/>
    <cellStyle name="Note 5 8 7 2 3 2" xfId="34501" xr:uid="{00000000-0005-0000-0000-0000609A0000}"/>
    <cellStyle name="Note 5 8 7 2 3 3" xfId="48954" xr:uid="{00000000-0005-0000-0000-0000619A0000}"/>
    <cellStyle name="Note 5 8 7 2 4" xfId="22742" xr:uid="{00000000-0005-0000-0000-0000629A0000}"/>
    <cellStyle name="Note 5 8 7 2 5" xfId="37195" xr:uid="{00000000-0005-0000-0000-0000639A0000}"/>
    <cellStyle name="Note 5 8 7 3" xfId="7768" xr:uid="{00000000-0005-0000-0000-0000649A0000}"/>
    <cellStyle name="Note 5 8 7 3 2" xfId="25203" xr:uid="{00000000-0005-0000-0000-0000659A0000}"/>
    <cellStyle name="Note 5 8 7 3 3" xfId="39656" xr:uid="{00000000-0005-0000-0000-0000669A0000}"/>
    <cellStyle name="Note 5 8 7 4" xfId="10209" xr:uid="{00000000-0005-0000-0000-0000679A0000}"/>
    <cellStyle name="Note 5 8 7 4 2" xfId="27644" xr:uid="{00000000-0005-0000-0000-0000689A0000}"/>
    <cellStyle name="Note 5 8 7 4 3" xfId="42097" xr:uid="{00000000-0005-0000-0000-0000699A0000}"/>
    <cellStyle name="Note 5 8 7 5" xfId="12629" xr:uid="{00000000-0005-0000-0000-00006A9A0000}"/>
    <cellStyle name="Note 5 8 7 5 2" xfId="30064" xr:uid="{00000000-0005-0000-0000-00006B9A0000}"/>
    <cellStyle name="Note 5 8 7 5 3" xfId="44517" xr:uid="{00000000-0005-0000-0000-00006C9A0000}"/>
    <cellStyle name="Note 5 8 7 6" xfId="19636" xr:uid="{00000000-0005-0000-0000-00006D9A0000}"/>
    <cellStyle name="Note 5 8 8" xfId="2796" xr:uid="{00000000-0005-0000-0000-00006E9A0000}"/>
    <cellStyle name="Note 5 8 8 2" xfId="5307" xr:uid="{00000000-0005-0000-0000-00006F9A0000}"/>
    <cellStyle name="Note 5 8 8 2 2" xfId="22743" xr:uid="{00000000-0005-0000-0000-0000709A0000}"/>
    <cellStyle name="Note 5 8 8 2 3" xfId="37196" xr:uid="{00000000-0005-0000-0000-0000719A0000}"/>
    <cellStyle name="Note 5 8 8 3" xfId="7769" xr:uid="{00000000-0005-0000-0000-0000729A0000}"/>
    <cellStyle name="Note 5 8 8 3 2" xfId="25204" xr:uid="{00000000-0005-0000-0000-0000739A0000}"/>
    <cellStyle name="Note 5 8 8 3 3" xfId="39657" xr:uid="{00000000-0005-0000-0000-0000749A0000}"/>
    <cellStyle name="Note 5 8 8 4" xfId="10210" xr:uid="{00000000-0005-0000-0000-0000759A0000}"/>
    <cellStyle name="Note 5 8 8 4 2" xfId="27645" xr:uid="{00000000-0005-0000-0000-0000769A0000}"/>
    <cellStyle name="Note 5 8 8 4 3" xfId="42098" xr:uid="{00000000-0005-0000-0000-0000779A0000}"/>
    <cellStyle name="Note 5 8 8 5" xfId="12630" xr:uid="{00000000-0005-0000-0000-0000789A0000}"/>
    <cellStyle name="Note 5 8 8 5 2" xfId="30065" xr:uid="{00000000-0005-0000-0000-0000799A0000}"/>
    <cellStyle name="Note 5 8 8 5 3" xfId="44518" xr:uid="{00000000-0005-0000-0000-00007A9A0000}"/>
    <cellStyle name="Note 5 8 8 6" xfId="15469" xr:uid="{00000000-0005-0000-0000-00007B9A0000}"/>
    <cellStyle name="Note 5 8 8 6 2" xfId="32904" xr:uid="{00000000-0005-0000-0000-00007C9A0000}"/>
    <cellStyle name="Note 5 8 8 6 3" xfId="47357" xr:uid="{00000000-0005-0000-0000-00007D9A0000}"/>
    <cellStyle name="Note 5 8 8 7" xfId="19637" xr:uid="{00000000-0005-0000-0000-00007E9A0000}"/>
    <cellStyle name="Note 5 8 8 8" xfId="20631" xr:uid="{00000000-0005-0000-0000-00007F9A0000}"/>
    <cellStyle name="Note 5 8 9" xfId="5288" xr:uid="{00000000-0005-0000-0000-0000809A0000}"/>
    <cellStyle name="Note 5 8 9 2" xfId="14591" xr:uid="{00000000-0005-0000-0000-0000819A0000}"/>
    <cellStyle name="Note 5 8 9 2 2" xfId="32026" xr:uid="{00000000-0005-0000-0000-0000829A0000}"/>
    <cellStyle name="Note 5 8 9 2 3" xfId="46479" xr:uid="{00000000-0005-0000-0000-0000839A0000}"/>
    <cellStyle name="Note 5 8 9 3" xfId="17052" xr:uid="{00000000-0005-0000-0000-0000849A0000}"/>
    <cellStyle name="Note 5 8 9 3 2" xfId="34487" xr:uid="{00000000-0005-0000-0000-0000859A0000}"/>
    <cellStyle name="Note 5 8 9 3 3" xfId="48940" xr:uid="{00000000-0005-0000-0000-0000869A0000}"/>
    <cellStyle name="Note 5 8 9 4" xfId="22724" xr:uid="{00000000-0005-0000-0000-0000879A0000}"/>
    <cellStyle name="Note 5 8 9 5" xfId="37177" xr:uid="{00000000-0005-0000-0000-0000889A0000}"/>
    <cellStyle name="Note 5 9" xfId="2797" xr:uid="{00000000-0005-0000-0000-0000899A0000}"/>
    <cellStyle name="Note 5 9 10" xfId="7770" xr:uid="{00000000-0005-0000-0000-00008A9A0000}"/>
    <cellStyle name="Note 5 9 10 2" xfId="25205" xr:uid="{00000000-0005-0000-0000-00008B9A0000}"/>
    <cellStyle name="Note 5 9 10 3" xfId="39658" xr:uid="{00000000-0005-0000-0000-00008C9A0000}"/>
    <cellStyle name="Note 5 9 11" xfId="10211" xr:uid="{00000000-0005-0000-0000-00008D9A0000}"/>
    <cellStyle name="Note 5 9 11 2" xfId="27646" xr:uid="{00000000-0005-0000-0000-00008E9A0000}"/>
    <cellStyle name="Note 5 9 11 3" xfId="42099" xr:uid="{00000000-0005-0000-0000-00008F9A0000}"/>
    <cellStyle name="Note 5 9 12" xfId="12631" xr:uid="{00000000-0005-0000-0000-0000909A0000}"/>
    <cellStyle name="Note 5 9 12 2" xfId="30066" xr:uid="{00000000-0005-0000-0000-0000919A0000}"/>
    <cellStyle name="Note 5 9 12 3" xfId="44519" xr:uid="{00000000-0005-0000-0000-0000929A0000}"/>
    <cellStyle name="Note 5 9 13" xfId="19638" xr:uid="{00000000-0005-0000-0000-0000939A0000}"/>
    <cellStyle name="Note 5 9 2" xfId="2798" xr:uid="{00000000-0005-0000-0000-0000949A0000}"/>
    <cellStyle name="Note 5 9 2 2" xfId="2799" xr:uid="{00000000-0005-0000-0000-0000959A0000}"/>
    <cellStyle name="Note 5 9 2 2 2" xfId="5310" xr:uid="{00000000-0005-0000-0000-0000969A0000}"/>
    <cellStyle name="Note 5 9 2 2 2 2" xfId="14608" xr:uid="{00000000-0005-0000-0000-0000979A0000}"/>
    <cellStyle name="Note 5 9 2 2 2 2 2" xfId="32043" xr:uid="{00000000-0005-0000-0000-0000989A0000}"/>
    <cellStyle name="Note 5 9 2 2 2 2 3" xfId="46496" xr:uid="{00000000-0005-0000-0000-0000999A0000}"/>
    <cellStyle name="Note 5 9 2 2 2 3" xfId="17069" xr:uid="{00000000-0005-0000-0000-00009A9A0000}"/>
    <cellStyle name="Note 5 9 2 2 2 3 2" xfId="34504" xr:uid="{00000000-0005-0000-0000-00009B9A0000}"/>
    <cellStyle name="Note 5 9 2 2 2 3 3" xfId="48957" xr:uid="{00000000-0005-0000-0000-00009C9A0000}"/>
    <cellStyle name="Note 5 9 2 2 2 4" xfId="22746" xr:uid="{00000000-0005-0000-0000-00009D9A0000}"/>
    <cellStyle name="Note 5 9 2 2 2 5" xfId="37199" xr:uid="{00000000-0005-0000-0000-00009E9A0000}"/>
    <cellStyle name="Note 5 9 2 2 3" xfId="7772" xr:uid="{00000000-0005-0000-0000-00009F9A0000}"/>
    <cellStyle name="Note 5 9 2 2 3 2" xfId="25207" xr:uid="{00000000-0005-0000-0000-0000A09A0000}"/>
    <cellStyle name="Note 5 9 2 2 3 3" xfId="39660" xr:uid="{00000000-0005-0000-0000-0000A19A0000}"/>
    <cellStyle name="Note 5 9 2 2 4" xfId="10213" xr:uid="{00000000-0005-0000-0000-0000A29A0000}"/>
    <cellStyle name="Note 5 9 2 2 4 2" xfId="27648" xr:uid="{00000000-0005-0000-0000-0000A39A0000}"/>
    <cellStyle name="Note 5 9 2 2 4 3" xfId="42101" xr:uid="{00000000-0005-0000-0000-0000A49A0000}"/>
    <cellStyle name="Note 5 9 2 2 5" xfId="12633" xr:uid="{00000000-0005-0000-0000-0000A59A0000}"/>
    <cellStyle name="Note 5 9 2 2 5 2" xfId="30068" xr:uid="{00000000-0005-0000-0000-0000A69A0000}"/>
    <cellStyle name="Note 5 9 2 2 5 3" xfId="44521" xr:uid="{00000000-0005-0000-0000-0000A79A0000}"/>
    <cellStyle name="Note 5 9 2 2 6" xfId="19640" xr:uid="{00000000-0005-0000-0000-0000A89A0000}"/>
    <cellStyle name="Note 5 9 2 3" xfId="2800" xr:uid="{00000000-0005-0000-0000-0000A99A0000}"/>
    <cellStyle name="Note 5 9 2 3 2" xfId="5311" xr:uid="{00000000-0005-0000-0000-0000AA9A0000}"/>
    <cellStyle name="Note 5 9 2 3 2 2" xfId="14609" xr:uid="{00000000-0005-0000-0000-0000AB9A0000}"/>
    <cellStyle name="Note 5 9 2 3 2 2 2" xfId="32044" xr:uid="{00000000-0005-0000-0000-0000AC9A0000}"/>
    <cellStyle name="Note 5 9 2 3 2 2 3" xfId="46497" xr:uid="{00000000-0005-0000-0000-0000AD9A0000}"/>
    <cellStyle name="Note 5 9 2 3 2 3" xfId="17070" xr:uid="{00000000-0005-0000-0000-0000AE9A0000}"/>
    <cellStyle name="Note 5 9 2 3 2 3 2" xfId="34505" xr:uid="{00000000-0005-0000-0000-0000AF9A0000}"/>
    <cellStyle name="Note 5 9 2 3 2 3 3" xfId="48958" xr:uid="{00000000-0005-0000-0000-0000B09A0000}"/>
    <cellStyle name="Note 5 9 2 3 2 4" xfId="22747" xr:uid="{00000000-0005-0000-0000-0000B19A0000}"/>
    <cellStyle name="Note 5 9 2 3 2 5" xfId="37200" xr:uid="{00000000-0005-0000-0000-0000B29A0000}"/>
    <cellStyle name="Note 5 9 2 3 3" xfId="7773" xr:uid="{00000000-0005-0000-0000-0000B39A0000}"/>
    <cellStyle name="Note 5 9 2 3 3 2" xfId="25208" xr:uid="{00000000-0005-0000-0000-0000B49A0000}"/>
    <cellStyle name="Note 5 9 2 3 3 3" xfId="39661" xr:uid="{00000000-0005-0000-0000-0000B59A0000}"/>
    <cellStyle name="Note 5 9 2 3 4" xfId="10214" xr:uid="{00000000-0005-0000-0000-0000B69A0000}"/>
    <cellStyle name="Note 5 9 2 3 4 2" xfId="27649" xr:uid="{00000000-0005-0000-0000-0000B79A0000}"/>
    <cellStyle name="Note 5 9 2 3 4 3" xfId="42102" xr:uid="{00000000-0005-0000-0000-0000B89A0000}"/>
    <cellStyle name="Note 5 9 2 3 5" xfId="12634" xr:uid="{00000000-0005-0000-0000-0000B99A0000}"/>
    <cellStyle name="Note 5 9 2 3 5 2" xfId="30069" xr:uid="{00000000-0005-0000-0000-0000BA9A0000}"/>
    <cellStyle name="Note 5 9 2 3 5 3" xfId="44522" xr:uid="{00000000-0005-0000-0000-0000BB9A0000}"/>
    <cellStyle name="Note 5 9 2 3 6" xfId="19641" xr:uid="{00000000-0005-0000-0000-0000BC9A0000}"/>
    <cellStyle name="Note 5 9 2 4" xfId="2801" xr:uid="{00000000-0005-0000-0000-0000BD9A0000}"/>
    <cellStyle name="Note 5 9 2 4 2" xfId="5312" xr:uid="{00000000-0005-0000-0000-0000BE9A0000}"/>
    <cellStyle name="Note 5 9 2 4 2 2" xfId="22748" xr:uid="{00000000-0005-0000-0000-0000BF9A0000}"/>
    <cellStyle name="Note 5 9 2 4 2 3" xfId="37201" xr:uid="{00000000-0005-0000-0000-0000C09A0000}"/>
    <cellStyle name="Note 5 9 2 4 3" xfId="7774" xr:uid="{00000000-0005-0000-0000-0000C19A0000}"/>
    <cellStyle name="Note 5 9 2 4 3 2" xfId="25209" xr:uid="{00000000-0005-0000-0000-0000C29A0000}"/>
    <cellStyle name="Note 5 9 2 4 3 3" xfId="39662" xr:uid="{00000000-0005-0000-0000-0000C39A0000}"/>
    <cellStyle name="Note 5 9 2 4 4" xfId="10215" xr:uid="{00000000-0005-0000-0000-0000C49A0000}"/>
    <cellStyle name="Note 5 9 2 4 4 2" xfId="27650" xr:uid="{00000000-0005-0000-0000-0000C59A0000}"/>
    <cellStyle name="Note 5 9 2 4 4 3" xfId="42103" xr:uid="{00000000-0005-0000-0000-0000C69A0000}"/>
    <cellStyle name="Note 5 9 2 4 5" xfId="12635" xr:uid="{00000000-0005-0000-0000-0000C79A0000}"/>
    <cellStyle name="Note 5 9 2 4 5 2" xfId="30070" xr:uid="{00000000-0005-0000-0000-0000C89A0000}"/>
    <cellStyle name="Note 5 9 2 4 5 3" xfId="44523" xr:uid="{00000000-0005-0000-0000-0000C99A0000}"/>
    <cellStyle name="Note 5 9 2 4 6" xfId="15470" xr:uid="{00000000-0005-0000-0000-0000CA9A0000}"/>
    <cellStyle name="Note 5 9 2 4 6 2" xfId="32905" xr:uid="{00000000-0005-0000-0000-0000CB9A0000}"/>
    <cellStyle name="Note 5 9 2 4 6 3" xfId="47358" xr:uid="{00000000-0005-0000-0000-0000CC9A0000}"/>
    <cellStyle name="Note 5 9 2 4 7" xfId="19642" xr:uid="{00000000-0005-0000-0000-0000CD9A0000}"/>
    <cellStyle name="Note 5 9 2 4 8" xfId="20632" xr:uid="{00000000-0005-0000-0000-0000CE9A0000}"/>
    <cellStyle name="Note 5 9 2 5" xfId="5309" xr:uid="{00000000-0005-0000-0000-0000CF9A0000}"/>
    <cellStyle name="Note 5 9 2 5 2" xfId="14607" xr:uid="{00000000-0005-0000-0000-0000D09A0000}"/>
    <cellStyle name="Note 5 9 2 5 2 2" xfId="32042" xr:uid="{00000000-0005-0000-0000-0000D19A0000}"/>
    <cellStyle name="Note 5 9 2 5 2 3" xfId="46495" xr:uid="{00000000-0005-0000-0000-0000D29A0000}"/>
    <cellStyle name="Note 5 9 2 5 3" xfId="17068" xr:uid="{00000000-0005-0000-0000-0000D39A0000}"/>
    <cellStyle name="Note 5 9 2 5 3 2" xfId="34503" xr:uid="{00000000-0005-0000-0000-0000D49A0000}"/>
    <cellStyle name="Note 5 9 2 5 3 3" xfId="48956" xr:uid="{00000000-0005-0000-0000-0000D59A0000}"/>
    <cellStyle name="Note 5 9 2 5 4" xfId="22745" xr:uid="{00000000-0005-0000-0000-0000D69A0000}"/>
    <cellStyle name="Note 5 9 2 5 5" xfId="37198" xr:uid="{00000000-0005-0000-0000-0000D79A0000}"/>
    <cellStyle name="Note 5 9 2 6" xfId="7771" xr:uid="{00000000-0005-0000-0000-0000D89A0000}"/>
    <cellStyle name="Note 5 9 2 6 2" xfId="25206" xr:uid="{00000000-0005-0000-0000-0000D99A0000}"/>
    <cellStyle name="Note 5 9 2 6 3" xfId="39659" xr:uid="{00000000-0005-0000-0000-0000DA9A0000}"/>
    <cellStyle name="Note 5 9 2 7" xfId="10212" xr:uid="{00000000-0005-0000-0000-0000DB9A0000}"/>
    <cellStyle name="Note 5 9 2 7 2" xfId="27647" xr:uid="{00000000-0005-0000-0000-0000DC9A0000}"/>
    <cellStyle name="Note 5 9 2 7 3" xfId="42100" xr:uid="{00000000-0005-0000-0000-0000DD9A0000}"/>
    <cellStyle name="Note 5 9 2 8" xfId="12632" xr:uid="{00000000-0005-0000-0000-0000DE9A0000}"/>
    <cellStyle name="Note 5 9 2 8 2" xfId="30067" xr:uid="{00000000-0005-0000-0000-0000DF9A0000}"/>
    <cellStyle name="Note 5 9 2 8 3" xfId="44520" xr:uid="{00000000-0005-0000-0000-0000E09A0000}"/>
    <cellStyle name="Note 5 9 2 9" xfId="19639" xr:uid="{00000000-0005-0000-0000-0000E19A0000}"/>
    <cellStyle name="Note 5 9 3" xfId="2802" xr:uid="{00000000-0005-0000-0000-0000E29A0000}"/>
    <cellStyle name="Note 5 9 3 2" xfId="2803" xr:uid="{00000000-0005-0000-0000-0000E39A0000}"/>
    <cellStyle name="Note 5 9 3 2 2" xfId="5314" xr:uid="{00000000-0005-0000-0000-0000E49A0000}"/>
    <cellStyle name="Note 5 9 3 2 2 2" xfId="14611" xr:uid="{00000000-0005-0000-0000-0000E59A0000}"/>
    <cellStyle name="Note 5 9 3 2 2 2 2" xfId="32046" xr:uid="{00000000-0005-0000-0000-0000E69A0000}"/>
    <cellStyle name="Note 5 9 3 2 2 2 3" xfId="46499" xr:uid="{00000000-0005-0000-0000-0000E79A0000}"/>
    <cellStyle name="Note 5 9 3 2 2 3" xfId="17072" xr:uid="{00000000-0005-0000-0000-0000E89A0000}"/>
    <cellStyle name="Note 5 9 3 2 2 3 2" xfId="34507" xr:uid="{00000000-0005-0000-0000-0000E99A0000}"/>
    <cellStyle name="Note 5 9 3 2 2 3 3" xfId="48960" xr:uid="{00000000-0005-0000-0000-0000EA9A0000}"/>
    <cellStyle name="Note 5 9 3 2 2 4" xfId="22750" xr:uid="{00000000-0005-0000-0000-0000EB9A0000}"/>
    <cellStyle name="Note 5 9 3 2 2 5" xfId="37203" xr:uid="{00000000-0005-0000-0000-0000EC9A0000}"/>
    <cellStyle name="Note 5 9 3 2 3" xfId="7776" xr:uid="{00000000-0005-0000-0000-0000ED9A0000}"/>
    <cellStyle name="Note 5 9 3 2 3 2" xfId="25211" xr:uid="{00000000-0005-0000-0000-0000EE9A0000}"/>
    <cellStyle name="Note 5 9 3 2 3 3" xfId="39664" xr:uid="{00000000-0005-0000-0000-0000EF9A0000}"/>
    <cellStyle name="Note 5 9 3 2 4" xfId="10217" xr:uid="{00000000-0005-0000-0000-0000F09A0000}"/>
    <cellStyle name="Note 5 9 3 2 4 2" xfId="27652" xr:uid="{00000000-0005-0000-0000-0000F19A0000}"/>
    <cellStyle name="Note 5 9 3 2 4 3" xfId="42105" xr:uid="{00000000-0005-0000-0000-0000F29A0000}"/>
    <cellStyle name="Note 5 9 3 2 5" xfId="12637" xr:uid="{00000000-0005-0000-0000-0000F39A0000}"/>
    <cellStyle name="Note 5 9 3 2 5 2" xfId="30072" xr:uid="{00000000-0005-0000-0000-0000F49A0000}"/>
    <cellStyle name="Note 5 9 3 2 5 3" xfId="44525" xr:uid="{00000000-0005-0000-0000-0000F59A0000}"/>
    <cellStyle name="Note 5 9 3 2 6" xfId="19644" xr:uid="{00000000-0005-0000-0000-0000F69A0000}"/>
    <cellStyle name="Note 5 9 3 3" xfId="2804" xr:uid="{00000000-0005-0000-0000-0000F79A0000}"/>
    <cellStyle name="Note 5 9 3 3 2" xfId="5315" xr:uid="{00000000-0005-0000-0000-0000F89A0000}"/>
    <cellStyle name="Note 5 9 3 3 2 2" xfId="14612" xr:uid="{00000000-0005-0000-0000-0000F99A0000}"/>
    <cellStyle name="Note 5 9 3 3 2 2 2" xfId="32047" xr:uid="{00000000-0005-0000-0000-0000FA9A0000}"/>
    <cellStyle name="Note 5 9 3 3 2 2 3" xfId="46500" xr:uid="{00000000-0005-0000-0000-0000FB9A0000}"/>
    <cellStyle name="Note 5 9 3 3 2 3" xfId="17073" xr:uid="{00000000-0005-0000-0000-0000FC9A0000}"/>
    <cellStyle name="Note 5 9 3 3 2 3 2" xfId="34508" xr:uid="{00000000-0005-0000-0000-0000FD9A0000}"/>
    <cellStyle name="Note 5 9 3 3 2 3 3" xfId="48961" xr:uid="{00000000-0005-0000-0000-0000FE9A0000}"/>
    <cellStyle name="Note 5 9 3 3 2 4" xfId="22751" xr:uid="{00000000-0005-0000-0000-0000FF9A0000}"/>
    <cellStyle name="Note 5 9 3 3 2 5" xfId="37204" xr:uid="{00000000-0005-0000-0000-0000009B0000}"/>
    <cellStyle name="Note 5 9 3 3 3" xfId="7777" xr:uid="{00000000-0005-0000-0000-0000019B0000}"/>
    <cellStyle name="Note 5 9 3 3 3 2" xfId="25212" xr:uid="{00000000-0005-0000-0000-0000029B0000}"/>
    <cellStyle name="Note 5 9 3 3 3 3" xfId="39665" xr:uid="{00000000-0005-0000-0000-0000039B0000}"/>
    <cellStyle name="Note 5 9 3 3 4" xfId="10218" xr:uid="{00000000-0005-0000-0000-0000049B0000}"/>
    <cellStyle name="Note 5 9 3 3 4 2" xfId="27653" xr:uid="{00000000-0005-0000-0000-0000059B0000}"/>
    <cellStyle name="Note 5 9 3 3 4 3" xfId="42106" xr:uid="{00000000-0005-0000-0000-0000069B0000}"/>
    <cellStyle name="Note 5 9 3 3 5" xfId="12638" xr:uid="{00000000-0005-0000-0000-0000079B0000}"/>
    <cellStyle name="Note 5 9 3 3 5 2" xfId="30073" xr:uid="{00000000-0005-0000-0000-0000089B0000}"/>
    <cellStyle name="Note 5 9 3 3 5 3" xfId="44526" xr:uid="{00000000-0005-0000-0000-0000099B0000}"/>
    <cellStyle name="Note 5 9 3 3 6" xfId="19645" xr:uid="{00000000-0005-0000-0000-00000A9B0000}"/>
    <cellStyle name="Note 5 9 3 4" xfId="2805" xr:uid="{00000000-0005-0000-0000-00000B9B0000}"/>
    <cellStyle name="Note 5 9 3 4 2" xfId="5316" xr:uid="{00000000-0005-0000-0000-00000C9B0000}"/>
    <cellStyle name="Note 5 9 3 4 2 2" xfId="22752" xr:uid="{00000000-0005-0000-0000-00000D9B0000}"/>
    <cellStyle name="Note 5 9 3 4 2 3" xfId="37205" xr:uid="{00000000-0005-0000-0000-00000E9B0000}"/>
    <cellStyle name="Note 5 9 3 4 3" xfId="7778" xr:uid="{00000000-0005-0000-0000-00000F9B0000}"/>
    <cellStyle name="Note 5 9 3 4 3 2" xfId="25213" xr:uid="{00000000-0005-0000-0000-0000109B0000}"/>
    <cellStyle name="Note 5 9 3 4 3 3" xfId="39666" xr:uid="{00000000-0005-0000-0000-0000119B0000}"/>
    <cellStyle name="Note 5 9 3 4 4" xfId="10219" xr:uid="{00000000-0005-0000-0000-0000129B0000}"/>
    <cellStyle name="Note 5 9 3 4 4 2" xfId="27654" xr:uid="{00000000-0005-0000-0000-0000139B0000}"/>
    <cellStyle name="Note 5 9 3 4 4 3" xfId="42107" xr:uid="{00000000-0005-0000-0000-0000149B0000}"/>
    <cellStyle name="Note 5 9 3 4 5" xfId="12639" xr:uid="{00000000-0005-0000-0000-0000159B0000}"/>
    <cellStyle name="Note 5 9 3 4 5 2" xfId="30074" xr:uid="{00000000-0005-0000-0000-0000169B0000}"/>
    <cellStyle name="Note 5 9 3 4 5 3" xfId="44527" xr:uid="{00000000-0005-0000-0000-0000179B0000}"/>
    <cellStyle name="Note 5 9 3 4 6" xfId="15471" xr:uid="{00000000-0005-0000-0000-0000189B0000}"/>
    <cellStyle name="Note 5 9 3 4 6 2" xfId="32906" xr:uid="{00000000-0005-0000-0000-0000199B0000}"/>
    <cellStyle name="Note 5 9 3 4 6 3" xfId="47359" xr:uid="{00000000-0005-0000-0000-00001A9B0000}"/>
    <cellStyle name="Note 5 9 3 4 7" xfId="19646" xr:uid="{00000000-0005-0000-0000-00001B9B0000}"/>
    <cellStyle name="Note 5 9 3 4 8" xfId="20633" xr:uid="{00000000-0005-0000-0000-00001C9B0000}"/>
    <cellStyle name="Note 5 9 3 5" xfId="5313" xr:uid="{00000000-0005-0000-0000-00001D9B0000}"/>
    <cellStyle name="Note 5 9 3 5 2" xfId="14610" xr:uid="{00000000-0005-0000-0000-00001E9B0000}"/>
    <cellStyle name="Note 5 9 3 5 2 2" xfId="32045" xr:uid="{00000000-0005-0000-0000-00001F9B0000}"/>
    <cellStyle name="Note 5 9 3 5 2 3" xfId="46498" xr:uid="{00000000-0005-0000-0000-0000209B0000}"/>
    <cellStyle name="Note 5 9 3 5 3" xfId="17071" xr:uid="{00000000-0005-0000-0000-0000219B0000}"/>
    <cellStyle name="Note 5 9 3 5 3 2" xfId="34506" xr:uid="{00000000-0005-0000-0000-0000229B0000}"/>
    <cellStyle name="Note 5 9 3 5 3 3" xfId="48959" xr:uid="{00000000-0005-0000-0000-0000239B0000}"/>
    <cellStyle name="Note 5 9 3 5 4" xfId="22749" xr:uid="{00000000-0005-0000-0000-0000249B0000}"/>
    <cellStyle name="Note 5 9 3 5 5" xfId="37202" xr:uid="{00000000-0005-0000-0000-0000259B0000}"/>
    <cellStyle name="Note 5 9 3 6" xfId="7775" xr:uid="{00000000-0005-0000-0000-0000269B0000}"/>
    <cellStyle name="Note 5 9 3 6 2" xfId="25210" xr:uid="{00000000-0005-0000-0000-0000279B0000}"/>
    <cellStyle name="Note 5 9 3 6 3" xfId="39663" xr:uid="{00000000-0005-0000-0000-0000289B0000}"/>
    <cellStyle name="Note 5 9 3 7" xfId="10216" xr:uid="{00000000-0005-0000-0000-0000299B0000}"/>
    <cellStyle name="Note 5 9 3 7 2" xfId="27651" xr:uid="{00000000-0005-0000-0000-00002A9B0000}"/>
    <cellStyle name="Note 5 9 3 7 3" xfId="42104" xr:uid="{00000000-0005-0000-0000-00002B9B0000}"/>
    <cellStyle name="Note 5 9 3 8" xfId="12636" xr:uid="{00000000-0005-0000-0000-00002C9B0000}"/>
    <cellStyle name="Note 5 9 3 8 2" xfId="30071" xr:uid="{00000000-0005-0000-0000-00002D9B0000}"/>
    <cellStyle name="Note 5 9 3 8 3" xfId="44524" xr:uid="{00000000-0005-0000-0000-00002E9B0000}"/>
    <cellStyle name="Note 5 9 3 9" xfId="19643" xr:uid="{00000000-0005-0000-0000-00002F9B0000}"/>
    <cellStyle name="Note 5 9 4" xfId="2806" xr:uid="{00000000-0005-0000-0000-0000309B0000}"/>
    <cellStyle name="Note 5 9 4 2" xfId="2807" xr:uid="{00000000-0005-0000-0000-0000319B0000}"/>
    <cellStyle name="Note 5 9 4 2 2" xfId="5318" xr:uid="{00000000-0005-0000-0000-0000329B0000}"/>
    <cellStyle name="Note 5 9 4 2 2 2" xfId="14614" xr:uid="{00000000-0005-0000-0000-0000339B0000}"/>
    <cellStyle name="Note 5 9 4 2 2 2 2" xfId="32049" xr:uid="{00000000-0005-0000-0000-0000349B0000}"/>
    <cellStyle name="Note 5 9 4 2 2 2 3" xfId="46502" xr:uid="{00000000-0005-0000-0000-0000359B0000}"/>
    <cellStyle name="Note 5 9 4 2 2 3" xfId="17075" xr:uid="{00000000-0005-0000-0000-0000369B0000}"/>
    <cellStyle name="Note 5 9 4 2 2 3 2" xfId="34510" xr:uid="{00000000-0005-0000-0000-0000379B0000}"/>
    <cellStyle name="Note 5 9 4 2 2 3 3" xfId="48963" xr:uid="{00000000-0005-0000-0000-0000389B0000}"/>
    <cellStyle name="Note 5 9 4 2 2 4" xfId="22754" xr:uid="{00000000-0005-0000-0000-0000399B0000}"/>
    <cellStyle name="Note 5 9 4 2 2 5" xfId="37207" xr:uid="{00000000-0005-0000-0000-00003A9B0000}"/>
    <cellStyle name="Note 5 9 4 2 3" xfId="7780" xr:uid="{00000000-0005-0000-0000-00003B9B0000}"/>
    <cellStyle name="Note 5 9 4 2 3 2" xfId="25215" xr:uid="{00000000-0005-0000-0000-00003C9B0000}"/>
    <cellStyle name="Note 5 9 4 2 3 3" xfId="39668" xr:uid="{00000000-0005-0000-0000-00003D9B0000}"/>
    <cellStyle name="Note 5 9 4 2 4" xfId="10221" xr:uid="{00000000-0005-0000-0000-00003E9B0000}"/>
    <cellStyle name="Note 5 9 4 2 4 2" xfId="27656" xr:uid="{00000000-0005-0000-0000-00003F9B0000}"/>
    <cellStyle name="Note 5 9 4 2 4 3" xfId="42109" xr:uid="{00000000-0005-0000-0000-0000409B0000}"/>
    <cellStyle name="Note 5 9 4 2 5" xfId="12641" xr:uid="{00000000-0005-0000-0000-0000419B0000}"/>
    <cellStyle name="Note 5 9 4 2 5 2" xfId="30076" xr:uid="{00000000-0005-0000-0000-0000429B0000}"/>
    <cellStyle name="Note 5 9 4 2 5 3" xfId="44529" xr:uid="{00000000-0005-0000-0000-0000439B0000}"/>
    <cellStyle name="Note 5 9 4 2 6" xfId="19648" xr:uid="{00000000-0005-0000-0000-0000449B0000}"/>
    <cellStyle name="Note 5 9 4 3" xfId="2808" xr:uid="{00000000-0005-0000-0000-0000459B0000}"/>
    <cellStyle name="Note 5 9 4 3 2" xfId="5319" xr:uid="{00000000-0005-0000-0000-0000469B0000}"/>
    <cellStyle name="Note 5 9 4 3 2 2" xfId="14615" xr:uid="{00000000-0005-0000-0000-0000479B0000}"/>
    <cellStyle name="Note 5 9 4 3 2 2 2" xfId="32050" xr:uid="{00000000-0005-0000-0000-0000489B0000}"/>
    <cellStyle name="Note 5 9 4 3 2 2 3" xfId="46503" xr:uid="{00000000-0005-0000-0000-0000499B0000}"/>
    <cellStyle name="Note 5 9 4 3 2 3" xfId="17076" xr:uid="{00000000-0005-0000-0000-00004A9B0000}"/>
    <cellStyle name="Note 5 9 4 3 2 3 2" xfId="34511" xr:uid="{00000000-0005-0000-0000-00004B9B0000}"/>
    <cellStyle name="Note 5 9 4 3 2 3 3" xfId="48964" xr:uid="{00000000-0005-0000-0000-00004C9B0000}"/>
    <cellStyle name="Note 5 9 4 3 2 4" xfId="22755" xr:uid="{00000000-0005-0000-0000-00004D9B0000}"/>
    <cellStyle name="Note 5 9 4 3 2 5" xfId="37208" xr:uid="{00000000-0005-0000-0000-00004E9B0000}"/>
    <cellStyle name="Note 5 9 4 3 3" xfId="7781" xr:uid="{00000000-0005-0000-0000-00004F9B0000}"/>
    <cellStyle name="Note 5 9 4 3 3 2" xfId="25216" xr:uid="{00000000-0005-0000-0000-0000509B0000}"/>
    <cellStyle name="Note 5 9 4 3 3 3" xfId="39669" xr:uid="{00000000-0005-0000-0000-0000519B0000}"/>
    <cellStyle name="Note 5 9 4 3 4" xfId="10222" xr:uid="{00000000-0005-0000-0000-0000529B0000}"/>
    <cellStyle name="Note 5 9 4 3 4 2" xfId="27657" xr:uid="{00000000-0005-0000-0000-0000539B0000}"/>
    <cellStyle name="Note 5 9 4 3 4 3" xfId="42110" xr:uid="{00000000-0005-0000-0000-0000549B0000}"/>
    <cellStyle name="Note 5 9 4 3 5" xfId="12642" xr:uid="{00000000-0005-0000-0000-0000559B0000}"/>
    <cellStyle name="Note 5 9 4 3 5 2" xfId="30077" xr:uid="{00000000-0005-0000-0000-0000569B0000}"/>
    <cellStyle name="Note 5 9 4 3 5 3" xfId="44530" xr:uid="{00000000-0005-0000-0000-0000579B0000}"/>
    <cellStyle name="Note 5 9 4 3 6" xfId="19649" xr:uid="{00000000-0005-0000-0000-0000589B0000}"/>
    <cellStyle name="Note 5 9 4 4" xfId="2809" xr:uid="{00000000-0005-0000-0000-0000599B0000}"/>
    <cellStyle name="Note 5 9 4 4 2" xfId="5320" xr:uid="{00000000-0005-0000-0000-00005A9B0000}"/>
    <cellStyle name="Note 5 9 4 4 2 2" xfId="22756" xr:uid="{00000000-0005-0000-0000-00005B9B0000}"/>
    <cellStyle name="Note 5 9 4 4 2 3" xfId="37209" xr:uid="{00000000-0005-0000-0000-00005C9B0000}"/>
    <cellStyle name="Note 5 9 4 4 3" xfId="7782" xr:uid="{00000000-0005-0000-0000-00005D9B0000}"/>
    <cellStyle name="Note 5 9 4 4 3 2" xfId="25217" xr:uid="{00000000-0005-0000-0000-00005E9B0000}"/>
    <cellStyle name="Note 5 9 4 4 3 3" xfId="39670" xr:uid="{00000000-0005-0000-0000-00005F9B0000}"/>
    <cellStyle name="Note 5 9 4 4 4" xfId="10223" xr:uid="{00000000-0005-0000-0000-0000609B0000}"/>
    <cellStyle name="Note 5 9 4 4 4 2" xfId="27658" xr:uid="{00000000-0005-0000-0000-0000619B0000}"/>
    <cellStyle name="Note 5 9 4 4 4 3" xfId="42111" xr:uid="{00000000-0005-0000-0000-0000629B0000}"/>
    <cellStyle name="Note 5 9 4 4 5" xfId="12643" xr:uid="{00000000-0005-0000-0000-0000639B0000}"/>
    <cellStyle name="Note 5 9 4 4 5 2" xfId="30078" xr:uid="{00000000-0005-0000-0000-0000649B0000}"/>
    <cellStyle name="Note 5 9 4 4 5 3" xfId="44531" xr:uid="{00000000-0005-0000-0000-0000659B0000}"/>
    <cellStyle name="Note 5 9 4 4 6" xfId="15472" xr:uid="{00000000-0005-0000-0000-0000669B0000}"/>
    <cellStyle name="Note 5 9 4 4 6 2" xfId="32907" xr:uid="{00000000-0005-0000-0000-0000679B0000}"/>
    <cellStyle name="Note 5 9 4 4 6 3" xfId="47360" xr:uid="{00000000-0005-0000-0000-0000689B0000}"/>
    <cellStyle name="Note 5 9 4 4 7" xfId="19650" xr:uid="{00000000-0005-0000-0000-0000699B0000}"/>
    <cellStyle name="Note 5 9 4 4 8" xfId="20634" xr:uid="{00000000-0005-0000-0000-00006A9B0000}"/>
    <cellStyle name="Note 5 9 4 5" xfId="5317" xr:uid="{00000000-0005-0000-0000-00006B9B0000}"/>
    <cellStyle name="Note 5 9 4 5 2" xfId="14613" xr:uid="{00000000-0005-0000-0000-00006C9B0000}"/>
    <cellStyle name="Note 5 9 4 5 2 2" xfId="32048" xr:uid="{00000000-0005-0000-0000-00006D9B0000}"/>
    <cellStyle name="Note 5 9 4 5 2 3" xfId="46501" xr:uid="{00000000-0005-0000-0000-00006E9B0000}"/>
    <cellStyle name="Note 5 9 4 5 3" xfId="17074" xr:uid="{00000000-0005-0000-0000-00006F9B0000}"/>
    <cellStyle name="Note 5 9 4 5 3 2" xfId="34509" xr:uid="{00000000-0005-0000-0000-0000709B0000}"/>
    <cellStyle name="Note 5 9 4 5 3 3" xfId="48962" xr:uid="{00000000-0005-0000-0000-0000719B0000}"/>
    <cellStyle name="Note 5 9 4 5 4" xfId="22753" xr:uid="{00000000-0005-0000-0000-0000729B0000}"/>
    <cellStyle name="Note 5 9 4 5 5" xfId="37206" xr:uid="{00000000-0005-0000-0000-0000739B0000}"/>
    <cellStyle name="Note 5 9 4 6" xfId="7779" xr:uid="{00000000-0005-0000-0000-0000749B0000}"/>
    <cellStyle name="Note 5 9 4 6 2" xfId="25214" xr:uid="{00000000-0005-0000-0000-0000759B0000}"/>
    <cellStyle name="Note 5 9 4 6 3" xfId="39667" xr:uid="{00000000-0005-0000-0000-0000769B0000}"/>
    <cellStyle name="Note 5 9 4 7" xfId="10220" xr:uid="{00000000-0005-0000-0000-0000779B0000}"/>
    <cellStyle name="Note 5 9 4 7 2" xfId="27655" xr:uid="{00000000-0005-0000-0000-0000789B0000}"/>
    <cellStyle name="Note 5 9 4 7 3" xfId="42108" xr:uid="{00000000-0005-0000-0000-0000799B0000}"/>
    <cellStyle name="Note 5 9 4 8" xfId="12640" xr:uid="{00000000-0005-0000-0000-00007A9B0000}"/>
    <cellStyle name="Note 5 9 4 8 2" xfId="30075" xr:uid="{00000000-0005-0000-0000-00007B9B0000}"/>
    <cellStyle name="Note 5 9 4 8 3" xfId="44528" xr:uid="{00000000-0005-0000-0000-00007C9B0000}"/>
    <cellStyle name="Note 5 9 4 9" xfId="19647" xr:uid="{00000000-0005-0000-0000-00007D9B0000}"/>
    <cellStyle name="Note 5 9 5" xfId="2810" xr:uid="{00000000-0005-0000-0000-00007E9B0000}"/>
    <cellStyle name="Note 5 9 5 2" xfId="2811" xr:uid="{00000000-0005-0000-0000-00007F9B0000}"/>
    <cellStyle name="Note 5 9 5 2 2" xfId="5322" xr:uid="{00000000-0005-0000-0000-0000809B0000}"/>
    <cellStyle name="Note 5 9 5 2 2 2" xfId="14617" xr:uid="{00000000-0005-0000-0000-0000819B0000}"/>
    <cellStyle name="Note 5 9 5 2 2 2 2" xfId="32052" xr:uid="{00000000-0005-0000-0000-0000829B0000}"/>
    <cellStyle name="Note 5 9 5 2 2 2 3" xfId="46505" xr:uid="{00000000-0005-0000-0000-0000839B0000}"/>
    <cellStyle name="Note 5 9 5 2 2 3" xfId="17078" xr:uid="{00000000-0005-0000-0000-0000849B0000}"/>
    <cellStyle name="Note 5 9 5 2 2 3 2" xfId="34513" xr:uid="{00000000-0005-0000-0000-0000859B0000}"/>
    <cellStyle name="Note 5 9 5 2 2 3 3" xfId="48966" xr:uid="{00000000-0005-0000-0000-0000869B0000}"/>
    <cellStyle name="Note 5 9 5 2 2 4" xfId="22758" xr:uid="{00000000-0005-0000-0000-0000879B0000}"/>
    <cellStyle name="Note 5 9 5 2 2 5" xfId="37211" xr:uid="{00000000-0005-0000-0000-0000889B0000}"/>
    <cellStyle name="Note 5 9 5 2 3" xfId="7784" xr:uid="{00000000-0005-0000-0000-0000899B0000}"/>
    <cellStyle name="Note 5 9 5 2 3 2" xfId="25219" xr:uid="{00000000-0005-0000-0000-00008A9B0000}"/>
    <cellStyle name="Note 5 9 5 2 3 3" xfId="39672" xr:uid="{00000000-0005-0000-0000-00008B9B0000}"/>
    <cellStyle name="Note 5 9 5 2 4" xfId="10225" xr:uid="{00000000-0005-0000-0000-00008C9B0000}"/>
    <cellStyle name="Note 5 9 5 2 4 2" xfId="27660" xr:uid="{00000000-0005-0000-0000-00008D9B0000}"/>
    <cellStyle name="Note 5 9 5 2 4 3" xfId="42113" xr:uid="{00000000-0005-0000-0000-00008E9B0000}"/>
    <cellStyle name="Note 5 9 5 2 5" xfId="12645" xr:uid="{00000000-0005-0000-0000-00008F9B0000}"/>
    <cellStyle name="Note 5 9 5 2 5 2" xfId="30080" xr:uid="{00000000-0005-0000-0000-0000909B0000}"/>
    <cellStyle name="Note 5 9 5 2 5 3" xfId="44533" xr:uid="{00000000-0005-0000-0000-0000919B0000}"/>
    <cellStyle name="Note 5 9 5 2 6" xfId="19652" xr:uid="{00000000-0005-0000-0000-0000929B0000}"/>
    <cellStyle name="Note 5 9 5 3" xfId="2812" xr:uid="{00000000-0005-0000-0000-0000939B0000}"/>
    <cellStyle name="Note 5 9 5 3 2" xfId="5323" xr:uid="{00000000-0005-0000-0000-0000949B0000}"/>
    <cellStyle name="Note 5 9 5 3 2 2" xfId="14618" xr:uid="{00000000-0005-0000-0000-0000959B0000}"/>
    <cellStyle name="Note 5 9 5 3 2 2 2" xfId="32053" xr:uid="{00000000-0005-0000-0000-0000969B0000}"/>
    <cellStyle name="Note 5 9 5 3 2 2 3" xfId="46506" xr:uid="{00000000-0005-0000-0000-0000979B0000}"/>
    <cellStyle name="Note 5 9 5 3 2 3" xfId="17079" xr:uid="{00000000-0005-0000-0000-0000989B0000}"/>
    <cellStyle name="Note 5 9 5 3 2 3 2" xfId="34514" xr:uid="{00000000-0005-0000-0000-0000999B0000}"/>
    <cellStyle name="Note 5 9 5 3 2 3 3" xfId="48967" xr:uid="{00000000-0005-0000-0000-00009A9B0000}"/>
    <cellStyle name="Note 5 9 5 3 2 4" xfId="22759" xr:uid="{00000000-0005-0000-0000-00009B9B0000}"/>
    <cellStyle name="Note 5 9 5 3 2 5" xfId="37212" xr:uid="{00000000-0005-0000-0000-00009C9B0000}"/>
    <cellStyle name="Note 5 9 5 3 3" xfId="7785" xr:uid="{00000000-0005-0000-0000-00009D9B0000}"/>
    <cellStyle name="Note 5 9 5 3 3 2" xfId="25220" xr:uid="{00000000-0005-0000-0000-00009E9B0000}"/>
    <cellStyle name="Note 5 9 5 3 3 3" xfId="39673" xr:uid="{00000000-0005-0000-0000-00009F9B0000}"/>
    <cellStyle name="Note 5 9 5 3 4" xfId="10226" xr:uid="{00000000-0005-0000-0000-0000A09B0000}"/>
    <cellStyle name="Note 5 9 5 3 4 2" xfId="27661" xr:uid="{00000000-0005-0000-0000-0000A19B0000}"/>
    <cellStyle name="Note 5 9 5 3 4 3" xfId="42114" xr:uid="{00000000-0005-0000-0000-0000A29B0000}"/>
    <cellStyle name="Note 5 9 5 3 5" xfId="12646" xr:uid="{00000000-0005-0000-0000-0000A39B0000}"/>
    <cellStyle name="Note 5 9 5 3 5 2" xfId="30081" xr:uid="{00000000-0005-0000-0000-0000A49B0000}"/>
    <cellStyle name="Note 5 9 5 3 5 3" xfId="44534" xr:uid="{00000000-0005-0000-0000-0000A59B0000}"/>
    <cellStyle name="Note 5 9 5 3 6" xfId="19653" xr:uid="{00000000-0005-0000-0000-0000A69B0000}"/>
    <cellStyle name="Note 5 9 5 4" xfId="2813" xr:uid="{00000000-0005-0000-0000-0000A79B0000}"/>
    <cellStyle name="Note 5 9 5 4 2" xfId="5324" xr:uid="{00000000-0005-0000-0000-0000A89B0000}"/>
    <cellStyle name="Note 5 9 5 4 2 2" xfId="22760" xr:uid="{00000000-0005-0000-0000-0000A99B0000}"/>
    <cellStyle name="Note 5 9 5 4 2 3" xfId="37213" xr:uid="{00000000-0005-0000-0000-0000AA9B0000}"/>
    <cellStyle name="Note 5 9 5 4 3" xfId="7786" xr:uid="{00000000-0005-0000-0000-0000AB9B0000}"/>
    <cellStyle name="Note 5 9 5 4 3 2" xfId="25221" xr:uid="{00000000-0005-0000-0000-0000AC9B0000}"/>
    <cellStyle name="Note 5 9 5 4 3 3" xfId="39674" xr:uid="{00000000-0005-0000-0000-0000AD9B0000}"/>
    <cellStyle name="Note 5 9 5 4 4" xfId="10227" xr:uid="{00000000-0005-0000-0000-0000AE9B0000}"/>
    <cellStyle name="Note 5 9 5 4 4 2" xfId="27662" xr:uid="{00000000-0005-0000-0000-0000AF9B0000}"/>
    <cellStyle name="Note 5 9 5 4 4 3" xfId="42115" xr:uid="{00000000-0005-0000-0000-0000B09B0000}"/>
    <cellStyle name="Note 5 9 5 4 5" xfId="12647" xr:uid="{00000000-0005-0000-0000-0000B19B0000}"/>
    <cellStyle name="Note 5 9 5 4 5 2" xfId="30082" xr:uid="{00000000-0005-0000-0000-0000B29B0000}"/>
    <cellStyle name="Note 5 9 5 4 5 3" xfId="44535" xr:uid="{00000000-0005-0000-0000-0000B39B0000}"/>
    <cellStyle name="Note 5 9 5 4 6" xfId="15473" xr:uid="{00000000-0005-0000-0000-0000B49B0000}"/>
    <cellStyle name="Note 5 9 5 4 6 2" xfId="32908" xr:uid="{00000000-0005-0000-0000-0000B59B0000}"/>
    <cellStyle name="Note 5 9 5 4 6 3" xfId="47361" xr:uid="{00000000-0005-0000-0000-0000B69B0000}"/>
    <cellStyle name="Note 5 9 5 4 7" xfId="19654" xr:uid="{00000000-0005-0000-0000-0000B79B0000}"/>
    <cellStyle name="Note 5 9 5 4 8" xfId="20635" xr:uid="{00000000-0005-0000-0000-0000B89B0000}"/>
    <cellStyle name="Note 5 9 5 5" xfId="5321" xr:uid="{00000000-0005-0000-0000-0000B99B0000}"/>
    <cellStyle name="Note 5 9 5 5 2" xfId="14616" xr:uid="{00000000-0005-0000-0000-0000BA9B0000}"/>
    <cellStyle name="Note 5 9 5 5 2 2" xfId="32051" xr:uid="{00000000-0005-0000-0000-0000BB9B0000}"/>
    <cellStyle name="Note 5 9 5 5 2 3" xfId="46504" xr:uid="{00000000-0005-0000-0000-0000BC9B0000}"/>
    <cellStyle name="Note 5 9 5 5 3" xfId="17077" xr:uid="{00000000-0005-0000-0000-0000BD9B0000}"/>
    <cellStyle name="Note 5 9 5 5 3 2" xfId="34512" xr:uid="{00000000-0005-0000-0000-0000BE9B0000}"/>
    <cellStyle name="Note 5 9 5 5 3 3" xfId="48965" xr:uid="{00000000-0005-0000-0000-0000BF9B0000}"/>
    <cellStyle name="Note 5 9 5 5 4" xfId="22757" xr:uid="{00000000-0005-0000-0000-0000C09B0000}"/>
    <cellStyle name="Note 5 9 5 5 5" xfId="37210" xr:uid="{00000000-0005-0000-0000-0000C19B0000}"/>
    <cellStyle name="Note 5 9 5 6" xfId="7783" xr:uid="{00000000-0005-0000-0000-0000C29B0000}"/>
    <cellStyle name="Note 5 9 5 6 2" xfId="25218" xr:uid="{00000000-0005-0000-0000-0000C39B0000}"/>
    <cellStyle name="Note 5 9 5 6 3" xfId="39671" xr:uid="{00000000-0005-0000-0000-0000C49B0000}"/>
    <cellStyle name="Note 5 9 5 7" xfId="10224" xr:uid="{00000000-0005-0000-0000-0000C59B0000}"/>
    <cellStyle name="Note 5 9 5 7 2" xfId="27659" xr:uid="{00000000-0005-0000-0000-0000C69B0000}"/>
    <cellStyle name="Note 5 9 5 7 3" xfId="42112" xr:uid="{00000000-0005-0000-0000-0000C79B0000}"/>
    <cellStyle name="Note 5 9 5 8" xfId="12644" xr:uid="{00000000-0005-0000-0000-0000C89B0000}"/>
    <cellStyle name="Note 5 9 5 8 2" xfId="30079" xr:uid="{00000000-0005-0000-0000-0000C99B0000}"/>
    <cellStyle name="Note 5 9 5 8 3" xfId="44532" xr:uid="{00000000-0005-0000-0000-0000CA9B0000}"/>
    <cellStyle name="Note 5 9 5 9" xfId="19651" xr:uid="{00000000-0005-0000-0000-0000CB9B0000}"/>
    <cellStyle name="Note 5 9 6" xfId="2814" xr:uid="{00000000-0005-0000-0000-0000CC9B0000}"/>
    <cellStyle name="Note 5 9 6 2" xfId="5325" xr:uid="{00000000-0005-0000-0000-0000CD9B0000}"/>
    <cellStyle name="Note 5 9 6 2 2" xfId="14619" xr:uid="{00000000-0005-0000-0000-0000CE9B0000}"/>
    <cellStyle name="Note 5 9 6 2 2 2" xfId="32054" xr:uid="{00000000-0005-0000-0000-0000CF9B0000}"/>
    <cellStyle name="Note 5 9 6 2 2 3" xfId="46507" xr:uid="{00000000-0005-0000-0000-0000D09B0000}"/>
    <cellStyle name="Note 5 9 6 2 3" xfId="17080" xr:uid="{00000000-0005-0000-0000-0000D19B0000}"/>
    <cellStyle name="Note 5 9 6 2 3 2" xfId="34515" xr:uid="{00000000-0005-0000-0000-0000D29B0000}"/>
    <cellStyle name="Note 5 9 6 2 3 3" xfId="48968" xr:uid="{00000000-0005-0000-0000-0000D39B0000}"/>
    <cellStyle name="Note 5 9 6 2 4" xfId="22761" xr:uid="{00000000-0005-0000-0000-0000D49B0000}"/>
    <cellStyle name="Note 5 9 6 2 5" xfId="37214" xr:uid="{00000000-0005-0000-0000-0000D59B0000}"/>
    <cellStyle name="Note 5 9 6 3" xfId="7787" xr:uid="{00000000-0005-0000-0000-0000D69B0000}"/>
    <cellStyle name="Note 5 9 6 3 2" xfId="25222" xr:uid="{00000000-0005-0000-0000-0000D79B0000}"/>
    <cellStyle name="Note 5 9 6 3 3" xfId="39675" xr:uid="{00000000-0005-0000-0000-0000D89B0000}"/>
    <cellStyle name="Note 5 9 6 4" xfId="10228" xr:uid="{00000000-0005-0000-0000-0000D99B0000}"/>
    <cellStyle name="Note 5 9 6 4 2" xfId="27663" xr:uid="{00000000-0005-0000-0000-0000DA9B0000}"/>
    <cellStyle name="Note 5 9 6 4 3" xfId="42116" xr:uid="{00000000-0005-0000-0000-0000DB9B0000}"/>
    <cellStyle name="Note 5 9 6 5" xfId="12648" xr:uid="{00000000-0005-0000-0000-0000DC9B0000}"/>
    <cellStyle name="Note 5 9 6 5 2" xfId="30083" xr:uid="{00000000-0005-0000-0000-0000DD9B0000}"/>
    <cellStyle name="Note 5 9 6 5 3" xfId="44536" xr:uid="{00000000-0005-0000-0000-0000DE9B0000}"/>
    <cellStyle name="Note 5 9 6 6" xfId="19655" xr:uid="{00000000-0005-0000-0000-0000DF9B0000}"/>
    <cellStyle name="Note 5 9 7" xfId="2815" xr:uid="{00000000-0005-0000-0000-0000E09B0000}"/>
    <cellStyle name="Note 5 9 7 2" xfId="5326" xr:uid="{00000000-0005-0000-0000-0000E19B0000}"/>
    <cellStyle name="Note 5 9 7 2 2" xfId="14620" xr:uid="{00000000-0005-0000-0000-0000E29B0000}"/>
    <cellStyle name="Note 5 9 7 2 2 2" xfId="32055" xr:uid="{00000000-0005-0000-0000-0000E39B0000}"/>
    <cellStyle name="Note 5 9 7 2 2 3" xfId="46508" xr:uid="{00000000-0005-0000-0000-0000E49B0000}"/>
    <cellStyle name="Note 5 9 7 2 3" xfId="17081" xr:uid="{00000000-0005-0000-0000-0000E59B0000}"/>
    <cellStyle name="Note 5 9 7 2 3 2" xfId="34516" xr:uid="{00000000-0005-0000-0000-0000E69B0000}"/>
    <cellStyle name="Note 5 9 7 2 3 3" xfId="48969" xr:uid="{00000000-0005-0000-0000-0000E79B0000}"/>
    <cellStyle name="Note 5 9 7 2 4" xfId="22762" xr:uid="{00000000-0005-0000-0000-0000E89B0000}"/>
    <cellStyle name="Note 5 9 7 2 5" xfId="37215" xr:uid="{00000000-0005-0000-0000-0000E99B0000}"/>
    <cellStyle name="Note 5 9 7 3" xfId="7788" xr:uid="{00000000-0005-0000-0000-0000EA9B0000}"/>
    <cellStyle name="Note 5 9 7 3 2" xfId="25223" xr:uid="{00000000-0005-0000-0000-0000EB9B0000}"/>
    <cellStyle name="Note 5 9 7 3 3" xfId="39676" xr:uid="{00000000-0005-0000-0000-0000EC9B0000}"/>
    <cellStyle name="Note 5 9 7 4" xfId="10229" xr:uid="{00000000-0005-0000-0000-0000ED9B0000}"/>
    <cellStyle name="Note 5 9 7 4 2" xfId="27664" xr:uid="{00000000-0005-0000-0000-0000EE9B0000}"/>
    <cellStyle name="Note 5 9 7 4 3" xfId="42117" xr:uid="{00000000-0005-0000-0000-0000EF9B0000}"/>
    <cellStyle name="Note 5 9 7 5" xfId="12649" xr:uid="{00000000-0005-0000-0000-0000F09B0000}"/>
    <cellStyle name="Note 5 9 7 5 2" xfId="30084" xr:uid="{00000000-0005-0000-0000-0000F19B0000}"/>
    <cellStyle name="Note 5 9 7 5 3" xfId="44537" xr:uid="{00000000-0005-0000-0000-0000F29B0000}"/>
    <cellStyle name="Note 5 9 7 6" xfId="19656" xr:uid="{00000000-0005-0000-0000-0000F39B0000}"/>
    <cellStyle name="Note 5 9 8" xfId="2816" xr:uid="{00000000-0005-0000-0000-0000F49B0000}"/>
    <cellStyle name="Note 5 9 8 2" xfId="5327" xr:uid="{00000000-0005-0000-0000-0000F59B0000}"/>
    <cellStyle name="Note 5 9 8 2 2" xfId="22763" xr:uid="{00000000-0005-0000-0000-0000F69B0000}"/>
    <cellStyle name="Note 5 9 8 2 3" xfId="37216" xr:uid="{00000000-0005-0000-0000-0000F79B0000}"/>
    <cellStyle name="Note 5 9 8 3" xfId="7789" xr:uid="{00000000-0005-0000-0000-0000F89B0000}"/>
    <cellStyle name="Note 5 9 8 3 2" xfId="25224" xr:uid="{00000000-0005-0000-0000-0000F99B0000}"/>
    <cellStyle name="Note 5 9 8 3 3" xfId="39677" xr:uid="{00000000-0005-0000-0000-0000FA9B0000}"/>
    <cellStyle name="Note 5 9 8 4" xfId="10230" xr:uid="{00000000-0005-0000-0000-0000FB9B0000}"/>
    <cellStyle name="Note 5 9 8 4 2" xfId="27665" xr:uid="{00000000-0005-0000-0000-0000FC9B0000}"/>
    <cellStyle name="Note 5 9 8 4 3" xfId="42118" xr:uid="{00000000-0005-0000-0000-0000FD9B0000}"/>
    <cellStyle name="Note 5 9 8 5" xfId="12650" xr:uid="{00000000-0005-0000-0000-0000FE9B0000}"/>
    <cellStyle name="Note 5 9 8 5 2" xfId="30085" xr:uid="{00000000-0005-0000-0000-0000FF9B0000}"/>
    <cellStyle name="Note 5 9 8 5 3" xfId="44538" xr:uid="{00000000-0005-0000-0000-0000009C0000}"/>
    <cellStyle name="Note 5 9 8 6" xfId="15474" xr:uid="{00000000-0005-0000-0000-0000019C0000}"/>
    <cellStyle name="Note 5 9 8 6 2" xfId="32909" xr:uid="{00000000-0005-0000-0000-0000029C0000}"/>
    <cellStyle name="Note 5 9 8 6 3" xfId="47362" xr:uid="{00000000-0005-0000-0000-0000039C0000}"/>
    <cellStyle name="Note 5 9 8 7" xfId="19657" xr:uid="{00000000-0005-0000-0000-0000049C0000}"/>
    <cellStyle name="Note 5 9 8 8" xfId="20636" xr:uid="{00000000-0005-0000-0000-0000059C0000}"/>
    <cellStyle name="Note 5 9 9" xfId="5308" xr:uid="{00000000-0005-0000-0000-0000069C0000}"/>
    <cellStyle name="Note 5 9 9 2" xfId="14606" xr:uid="{00000000-0005-0000-0000-0000079C0000}"/>
    <cellStyle name="Note 5 9 9 2 2" xfId="32041" xr:uid="{00000000-0005-0000-0000-0000089C0000}"/>
    <cellStyle name="Note 5 9 9 2 3" xfId="46494" xr:uid="{00000000-0005-0000-0000-0000099C0000}"/>
    <cellStyle name="Note 5 9 9 3" xfId="17067" xr:uid="{00000000-0005-0000-0000-00000A9C0000}"/>
    <cellStyle name="Note 5 9 9 3 2" xfId="34502" xr:uid="{00000000-0005-0000-0000-00000B9C0000}"/>
    <cellStyle name="Note 5 9 9 3 3" xfId="48955" xr:uid="{00000000-0005-0000-0000-00000C9C0000}"/>
    <cellStyle name="Note 5 9 9 4" xfId="22744" xr:uid="{00000000-0005-0000-0000-00000D9C0000}"/>
    <cellStyle name="Note 5 9 9 5" xfId="37197" xr:uid="{00000000-0005-0000-0000-00000E9C0000}"/>
    <cellStyle name="Note 6" xfId="2817" xr:uid="{00000000-0005-0000-0000-00000F9C0000}"/>
    <cellStyle name="Note 6 10" xfId="2818" xr:uid="{00000000-0005-0000-0000-0000109C0000}"/>
    <cellStyle name="Note 6 10 10" xfId="7791" xr:uid="{00000000-0005-0000-0000-0000119C0000}"/>
    <cellStyle name="Note 6 10 10 2" xfId="25226" xr:uid="{00000000-0005-0000-0000-0000129C0000}"/>
    <cellStyle name="Note 6 10 10 3" xfId="39679" xr:uid="{00000000-0005-0000-0000-0000139C0000}"/>
    <cellStyle name="Note 6 10 11" xfId="10232" xr:uid="{00000000-0005-0000-0000-0000149C0000}"/>
    <cellStyle name="Note 6 10 11 2" xfId="27667" xr:uid="{00000000-0005-0000-0000-0000159C0000}"/>
    <cellStyle name="Note 6 10 11 3" xfId="42120" xr:uid="{00000000-0005-0000-0000-0000169C0000}"/>
    <cellStyle name="Note 6 10 12" xfId="12652" xr:uid="{00000000-0005-0000-0000-0000179C0000}"/>
    <cellStyle name="Note 6 10 12 2" xfId="30087" xr:uid="{00000000-0005-0000-0000-0000189C0000}"/>
    <cellStyle name="Note 6 10 12 3" xfId="44540" xr:uid="{00000000-0005-0000-0000-0000199C0000}"/>
    <cellStyle name="Note 6 10 13" xfId="19659" xr:uid="{00000000-0005-0000-0000-00001A9C0000}"/>
    <cellStyle name="Note 6 10 2" xfId="2819" xr:uid="{00000000-0005-0000-0000-00001B9C0000}"/>
    <cellStyle name="Note 6 10 2 2" xfId="2820" xr:uid="{00000000-0005-0000-0000-00001C9C0000}"/>
    <cellStyle name="Note 6 10 2 2 2" xfId="5331" xr:uid="{00000000-0005-0000-0000-00001D9C0000}"/>
    <cellStyle name="Note 6 10 2 2 2 2" xfId="14624" xr:uid="{00000000-0005-0000-0000-00001E9C0000}"/>
    <cellStyle name="Note 6 10 2 2 2 2 2" xfId="32059" xr:uid="{00000000-0005-0000-0000-00001F9C0000}"/>
    <cellStyle name="Note 6 10 2 2 2 2 3" xfId="46512" xr:uid="{00000000-0005-0000-0000-0000209C0000}"/>
    <cellStyle name="Note 6 10 2 2 2 3" xfId="17085" xr:uid="{00000000-0005-0000-0000-0000219C0000}"/>
    <cellStyle name="Note 6 10 2 2 2 3 2" xfId="34520" xr:uid="{00000000-0005-0000-0000-0000229C0000}"/>
    <cellStyle name="Note 6 10 2 2 2 3 3" xfId="48973" xr:uid="{00000000-0005-0000-0000-0000239C0000}"/>
    <cellStyle name="Note 6 10 2 2 2 4" xfId="22767" xr:uid="{00000000-0005-0000-0000-0000249C0000}"/>
    <cellStyle name="Note 6 10 2 2 2 5" xfId="37220" xr:uid="{00000000-0005-0000-0000-0000259C0000}"/>
    <cellStyle name="Note 6 10 2 2 3" xfId="7793" xr:uid="{00000000-0005-0000-0000-0000269C0000}"/>
    <cellStyle name="Note 6 10 2 2 3 2" xfId="25228" xr:uid="{00000000-0005-0000-0000-0000279C0000}"/>
    <cellStyle name="Note 6 10 2 2 3 3" xfId="39681" xr:uid="{00000000-0005-0000-0000-0000289C0000}"/>
    <cellStyle name="Note 6 10 2 2 4" xfId="10234" xr:uid="{00000000-0005-0000-0000-0000299C0000}"/>
    <cellStyle name="Note 6 10 2 2 4 2" xfId="27669" xr:uid="{00000000-0005-0000-0000-00002A9C0000}"/>
    <cellStyle name="Note 6 10 2 2 4 3" xfId="42122" xr:uid="{00000000-0005-0000-0000-00002B9C0000}"/>
    <cellStyle name="Note 6 10 2 2 5" xfId="12654" xr:uid="{00000000-0005-0000-0000-00002C9C0000}"/>
    <cellStyle name="Note 6 10 2 2 5 2" xfId="30089" xr:uid="{00000000-0005-0000-0000-00002D9C0000}"/>
    <cellStyle name="Note 6 10 2 2 5 3" xfId="44542" xr:uid="{00000000-0005-0000-0000-00002E9C0000}"/>
    <cellStyle name="Note 6 10 2 2 6" xfId="19661" xr:uid="{00000000-0005-0000-0000-00002F9C0000}"/>
    <cellStyle name="Note 6 10 2 3" xfId="2821" xr:uid="{00000000-0005-0000-0000-0000309C0000}"/>
    <cellStyle name="Note 6 10 2 3 2" xfId="5332" xr:uid="{00000000-0005-0000-0000-0000319C0000}"/>
    <cellStyle name="Note 6 10 2 3 2 2" xfId="14625" xr:uid="{00000000-0005-0000-0000-0000329C0000}"/>
    <cellStyle name="Note 6 10 2 3 2 2 2" xfId="32060" xr:uid="{00000000-0005-0000-0000-0000339C0000}"/>
    <cellStyle name="Note 6 10 2 3 2 2 3" xfId="46513" xr:uid="{00000000-0005-0000-0000-0000349C0000}"/>
    <cellStyle name="Note 6 10 2 3 2 3" xfId="17086" xr:uid="{00000000-0005-0000-0000-0000359C0000}"/>
    <cellStyle name="Note 6 10 2 3 2 3 2" xfId="34521" xr:uid="{00000000-0005-0000-0000-0000369C0000}"/>
    <cellStyle name="Note 6 10 2 3 2 3 3" xfId="48974" xr:uid="{00000000-0005-0000-0000-0000379C0000}"/>
    <cellStyle name="Note 6 10 2 3 2 4" xfId="22768" xr:uid="{00000000-0005-0000-0000-0000389C0000}"/>
    <cellStyle name="Note 6 10 2 3 2 5" xfId="37221" xr:uid="{00000000-0005-0000-0000-0000399C0000}"/>
    <cellStyle name="Note 6 10 2 3 3" xfId="7794" xr:uid="{00000000-0005-0000-0000-00003A9C0000}"/>
    <cellStyle name="Note 6 10 2 3 3 2" xfId="25229" xr:uid="{00000000-0005-0000-0000-00003B9C0000}"/>
    <cellStyle name="Note 6 10 2 3 3 3" xfId="39682" xr:uid="{00000000-0005-0000-0000-00003C9C0000}"/>
    <cellStyle name="Note 6 10 2 3 4" xfId="10235" xr:uid="{00000000-0005-0000-0000-00003D9C0000}"/>
    <cellStyle name="Note 6 10 2 3 4 2" xfId="27670" xr:uid="{00000000-0005-0000-0000-00003E9C0000}"/>
    <cellStyle name="Note 6 10 2 3 4 3" xfId="42123" xr:uid="{00000000-0005-0000-0000-00003F9C0000}"/>
    <cellStyle name="Note 6 10 2 3 5" xfId="12655" xr:uid="{00000000-0005-0000-0000-0000409C0000}"/>
    <cellStyle name="Note 6 10 2 3 5 2" xfId="30090" xr:uid="{00000000-0005-0000-0000-0000419C0000}"/>
    <cellStyle name="Note 6 10 2 3 5 3" xfId="44543" xr:uid="{00000000-0005-0000-0000-0000429C0000}"/>
    <cellStyle name="Note 6 10 2 3 6" xfId="19662" xr:uid="{00000000-0005-0000-0000-0000439C0000}"/>
    <cellStyle name="Note 6 10 2 4" xfId="2822" xr:uid="{00000000-0005-0000-0000-0000449C0000}"/>
    <cellStyle name="Note 6 10 2 4 2" xfId="5333" xr:uid="{00000000-0005-0000-0000-0000459C0000}"/>
    <cellStyle name="Note 6 10 2 4 2 2" xfId="22769" xr:uid="{00000000-0005-0000-0000-0000469C0000}"/>
    <cellStyle name="Note 6 10 2 4 2 3" xfId="37222" xr:uid="{00000000-0005-0000-0000-0000479C0000}"/>
    <cellStyle name="Note 6 10 2 4 3" xfId="7795" xr:uid="{00000000-0005-0000-0000-0000489C0000}"/>
    <cellStyle name="Note 6 10 2 4 3 2" xfId="25230" xr:uid="{00000000-0005-0000-0000-0000499C0000}"/>
    <cellStyle name="Note 6 10 2 4 3 3" xfId="39683" xr:uid="{00000000-0005-0000-0000-00004A9C0000}"/>
    <cellStyle name="Note 6 10 2 4 4" xfId="10236" xr:uid="{00000000-0005-0000-0000-00004B9C0000}"/>
    <cellStyle name="Note 6 10 2 4 4 2" xfId="27671" xr:uid="{00000000-0005-0000-0000-00004C9C0000}"/>
    <cellStyle name="Note 6 10 2 4 4 3" xfId="42124" xr:uid="{00000000-0005-0000-0000-00004D9C0000}"/>
    <cellStyle name="Note 6 10 2 4 5" xfId="12656" xr:uid="{00000000-0005-0000-0000-00004E9C0000}"/>
    <cellStyle name="Note 6 10 2 4 5 2" xfId="30091" xr:uid="{00000000-0005-0000-0000-00004F9C0000}"/>
    <cellStyle name="Note 6 10 2 4 5 3" xfId="44544" xr:uid="{00000000-0005-0000-0000-0000509C0000}"/>
    <cellStyle name="Note 6 10 2 4 6" xfId="15475" xr:uid="{00000000-0005-0000-0000-0000519C0000}"/>
    <cellStyle name="Note 6 10 2 4 6 2" xfId="32910" xr:uid="{00000000-0005-0000-0000-0000529C0000}"/>
    <cellStyle name="Note 6 10 2 4 6 3" xfId="47363" xr:uid="{00000000-0005-0000-0000-0000539C0000}"/>
    <cellStyle name="Note 6 10 2 4 7" xfId="19663" xr:uid="{00000000-0005-0000-0000-0000549C0000}"/>
    <cellStyle name="Note 6 10 2 4 8" xfId="20637" xr:uid="{00000000-0005-0000-0000-0000559C0000}"/>
    <cellStyle name="Note 6 10 2 5" xfId="5330" xr:uid="{00000000-0005-0000-0000-0000569C0000}"/>
    <cellStyle name="Note 6 10 2 5 2" xfId="14623" xr:uid="{00000000-0005-0000-0000-0000579C0000}"/>
    <cellStyle name="Note 6 10 2 5 2 2" xfId="32058" xr:uid="{00000000-0005-0000-0000-0000589C0000}"/>
    <cellStyle name="Note 6 10 2 5 2 3" xfId="46511" xr:uid="{00000000-0005-0000-0000-0000599C0000}"/>
    <cellStyle name="Note 6 10 2 5 3" xfId="17084" xr:uid="{00000000-0005-0000-0000-00005A9C0000}"/>
    <cellStyle name="Note 6 10 2 5 3 2" xfId="34519" xr:uid="{00000000-0005-0000-0000-00005B9C0000}"/>
    <cellStyle name="Note 6 10 2 5 3 3" xfId="48972" xr:uid="{00000000-0005-0000-0000-00005C9C0000}"/>
    <cellStyle name="Note 6 10 2 5 4" xfId="22766" xr:uid="{00000000-0005-0000-0000-00005D9C0000}"/>
    <cellStyle name="Note 6 10 2 5 5" xfId="37219" xr:uid="{00000000-0005-0000-0000-00005E9C0000}"/>
    <cellStyle name="Note 6 10 2 6" xfId="7792" xr:uid="{00000000-0005-0000-0000-00005F9C0000}"/>
    <cellStyle name="Note 6 10 2 6 2" xfId="25227" xr:uid="{00000000-0005-0000-0000-0000609C0000}"/>
    <cellStyle name="Note 6 10 2 6 3" xfId="39680" xr:uid="{00000000-0005-0000-0000-0000619C0000}"/>
    <cellStyle name="Note 6 10 2 7" xfId="10233" xr:uid="{00000000-0005-0000-0000-0000629C0000}"/>
    <cellStyle name="Note 6 10 2 7 2" xfId="27668" xr:uid="{00000000-0005-0000-0000-0000639C0000}"/>
    <cellStyle name="Note 6 10 2 7 3" xfId="42121" xr:uid="{00000000-0005-0000-0000-0000649C0000}"/>
    <cellStyle name="Note 6 10 2 8" xfId="12653" xr:uid="{00000000-0005-0000-0000-0000659C0000}"/>
    <cellStyle name="Note 6 10 2 8 2" xfId="30088" xr:uid="{00000000-0005-0000-0000-0000669C0000}"/>
    <cellStyle name="Note 6 10 2 8 3" xfId="44541" xr:uid="{00000000-0005-0000-0000-0000679C0000}"/>
    <cellStyle name="Note 6 10 2 9" xfId="19660" xr:uid="{00000000-0005-0000-0000-0000689C0000}"/>
    <cellStyle name="Note 6 10 3" xfId="2823" xr:uid="{00000000-0005-0000-0000-0000699C0000}"/>
    <cellStyle name="Note 6 10 3 2" xfId="2824" xr:uid="{00000000-0005-0000-0000-00006A9C0000}"/>
    <cellStyle name="Note 6 10 3 2 2" xfId="5335" xr:uid="{00000000-0005-0000-0000-00006B9C0000}"/>
    <cellStyle name="Note 6 10 3 2 2 2" xfId="14627" xr:uid="{00000000-0005-0000-0000-00006C9C0000}"/>
    <cellStyle name="Note 6 10 3 2 2 2 2" xfId="32062" xr:uid="{00000000-0005-0000-0000-00006D9C0000}"/>
    <cellStyle name="Note 6 10 3 2 2 2 3" xfId="46515" xr:uid="{00000000-0005-0000-0000-00006E9C0000}"/>
    <cellStyle name="Note 6 10 3 2 2 3" xfId="17088" xr:uid="{00000000-0005-0000-0000-00006F9C0000}"/>
    <cellStyle name="Note 6 10 3 2 2 3 2" xfId="34523" xr:uid="{00000000-0005-0000-0000-0000709C0000}"/>
    <cellStyle name="Note 6 10 3 2 2 3 3" xfId="48976" xr:uid="{00000000-0005-0000-0000-0000719C0000}"/>
    <cellStyle name="Note 6 10 3 2 2 4" xfId="22771" xr:uid="{00000000-0005-0000-0000-0000729C0000}"/>
    <cellStyle name="Note 6 10 3 2 2 5" xfId="37224" xr:uid="{00000000-0005-0000-0000-0000739C0000}"/>
    <cellStyle name="Note 6 10 3 2 3" xfId="7797" xr:uid="{00000000-0005-0000-0000-0000749C0000}"/>
    <cellStyle name="Note 6 10 3 2 3 2" xfId="25232" xr:uid="{00000000-0005-0000-0000-0000759C0000}"/>
    <cellStyle name="Note 6 10 3 2 3 3" xfId="39685" xr:uid="{00000000-0005-0000-0000-0000769C0000}"/>
    <cellStyle name="Note 6 10 3 2 4" xfId="10238" xr:uid="{00000000-0005-0000-0000-0000779C0000}"/>
    <cellStyle name="Note 6 10 3 2 4 2" xfId="27673" xr:uid="{00000000-0005-0000-0000-0000789C0000}"/>
    <cellStyle name="Note 6 10 3 2 4 3" xfId="42126" xr:uid="{00000000-0005-0000-0000-0000799C0000}"/>
    <cellStyle name="Note 6 10 3 2 5" xfId="12658" xr:uid="{00000000-0005-0000-0000-00007A9C0000}"/>
    <cellStyle name="Note 6 10 3 2 5 2" xfId="30093" xr:uid="{00000000-0005-0000-0000-00007B9C0000}"/>
    <cellStyle name="Note 6 10 3 2 5 3" xfId="44546" xr:uid="{00000000-0005-0000-0000-00007C9C0000}"/>
    <cellStyle name="Note 6 10 3 2 6" xfId="19665" xr:uid="{00000000-0005-0000-0000-00007D9C0000}"/>
    <cellStyle name="Note 6 10 3 3" xfId="2825" xr:uid="{00000000-0005-0000-0000-00007E9C0000}"/>
    <cellStyle name="Note 6 10 3 3 2" xfId="5336" xr:uid="{00000000-0005-0000-0000-00007F9C0000}"/>
    <cellStyle name="Note 6 10 3 3 2 2" xfId="14628" xr:uid="{00000000-0005-0000-0000-0000809C0000}"/>
    <cellStyle name="Note 6 10 3 3 2 2 2" xfId="32063" xr:uid="{00000000-0005-0000-0000-0000819C0000}"/>
    <cellStyle name="Note 6 10 3 3 2 2 3" xfId="46516" xr:uid="{00000000-0005-0000-0000-0000829C0000}"/>
    <cellStyle name="Note 6 10 3 3 2 3" xfId="17089" xr:uid="{00000000-0005-0000-0000-0000839C0000}"/>
    <cellStyle name="Note 6 10 3 3 2 3 2" xfId="34524" xr:uid="{00000000-0005-0000-0000-0000849C0000}"/>
    <cellStyle name="Note 6 10 3 3 2 3 3" xfId="48977" xr:uid="{00000000-0005-0000-0000-0000859C0000}"/>
    <cellStyle name="Note 6 10 3 3 2 4" xfId="22772" xr:uid="{00000000-0005-0000-0000-0000869C0000}"/>
    <cellStyle name="Note 6 10 3 3 2 5" xfId="37225" xr:uid="{00000000-0005-0000-0000-0000879C0000}"/>
    <cellStyle name="Note 6 10 3 3 3" xfId="7798" xr:uid="{00000000-0005-0000-0000-0000889C0000}"/>
    <cellStyle name="Note 6 10 3 3 3 2" xfId="25233" xr:uid="{00000000-0005-0000-0000-0000899C0000}"/>
    <cellStyle name="Note 6 10 3 3 3 3" xfId="39686" xr:uid="{00000000-0005-0000-0000-00008A9C0000}"/>
    <cellStyle name="Note 6 10 3 3 4" xfId="10239" xr:uid="{00000000-0005-0000-0000-00008B9C0000}"/>
    <cellStyle name="Note 6 10 3 3 4 2" xfId="27674" xr:uid="{00000000-0005-0000-0000-00008C9C0000}"/>
    <cellStyle name="Note 6 10 3 3 4 3" xfId="42127" xr:uid="{00000000-0005-0000-0000-00008D9C0000}"/>
    <cellStyle name="Note 6 10 3 3 5" xfId="12659" xr:uid="{00000000-0005-0000-0000-00008E9C0000}"/>
    <cellStyle name="Note 6 10 3 3 5 2" xfId="30094" xr:uid="{00000000-0005-0000-0000-00008F9C0000}"/>
    <cellStyle name="Note 6 10 3 3 5 3" xfId="44547" xr:uid="{00000000-0005-0000-0000-0000909C0000}"/>
    <cellStyle name="Note 6 10 3 3 6" xfId="19666" xr:uid="{00000000-0005-0000-0000-0000919C0000}"/>
    <cellStyle name="Note 6 10 3 4" xfId="2826" xr:uid="{00000000-0005-0000-0000-0000929C0000}"/>
    <cellStyle name="Note 6 10 3 4 2" xfId="5337" xr:uid="{00000000-0005-0000-0000-0000939C0000}"/>
    <cellStyle name="Note 6 10 3 4 2 2" xfId="22773" xr:uid="{00000000-0005-0000-0000-0000949C0000}"/>
    <cellStyle name="Note 6 10 3 4 2 3" xfId="37226" xr:uid="{00000000-0005-0000-0000-0000959C0000}"/>
    <cellStyle name="Note 6 10 3 4 3" xfId="7799" xr:uid="{00000000-0005-0000-0000-0000969C0000}"/>
    <cellStyle name="Note 6 10 3 4 3 2" xfId="25234" xr:uid="{00000000-0005-0000-0000-0000979C0000}"/>
    <cellStyle name="Note 6 10 3 4 3 3" xfId="39687" xr:uid="{00000000-0005-0000-0000-0000989C0000}"/>
    <cellStyle name="Note 6 10 3 4 4" xfId="10240" xr:uid="{00000000-0005-0000-0000-0000999C0000}"/>
    <cellStyle name="Note 6 10 3 4 4 2" xfId="27675" xr:uid="{00000000-0005-0000-0000-00009A9C0000}"/>
    <cellStyle name="Note 6 10 3 4 4 3" xfId="42128" xr:uid="{00000000-0005-0000-0000-00009B9C0000}"/>
    <cellStyle name="Note 6 10 3 4 5" xfId="12660" xr:uid="{00000000-0005-0000-0000-00009C9C0000}"/>
    <cellStyle name="Note 6 10 3 4 5 2" xfId="30095" xr:uid="{00000000-0005-0000-0000-00009D9C0000}"/>
    <cellStyle name="Note 6 10 3 4 5 3" xfId="44548" xr:uid="{00000000-0005-0000-0000-00009E9C0000}"/>
    <cellStyle name="Note 6 10 3 4 6" xfId="15476" xr:uid="{00000000-0005-0000-0000-00009F9C0000}"/>
    <cellStyle name="Note 6 10 3 4 6 2" xfId="32911" xr:uid="{00000000-0005-0000-0000-0000A09C0000}"/>
    <cellStyle name="Note 6 10 3 4 6 3" xfId="47364" xr:uid="{00000000-0005-0000-0000-0000A19C0000}"/>
    <cellStyle name="Note 6 10 3 4 7" xfId="19667" xr:uid="{00000000-0005-0000-0000-0000A29C0000}"/>
    <cellStyle name="Note 6 10 3 4 8" xfId="20638" xr:uid="{00000000-0005-0000-0000-0000A39C0000}"/>
    <cellStyle name="Note 6 10 3 5" xfId="5334" xr:uid="{00000000-0005-0000-0000-0000A49C0000}"/>
    <cellStyle name="Note 6 10 3 5 2" xfId="14626" xr:uid="{00000000-0005-0000-0000-0000A59C0000}"/>
    <cellStyle name="Note 6 10 3 5 2 2" xfId="32061" xr:uid="{00000000-0005-0000-0000-0000A69C0000}"/>
    <cellStyle name="Note 6 10 3 5 2 3" xfId="46514" xr:uid="{00000000-0005-0000-0000-0000A79C0000}"/>
    <cellStyle name="Note 6 10 3 5 3" xfId="17087" xr:uid="{00000000-0005-0000-0000-0000A89C0000}"/>
    <cellStyle name="Note 6 10 3 5 3 2" xfId="34522" xr:uid="{00000000-0005-0000-0000-0000A99C0000}"/>
    <cellStyle name="Note 6 10 3 5 3 3" xfId="48975" xr:uid="{00000000-0005-0000-0000-0000AA9C0000}"/>
    <cellStyle name="Note 6 10 3 5 4" xfId="22770" xr:uid="{00000000-0005-0000-0000-0000AB9C0000}"/>
    <cellStyle name="Note 6 10 3 5 5" xfId="37223" xr:uid="{00000000-0005-0000-0000-0000AC9C0000}"/>
    <cellStyle name="Note 6 10 3 6" xfId="7796" xr:uid="{00000000-0005-0000-0000-0000AD9C0000}"/>
    <cellStyle name="Note 6 10 3 6 2" xfId="25231" xr:uid="{00000000-0005-0000-0000-0000AE9C0000}"/>
    <cellStyle name="Note 6 10 3 6 3" xfId="39684" xr:uid="{00000000-0005-0000-0000-0000AF9C0000}"/>
    <cellStyle name="Note 6 10 3 7" xfId="10237" xr:uid="{00000000-0005-0000-0000-0000B09C0000}"/>
    <cellStyle name="Note 6 10 3 7 2" xfId="27672" xr:uid="{00000000-0005-0000-0000-0000B19C0000}"/>
    <cellStyle name="Note 6 10 3 7 3" xfId="42125" xr:uid="{00000000-0005-0000-0000-0000B29C0000}"/>
    <cellStyle name="Note 6 10 3 8" xfId="12657" xr:uid="{00000000-0005-0000-0000-0000B39C0000}"/>
    <cellStyle name="Note 6 10 3 8 2" xfId="30092" xr:uid="{00000000-0005-0000-0000-0000B49C0000}"/>
    <cellStyle name="Note 6 10 3 8 3" xfId="44545" xr:uid="{00000000-0005-0000-0000-0000B59C0000}"/>
    <cellStyle name="Note 6 10 3 9" xfId="19664" xr:uid="{00000000-0005-0000-0000-0000B69C0000}"/>
    <cellStyle name="Note 6 10 4" xfId="2827" xr:uid="{00000000-0005-0000-0000-0000B79C0000}"/>
    <cellStyle name="Note 6 10 4 2" xfId="2828" xr:uid="{00000000-0005-0000-0000-0000B89C0000}"/>
    <cellStyle name="Note 6 10 4 2 2" xfId="5339" xr:uid="{00000000-0005-0000-0000-0000B99C0000}"/>
    <cellStyle name="Note 6 10 4 2 2 2" xfId="14630" xr:uid="{00000000-0005-0000-0000-0000BA9C0000}"/>
    <cellStyle name="Note 6 10 4 2 2 2 2" xfId="32065" xr:uid="{00000000-0005-0000-0000-0000BB9C0000}"/>
    <cellStyle name="Note 6 10 4 2 2 2 3" xfId="46518" xr:uid="{00000000-0005-0000-0000-0000BC9C0000}"/>
    <cellStyle name="Note 6 10 4 2 2 3" xfId="17091" xr:uid="{00000000-0005-0000-0000-0000BD9C0000}"/>
    <cellStyle name="Note 6 10 4 2 2 3 2" xfId="34526" xr:uid="{00000000-0005-0000-0000-0000BE9C0000}"/>
    <cellStyle name="Note 6 10 4 2 2 3 3" xfId="48979" xr:uid="{00000000-0005-0000-0000-0000BF9C0000}"/>
    <cellStyle name="Note 6 10 4 2 2 4" xfId="22775" xr:uid="{00000000-0005-0000-0000-0000C09C0000}"/>
    <cellStyle name="Note 6 10 4 2 2 5" xfId="37228" xr:uid="{00000000-0005-0000-0000-0000C19C0000}"/>
    <cellStyle name="Note 6 10 4 2 3" xfId="7801" xr:uid="{00000000-0005-0000-0000-0000C29C0000}"/>
    <cellStyle name="Note 6 10 4 2 3 2" xfId="25236" xr:uid="{00000000-0005-0000-0000-0000C39C0000}"/>
    <cellStyle name="Note 6 10 4 2 3 3" xfId="39689" xr:uid="{00000000-0005-0000-0000-0000C49C0000}"/>
    <cellStyle name="Note 6 10 4 2 4" xfId="10242" xr:uid="{00000000-0005-0000-0000-0000C59C0000}"/>
    <cellStyle name="Note 6 10 4 2 4 2" xfId="27677" xr:uid="{00000000-0005-0000-0000-0000C69C0000}"/>
    <cellStyle name="Note 6 10 4 2 4 3" xfId="42130" xr:uid="{00000000-0005-0000-0000-0000C79C0000}"/>
    <cellStyle name="Note 6 10 4 2 5" xfId="12662" xr:uid="{00000000-0005-0000-0000-0000C89C0000}"/>
    <cellStyle name="Note 6 10 4 2 5 2" xfId="30097" xr:uid="{00000000-0005-0000-0000-0000C99C0000}"/>
    <cellStyle name="Note 6 10 4 2 5 3" xfId="44550" xr:uid="{00000000-0005-0000-0000-0000CA9C0000}"/>
    <cellStyle name="Note 6 10 4 2 6" xfId="19669" xr:uid="{00000000-0005-0000-0000-0000CB9C0000}"/>
    <cellStyle name="Note 6 10 4 3" xfId="2829" xr:uid="{00000000-0005-0000-0000-0000CC9C0000}"/>
    <cellStyle name="Note 6 10 4 3 2" xfId="5340" xr:uid="{00000000-0005-0000-0000-0000CD9C0000}"/>
    <cellStyle name="Note 6 10 4 3 2 2" xfId="14631" xr:uid="{00000000-0005-0000-0000-0000CE9C0000}"/>
    <cellStyle name="Note 6 10 4 3 2 2 2" xfId="32066" xr:uid="{00000000-0005-0000-0000-0000CF9C0000}"/>
    <cellStyle name="Note 6 10 4 3 2 2 3" xfId="46519" xr:uid="{00000000-0005-0000-0000-0000D09C0000}"/>
    <cellStyle name="Note 6 10 4 3 2 3" xfId="17092" xr:uid="{00000000-0005-0000-0000-0000D19C0000}"/>
    <cellStyle name="Note 6 10 4 3 2 3 2" xfId="34527" xr:uid="{00000000-0005-0000-0000-0000D29C0000}"/>
    <cellStyle name="Note 6 10 4 3 2 3 3" xfId="48980" xr:uid="{00000000-0005-0000-0000-0000D39C0000}"/>
    <cellStyle name="Note 6 10 4 3 2 4" xfId="22776" xr:uid="{00000000-0005-0000-0000-0000D49C0000}"/>
    <cellStyle name="Note 6 10 4 3 2 5" xfId="37229" xr:uid="{00000000-0005-0000-0000-0000D59C0000}"/>
    <cellStyle name="Note 6 10 4 3 3" xfId="7802" xr:uid="{00000000-0005-0000-0000-0000D69C0000}"/>
    <cellStyle name="Note 6 10 4 3 3 2" xfId="25237" xr:uid="{00000000-0005-0000-0000-0000D79C0000}"/>
    <cellStyle name="Note 6 10 4 3 3 3" xfId="39690" xr:uid="{00000000-0005-0000-0000-0000D89C0000}"/>
    <cellStyle name="Note 6 10 4 3 4" xfId="10243" xr:uid="{00000000-0005-0000-0000-0000D99C0000}"/>
    <cellStyle name="Note 6 10 4 3 4 2" xfId="27678" xr:uid="{00000000-0005-0000-0000-0000DA9C0000}"/>
    <cellStyle name="Note 6 10 4 3 4 3" xfId="42131" xr:uid="{00000000-0005-0000-0000-0000DB9C0000}"/>
    <cellStyle name="Note 6 10 4 3 5" xfId="12663" xr:uid="{00000000-0005-0000-0000-0000DC9C0000}"/>
    <cellStyle name="Note 6 10 4 3 5 2" xfId="30098" xr:uid="{00000000-0005-0000-0000-0000DD9C0000}"/>
    <cellStyle name="Note 6 10 4 3 5 3" xfId="44551" xr:uid="{00000000-0005-0000-0000-0000DE9C0000}"/>
    <cellStyle name="Note 6 10 4 3 6" xfId="19670" xr:uid="{00000000-0005-0000-0000-0000DF9C0000}"/>
    <cellStyle name="Note 6 10 4 4" xfId="2830" xr:uid="{00000000-0005-0000-0000-0000E09C0000}"/>
    <cellStyle name="Note 6 10 4 4 2" xfId="5341" xr:uid="{00000000-0005-0000-0000-0000E19C0000}"/>
    <cellStyle name="Note 6 10 4 4 2 2" xfId="22777" xr:uid="{00000000-0005-0000-0000-0000E29C0000}"/>
    <cellStyle name="Note 6 10 4 4 2 3" xfId="37230" xr:uid="{00000000-0005-0000-0000-0000E39C0000}"/>
    <cellStyle name="Note 6 10 4 4 3" xfId="7803" xr:uid="{00000000-0005-0000-0000-0000E49C0000}"/>
    <cellStyle name="Note 6 10 4 4 3 2" xfId="25238" xr:uid="{00000000-0005-0000-0000-0000E59C0000}"/>
    <cellStyle name="Note 6 10 4 4 3 3" xfId="39691" xr:uid="{00000000-0005-0000-0000-0000E69C0000}"/>
    <cellStyle name="Note 6 10 4 4 4" xfId="10244" xr:uid="{00000000-0005-0000-0000-0000E79C0000}"/>
    <cellStyle name="Note 6 10 4 4 4 2" xfId="27679" xr:uid="{00000000-0005-0000-0000-0000E89C0000}"/>
    <cellStyle name="Note 6 10 4 4 4 3" xfId="42132" xr:uid="{00000000-0005-0000-0000-0000E99C0000}"/>
    <cellStyle name="Note 6 10 4 4 5" xfId="12664" xr:uid="{00000000-0005-0000-0000-0000EA9C0000}"/>
    <cellStyle name="Note 6 10 4 4 5 2" xfId="30099" xr:uid="{00000000-0005-0000-0000-0000EB9C0000}"/>
    <cellStyle name="Note 6 10 4 4 5 3" xfId="44552" xr:uid="{00000000-0005-0000-0000-0000EC9C0000}"/>
    <cellStyle name="Note 6 10 4 4 6" xfId="15477" xr:uid="{00000000-0005-0000-0000-0000ED9C0000}"/>
    <cellStyle name="Note 6 10 4 4 6 2" xfId="32912" xr:uid="{00000000-0005-0000-0000-0000EE9C0000}"/>
    <cellStyle name="Note 6 10 4 4 6 3" xfId="47365" xr:uid="{00000000-0005-0000-0000-0000EF9C0000}"/>
    <cellStyle name="Note 6 10 4 4 7" xfId="19671" xr:uid="{00000000-0005-0000-0000-0000F09C0000}"/>
    <cellStyle name="Note 6 10 4 4 8" xfId="20639" xr:uid="{00000000-0005-0000-0000-0000F19C0000}"/>
    <cellStyle name="Note 6 10 4 5" xfId="5338" xr:uid="{00000000-0005-0000-0000-0000F29C0000}"/>
    <cellStyle name="Note 6 10 4 5 2" xfId="14629" xr:uid="{00000000-0005-0000-0000-0000F39C0000}"/>
    <cellStyle name="Note 6 10 4 5 2 2" xfId="32064" xr:uid="{00000000-0005-0000-0000-0000F49C0000}"/>
    <cellStyle name="Note 6 10 4 5 2 3" xfId="46517" xr:uid="{00000000-0005-0000-0000-0000F59C0000}"/>
    <cellStyle name="Note 6 10 4 5 3" xfId="17090" xr:uid="{00000000-0005-0000-0000-0000F69C0000}"/>
    <cellStyle name="Note 6 10 4 5 3 2" xfId="34525" xr:uid="{00000000-0005-0000-0000-0000F79C0000}"/>
    <cellStyle name="Note 6 10 4 5 3 3" xfId="48978" xr:uid="{00000000-0005-0000-0000-0000F89C0000}"/>
    <cellStyle name="Note 6 10 4 5 4" xfId="22774" xr:uid="{00000000-0005-0000-0000-0000F99C0000}"/>
    <cellStyle name="Note 6 10 4 5 5" xfId="37227" xr:uid="{00000000-0005-0000-0000-0000FA9C0000}"/>
    <cellStyle name="Note 6 10 4 6" xfId="7800" xr:uid="{00000000-0005-0000-0000-0000FB9C0000}"/>
    <cellStyle name="Note 6 10 4 6 2" xfId="25235" xr:uid="{00000000-0005-0000-0000-0000FC9C0000}"/>
    <cellStyle name="Note 6 10 4 6 3" xfId="39688" xr:uid="{00000000-0005-0000-0000-0000FD9C0000}"/>
    <cellStyle name="Note 6 10 4 7" xfId="10241" xr:uid="{00000000-0005-0000-0000-0000FE9C0000}"/>
    <cellStyle name="Note 6 10 4 7 2" xfId="27676" xr:uid="{00000000-0005-0000-0000-0000FF9C0000}"/>
    <cellStyle name="Note 6 10 4 7 3" xfId="42129" xr:uid="{00000000-0005-0000-0000-0000009D0000}"/>
    <cellStyle name="Note 6 10 4 8" xfId="12661" xr:uid="{00000000-0005-0000-0000-0000019D0000}"/>
    <cellStyle name="Note 6 10 4 8 2" xfId="30096" xr:uid="{00000000-0005-0000-0000-0000029D0000}"/>
    <cellStyle name="Note 6 10 4 8 3" xfId="44549" xr:uid="{00000000-0005-0000-0000-0000039D0000}"/>
    <cellStyle name="Note 6 10 4 9" xfId="19668" xr:uid="{00000000-0005-0000-0000-0000049D0000}"/>
    <cellStyle name="Note 6 10 5" xfId="2831" xr:uid="{00000000-0005-0000-0000-0000059D0000}"/>
    <cellStyle name="Note 6 10 5 2" xfId="2832" xr:uid="{00000000-0005-0000-0000-0000069D0000}"/>
    <cellStyle name="Note 6 10 5 2 2" xfId="5343" xr:uid="{00000000-0005-0000-0000-0000079D0000}"/>
    <cellStyle name="Note 6 10 5 2 2 2" xfId="14633" xr:uid="{00000000-0005-0000-0000-0000089D0000}"/>
    <cellStyle name="Note 6 10 5 2 2 2 2" xfId="32068" xr:uid="{00000000-0005-0000-0000-0000099D0000}"/>
    <cellStyle name="Note 6 10 5 2 2 2 3" xfId="46521" xr:uid="{00000000-0005-0000-0000-00000A9D0000}"/>
    <cellStyle name="Note 6 10 5 2 2 3" xfId="17094" xr:uid="{00000000-0005-0000-0000-00000B9D0000}"/>
    <cellStyle name="Note 6 10 5 2 2 3 2" xfId="34529" xr:uid="{00000000-0005-0000-0000-00000C9D0000}"/>
    <cellStyle name="Note 6 10 5 2 2 3 3" xfId="48982" xr:uid="{00000000-0005-0000-0000-00000D9D0000}"/>
    <cellStyle name="Note 6 10 5 2 2 4" xfId="22779" xr:uid="{00000000-0005-0000-0000-00000E9D0000}"/>
    <cellStyle name="Note 6 10 5 2 2 5" xfId="37232" xr:uid="{00000000-0005-0000-0000-00000F9D0000}"/>
    <cellStyle name="Note 6 10 5 2 3" xfId="7805" xr:uid="{00000000-0005-0000-0000-0000109D0000}"/>
    <cellStyle name="Note 6 10 5 2 3 2" xfId="25240" xr:uid="{00000000-0005-0000-0000-0000119D0000}"/>
    <cellStyle name="Note 6 10 5 2 3 3" xfId="39693" xr:uid="{00000000-0005-0000-0000-0000129D0000}"/>
    <cellStyle name="Note 6 10 5 2 4" xfId="10246" xr:uid="{00000000-0005-0000-0000-0000139D0000}"/>
    <cellStyle name="Note 6 10 5 2 4 2" xfId="27681" xr:uid="{00000000-0005-0000-0000-0000149D0000}"/>
    <cellStyle name="Note 6 10 5 2 4 3" xfId="42134" xr:uid="{00000000-0005-0000-0000-0000159D0000}"/>
    <cellStyle name="Note 6 10 5 2 5" xfId="12666" xr:uid="{00000000-0005-0000-0000-0000169D0000}"/>
    <cellStyle name="Note 6 10 5 2 5 2" xfId="30101" xr:uid="{00000000-0005-0000-0000-0000179D0000}"/>
    <cellStyle name="Note 6 10 5 2 5 3" xfId="44554" xr:uid="{00000000-0005-0000-0000-0000189D0000}"/>
    <cellStyle name="Note 6 10 5 2 6" xfId="19673" xr:uid="{00000000-0005-0000-0000-0000199D0000}"/>
    <cellStyle name="Note 6 10 5 3" xfId="2833" xr:uid="{00000000-0005-0000-0000-00001A9D0000}"/>
    <cellStyle name="Note 6 10 5 3 2" xfId="5344" xr:uid="{00000000-0005-0000-0000-00001B9D0000}"/>
    <cellStyle name="Note 6 10 5 3 2 2" xfId="14634" xr:uid="{00000000-0005-0000-0000-00001C9D0000}"/>
    <cellStyle name="Note 6 10 5 3 2 2 2" xfId="32069" xr:uid="{00000000-0005-0000-0000-00001D9D0000}"/>
    <cellStyle name="Note 6 10 5 3 2 2 3" xfId="46522" xr:uid="{00000000-0005-0000-0000-00001E9D0000}"/>
    <cellStyle name="Note 6 10 5 3 2 3" xfId="17095" xr:uid="{00000000-0005-0000-0000-00001F9D0000}"/>
    <cellStyle name="Note 6 10 5 3 2 3 2" xfId="34530" xr:uid="{00000000-0005-0000-0000-0000209D0000}"/>
    <cellStyle name="Note 6 10 5 3 2 3 3" xfId="48983" xr:uid="{00000000-0005-0000-0000-0000219D0000}"/>
    <cellStyle name="Note 6 10 5 3 2 4" xfId="22780" xr:uid="{00000000-0005-0000-0000-0000229D0000}"/>
    <cellStyle name="Note 6 10 5 3 2 5" xfId="37233" xr:uid="{00000000-0005-0000-0000-0000239D0000}"/>
    <cellStyle name="Note 6 10 5 3 3" xfId="7806" xr:uid="{00000000-0005-0000-0000-0000249D0000}"/>
    <cellStyle name="Note 6 10 5 3 3 2" xfId="25241" xr:uid="{00000000-0005-0000-0000-0000259D0000}"/>
    <cellStyle name="Note 6 10 5 3 3 3" xfId="39694" xr:uid="{00000000-0005-0000-0000-0000269D0000}"/>
    <cellStyle name="Note 6 10 5 3 4" xfId="10247" xr:uid="{00000000-0005-0000-0000-0000279D0000}"/>
    <cellStyle name="Note 6 10 5 3 4 2" xfId="27682" xr:uid="{00000000-0005-0000-0000-0000289D0000}"/>
    <cellStyle name="Note 6 10 5 3 4 3" xfId="42135" xr:uid="{00000000-0005-0000-0000-0000299D0000}"/>
    <cellStyle name="Note 6 10 5 3 5" xfId="12667" xr:uid="{00000000-0005-0000-0000-00002A9D0000}"/>
    <cellStyle name="Note 6 10 5 3 5 2" xfId="30102" xr:uid="{00000000-0005-0000-0000-00002B9D0000}"/>
    <cellStyle name="Note 6 10 5 3 5 3" xfId="44555" xr:uid="{00000000-0005-0000-0000-00002C9D0000}"/>
    <cellStyle name="Note 6 10 5 3 6" xfId="19674" xr:uid="{00000000-0005-0000-0000-00002D9D0000}"/>
    <cellStyle name="Note 6 10 5 4" xfId="2834" xr:uid="{00000000-0005-0000-0000-00002E9D0000}"/>
    <cellStyle name="Note 6 10 5 4 2" xfId="5345" xr:uid="{00000000-0005-0000-0000-00002F9D0000}"/>
    <cellStyle name="Note 6 10 5 4 2 2" xfId="22781" xr:uid="{00000000-0005-0000-0000-0000309D0000}"/>
    <cellStyle name="Note 6 10 5 4 2 3" xfId="37234" xr:uid="{00000000-0005-0000-0000-0000319D0000}"/>
    <cellStyle name="Note 6 10 5 4 3" xfId="7807" xr:uid="{00000000-0005-0000-0000-0000329D0000}"/>
    <cellStyle name="Note 6 10 5 4 3 2" xfId="25242" xr:uid="{00000000-0005-0000-0000-0000339D0000}"/>
    <cellStyle name="Note 6 10 5 4 3 3" xfId="39695" xr:uid="{00000000-0005-0000-0000-0000349D0000}"/>
    <cellStyle name="Note 6 10 5 4 4" xfId="10248" xr:uid="{00000000-0005-0000-0000-0000359D0000}"/>
    <cellStyle name="Note 6 10 5 4 4 2" xfId="27683" xr:uid="{00000000-0005-0000-0000-0000369D0000}"/>
    <cellStyle name="Note 6 10 5 4 4 3" xfId="42136" xr:uid="{00000000-0005-0000-0000-0000379D0000}"/>
    <cellStyle name="Note 6 10 5 4 5" xfId="12668" xr:uid="{00000000-0005-0000-0000-0000389D0000}"/>
    <cellStyle name="Note 6 10 5 4 5 2" xfId="30103" xr:uid="{00000000-0005-0000-0000-0000399D0000}"/>
    <cellStyle name="Note 6 10 5 4 5 3" xfId="44556" xr:uid="{00000000-0005-0000-0000-00003A9D0000}"/>
    <cellStyle name="Note 6 10 5 4 6" xfId="15478" xr:uid="{00000000-0005-0000-0000-00003B9D0000}"/>
    <cellStyle name="Note 6 10 5 4 6 2" xfId="32913" xr:uid="{00000000-0005-0000-0000-00003C9D0000}"/>
    <cellStyle name="Note 6 10 5 4 6 3" xfId="47366" xr:uid="{00000000-0005-0000-0000-00003D9D0000}"/>
    <cellStyle name="Note 6 10 5 4 7" xfId="19675" xr:uid="{00000000-0005-0000-0000-00003E9D0000}"/>
    <cellStyle name="Note 6 10 5 4 8" xfId="20640" xr:uid="{00000000-0005-0000-0000-00003F9D0000}"/>
    <cellStyle name="Note 6 10 5 5" xfId="5342" xr:uid="{00000000-0005-0000-0000-0000409D0000}"/>
    <cellStyle name="Note 6 10 5 5 2" xfId="14632" xr:uid="{00000000-0005-0000-0000-0000419D0000}"/>
    <cellStyle name="Note 6 10 5 5 2 2" xfId="32067" xr:uid="{00000000-0005-0000-0000-0000429D0000}"/>
    <cellStyle name="Note 6 10 5 5 2 3" xfId="46520" xr:uid="{00000000-0005-0000-0000-0000439D0000}"/>
    <cellStyle name="Note 6 10 5 5 3" xfId="17093" xr:uid="{00000000-0005-0000-0000-0000449D0000}"/>
    <cellStyle name="Note 6 10 5 5 3 2" xfId="34528" xr:uid="{00000000-0005-0000-0000-0000459D0000}"/>
    <cellStyle name="Note 6 10 5 5 3 3" xfId="48981" xr:uid="{00000000-0005-0000-0000-0000469D0000}"/>
    <cellStyle name="Note 6 10 5 5 4" xfId="22778" xr:uid="{00000000-0005-0000-0000-0000479D0000}"/>
    <cellStyle name="Note 6 10 5 5 5" xfId="37231" xr:uid="{00000000-0005-0000-0000-0000489D0000}"/>
    <cellStyle name="Note 6 10 5 6" xfId="7804" xr:uid="{00000000-0005-0000-0000-0000499D0000}"/>
    <cellStyle name="Note 6 10 5 6 2" xfId="25239" xr:uid="{00000000-0005-0000-0000-00004A9D0000}"/>
    <cellStyle name="Note 6 10 5 6 3" xfId="39692" xr:uid="{00000000-0005-0000-0000-00004B9D0000}"/>
    <cellStyle name="Note 6 10 5 7" xfId="10245" xr:uid="{00000000-0005-0000-0000-00004C9D0000}"/>
    <cellStyle name="Note 6 10 5 7 2" xfId="27680" xr:uid="{00000000-0005-0000-0000-00004D9D0000}"/>
    <cellStyle name="Note 6 10 5 7 3" xfId="42133" xr:uid="{00000000-0005-0000-0000-00004E9D0000}"/>
    <cellStyle name="Note 6 10 5 8" xfId="12665" xr:uid="{00000000-0005-0000-0000-00004F9D0000}"/>
    <cellStyle name="Note 6 10 5 8 2" xfId="30100" xr:uid="{00000000-0005-0000-0000-0000509D0000}"/>
    <cellStyle name="Note 6 10 5 8 3" xfId="44553" xr:uid="{00000000-0005-0000-0000-0000519D0000}"/>
    <cellStyle name="Note 6 10 5 9" xfId="19672" xr:uid="{00000000-0005-0000-0000-0000529D0000}"/>
    <cellStyle name="Note 6 10 6" xfId="2835" xr:uid="{00000000-0005-0000-0000-0000539D0000}"/>
    <cellStyle name="Note 6 10 6 2" xfId="5346" xr:uid="{00000000-0005-0000-0000-0000549D0000}"/>
    <cellStyle name="Note 6 10 6 2 2" xfId="14635" xr:uid="{00000000-0005-0000-0000-0000559D0000}"/>
    <cellStyle name="Note 6 10 6 2 2 2" xfId="32070" xr:uid="{00000000-0005-0000-0000-0000569D0000}"/>
    <cellStyle name="Note 6 10 6 2 2 3" xfId="46523" xr:uid="{00000000-0005-0000-0000-0000579D0000}"/>
    <cellStyle name="Note 6 10 6 2 3" xfId="17096" xr:uid="{00000000-0005-0000-0000-0000589D0000}"/>
    <cellStyle name="Note 6 10 6 2 3 2" xfId="34531" xr:uid="{00000000-0005-0000-0000-0000599D0000}"/>
    <cellStyle name="Note 6 10 6 2 3 3" xfId="48984" xr:uid="{00000000-0005-0000-0000-00005A9D0000}"/>
    <cellStyle name="Note 6 10 6 2 4" xfId="22782" xr:uid="{00000000-0005-0000-0000-00005B9D0000}"/>
    <cellStyle name="Note 6 10 6 2 5" xfId="37235" xr:uid="{00000000-0005-0000-0000-00005C9D0000}"/>
    <cellStyle name="Note 6 10 6 3" xfId="7808" xr:uid="{00000000-0005-0000-0000-00005D9D0000}"/>
    <cellStyle name="Note 6 10 6 3 2" xfId="25243" xr:uid="{00000000-0005-0000-0000-00005E9D0000}"/>
    <cellStyle name="Note 6 10 6 3 3" xfId="39696" xr:uid="{00000000-0005-0000-0000-00005F9D0000}"/>
    <cellStyle name="Note 6 10 6 4" xfId="10249" xr:uid="{00000000-0005-0000-0000-0000609D0000}"/>
    <cellStyle name="Note 6 10 6 4 2" xfId="27684" xr:uid="{00000000-0005-0000-0000-0000619D0000}"/>
    <cellStyle name="Note 6 10 6 4 3" xfId="42137" xr:uid="{00000000-0005-0000-0000-0000629D0000}"/>
    <cellStyle name="Note 6 10 6 5" xfId="12669" xr:uid="{00000000-0005-0000-0000-0000639D0000}"/>
    <cellStyle name="Note 6 10 6 5 2" xfId="30104" xr:uid="{00000000-0005-0000-0000-0000649D0000}"/>
    <cellStyle name="Note 6 10 6 5 3" xfId="44557" xr:uid="{00000000-0005-0000-0000-0000659D0000}"/>
    <cellStyle name="Note 6 10 6 6" xfId="19676" xr:uid="{00000000-0005-0000-0000-0000669D0000}"/>
    <cellStyle name="Note 6 10 7" xfId="2836" xr:uid="{00000000-0005-0000-0000-0000679D0000}"/>
    <cellStyle name="Note 6 10 7 2" xfId="5347" xr:uid="{00000000-0005-0000-0000-0000689D0000}"/>
    <cellStyle name="Note 6 10 7 2 2" xfId="14636" xr:uid="{00000000-0005-0000-0000-0000699D0000}"/>
    <cellStyle name="Note 6 10 7 2 2 2" xfId="32071" xr:uid="{00000000-0005-0000-0000-00006A9D0000}"/>
    <cellStyle name="Note 6 10 7 2 2 3" xfId="46524" xr:uid="{00000000-0005-0000-0000-00006B9D0000}"/>
    <cellStyle name="Note 6 10 7 2 3" xfId="17097" xr:uid="{00000000-0005-0000-0000-00006C9D0000}"/>
    <cellStyle name="Note 6 10 7 2 3 2" xfId="34532" xr:uid="{00000000-0005-0000-0000-00006D9D0000}"/>
    <cellStyle name="Note 6 10 7 2 3 3" xfId="48985" xr:uid="{00000000-0005-0000-0000-00006E9D0000}"/>
    <cellStyle name="Note 6 10 7 2 4" xfId="22783" xr:uid="{00000000-0005-0000-0000-00006F9D0000}"/>
    <cellStyle name="Note 6 10 7 2 5" xfId="37236" xr:uid="{00000000-0005-0000-0000-0000709D0000}"/>
    <cellStyle name="Note 6 10 7 3" xfId="7809" xr:uid="{00000000-0005-0000-0000-0000719D0000}"/>
    <cellStyle name="Note 6 10 7 3 2" xfId="25244" xr:uid="{00000000-0005-0000-0000-0000729D0000}"/>
    <cellStyle name="Note 6 10 7 3 3" xfId="39697" xr:uid="{00000000-0005-0000-0000-0000739D0000}"/>
    <cellStyle name="Note 6 10 7 4" xfId="10250" xr:uid="{00000000-0005-0000-0000-0000749D0000}"/>
    <cellStyle name="Note 6 10 7 4 2" xfId="27685" xr:uid="{00000000-0005-0000-0000-0000759D0000}"/>
    <cellStyle name="Note 6 10 7 4 3" xfId="42138" xr:uid="{00000000-0005-0000-0000-0000769D0000}"/>
    <cellStyle name="Note 6 10 7 5" xfId="12670" xr:uid="{00000000-0005-0000-0000-0000779D0000}"/>
    <cellStyle name="Note 6 10 7 5 2" xfId="30105" xr:uid="{00000000-0005-0000-0000-0000789D0000}"/>
    <cellStyle name="Note 6 10 7 5 3" xfId="44558" xr:uid="{00000000-0005-0000-0000-0000799D0000}"/>
    <cellStyle name="Note 6 10 7 6" xfId="19677" xr:uid="{00000000-0005-0000-0000-00007A9D0000}"/>
    <cellStyle name="Note 6 10 8" xfId="2837" xr:uid="{00000000-0005-0000-0000-00007B9D0000}"/>
    <cellStyle name="Note 6 10 8 2" xfId="5348" xr:uid="{00000000-0005-0000-0000-00007C9D0000}"/>
    <cellStyle name="Note 6 10 8 2 2" xfId="22784" xr:uid="{00000000-0005-0000-0000-00007D9D0000}"/>
    <cellStyle name="Note 6 10 8 2 3" xfId="37237" xr:uid="{00000000-0005-0000-0000-00007E9D0000}"/>
    <cellStyle name="Note 6 10 8 3" xfId="7810" xr:uid="{00000000-0005-0000-0000-00007F9D0000}"/>
    <cellStyle name="Note 6 10 8 3 2" xfId="25245" xr:uid="{00000000-0005-0000-0000-0000809D0000}"/>
    <cellStyle name="Note 6 10 8 3 3" xfId="39698" xr:uid="{00000000-0005-0000-0000-0000819D0000}"/>
    <cellStyle name="Note 6 10 8 4" xfId="10251" xr:uid="{00000000-0005-0000-0000-0000829D0000}"/>
    <cellStyle name="Note 6 10 8 4 2" xfId="27686" xr:uid="{00000000-0005-0000-0000-0000839D0000}"/>
    <cellStyle name="Note 6 10 8 4 3" xfId="42139" xr:uid="{00000000-0005-0000-0000-0000849D0000}"/>
    <cellStyle name="Note 6 10 8 5" xfId="12671" xr:uid="{00000000-0005-0000-0000-0000859D0000}"/>
    <cellStyle name="Note 6 10 8 5 2" xfId="30106" xr:uid="{00000000-0005-0000-0000-0000869D0000}"/>
    <cellStyle name="Note 6 10 8 5 3" xfId="44559" xr:uid="{00000000-0005-0000-0000-0000879D0000}"/>
    <cellStyle name="Note 6 10 8 6" xfId="15479" xr:uid="{00000000-0005-0000-0000-0000889D0000}"/>
    <cellStyle name="Note 6 10 8 6 2" xfId="32914" xr:uid="{00000000-0005-0000-0000-0000899D0000}"/>
    <cellStyle name="Note 6 10 8 6 3" xfId="47367" xr:uid="{00000000-0005-0000-0000-00008A9D0000}"/>
    <cellStyle name="Note 6 10 8 7" xfId="19678" xr:uid="{00000000-0005-0000-0000-00008B9D0000}"/>
    <cellStyle name="Note 6 10 8 8" xfId="20641" xr:uid="{00000000-0005-0000-0000-00008C9D0000}"/>
    <cellStyle name="Note 6 10 9" xfId="5329" xr:uid="{00000000-0005-0000-0000-00008D9D0000}"/>
    <cellStyle name="Note 6 10 9 2" xfId="14622" xr:uid="{00000000-0005-0000-0000-00008E9D0000}"/>
    <cellStyle name="Note 6 10 9 2 2" xfId="32057" xr:uid="{00000000-0005-0000-0000-00008F9D0000}"/>
    <cellStyle name="Note 6 10 9 2 3" xfId="46510" xr:uid="{00000000-0005-0000-0000-0000909D0000}"/>
    <cellStyle name="Note 6 10 9 3" xfId="17083" xr:uid="{00000000-0005-0000-0000-0000919D0000}"/>
    <cellStyle name="Note 6 10 9 3 2" xfId="34518" xr:uid="{00000000-0005-0000-0000-0000929D0000}"/>
    <cellStyle name="Note 6 10 9 3 3" xfId="48971" xr:uid="{00000000-0005-0000-0000-0000939D0000}"/>
    <cellStyle name="Note 6 10 9 4" xfId="22765" xr:uid="{00000000-0005-0000-0000-0000949D0000}"/>
    <cellStyle name="Note 6 10 9 5" xfId="37218" xr:uid="{00000000-0005-0000-0000-0000959D0000}"/>
    <cellStyle name="Note 6 11" xfId="2838" xr:uid="{00000000-0005-0000-0000-0000969D0000}"/>
    <cellStyle name="Note 6 11 10" xfId="7811" xr:uid="{00000000-0005-0000-0000-0000979D0000}"/>
    <cellStyle name="Note 6 11 10 2" xfId="25246" xr:uid="{00000000-0005-0000-0000-0000989D0000}"/>
    <cellStyle name="Note 6 11 10 3" xfId="39699" xr:uid="{00000000-0005-0000-0000-0000999D0000}"/>
    <cellStyle name="Note 6 11 11" xfId="10252" xr:uid="{00000000-0005-0000-0000-00009A9D0000}"/>
    <cellStyle name="Note 6 11 11 2" xfId="27687" xr:uid="{00000000-0005-0000-0000-00009B9D0000}"/>
    <cellStyle name="Note 6 11 11 3" xfId="42140" xr:uid="{00000000-0005-0000-0000-00009C9D0000}"/>
    <cellStyle name="Note 6 11 12" xfId="12672" xr:uid="{00000000-0005-0000-0000-00009D9D0000}"/>
    <cellStyle name="Note 6 11 12 2" xfId="30107" xr:uid="{00000000-0005-0000-0000-00009E9D0000}"/>
    <cellStyle name="Note 6 11 12 3" xfId="44560" xr:uid="{00000000-0005-0000-0000-00009F9D0000}"/>
    <cellStyle name="Note 6 11 13" xfId="19679" xr:uid="{00000000-0005-0000-0000-0000A09D0000}"/>
    <cellStyle name="Note 6 11 2" xfId="2839" xr:uid="{00000000-0005-0000-0000-0000A19D0000}"/>
    <cellStyle name="Note 6 11 2 2" xfId="2840" xr:uid="{00000000-0005-0000-0000-0000A29D0000}"/>
    <cellStyle name="Note 6 11 2 2 2" xfId="5351" xr:uid="{00000000-0005-0000-0000-0000A39D0000}"/>
    <cellStyle name="Note 6 11 2 2 2 2" xfId="14639" xr:uid="{00000000-0005-0000-0000-0000A49D0000}"/>
    <cellStyle name="Note 6 11 2 2 2 2 2" xfId="32074" xr:uid="{00000000-0005-0000-0000-0000A59D0000}"/>
    <cellStyle name="Note 6 11 2 2 2 2 3" xfId="46527" xr:uid="{00000000-0005-0000-0000-0000A69D0000}"/>
    <cellStyle name="Note 6 11 2 2 2 3" xfId="17100" xr:uid="{00000000-0005-0000-0000-0000A79D0000}"/>
    <cellStyle name="Note 6 11 2 2 2 3 2" xfId="34535" xr:uid="{00000000-0005-0000-0000-0000A89D0000}"/>
    <cellStyle name="Note 6 11 2 2 2 3 3" xfId="48988" xr:uid="{00000000-0005-0000-0000-0000A99D0000}"/>
    <cellStyle name="Note 6 11 2 2 2 4" xfId="22787" xr:uid="{00000000-0005-0000-0000-0000AA9D0000}"/>
    <cellStyle name="Note 6 11 2 2 2 5" xfId="37240" xr:uid="{00000000-0005-0000-0000-0000AB9D0000}"/>
    <cellStyle name="Note 6 11 2 2 3" xfId="7813" xr:uid="{00000000-0005-0000-0000-0000AC9D0000}"/>
    <cellStyle name="Note 6 11 2 2 3 2" xfId="25248" xr:uid="{00000000-0005-0000-0000-0000AD9D0000}"/>
    <cellStyle name="Note 6 11 2 2 3 3" xfId="39701" xr:uid="{00000000-0005-0000-0000-0000AE9D0000}"/>
    <cellStyle name="Note 6 11 2 2 4" xfId="10254" xr:uid="{00000000-0005-0000-0000-0000AF9D0000}"/>
    <cellStyle name="Note 6 11 2 2 4 2" xfId="27689" xr:uid="{00000000-0005-0000-0000-0000B09D0000}"/>
    <cellStyle name="Note 6 11 2 2 4 3" xfId="42142" xr:uid="{00000000-0005-0000-0000-0000B19D0000}"/>
    <cellStyle name="Note 6 11 2 2 5" xfId="12674" xr:uid="{00000000-0005-0000-0000-0000B29D0000}"/>
    <cellStyle name="Note 6 11 2 2 5 2" xfId="30109" xr:uid="{00000000-0005-0000-0000-0000B39D0000}"/>
    <cellStyle name="Note 6 11 2 2 5 3" xfId="44562" xr:uid="{00000000-0005-0000-0000-0000B49D0000}"/>
    <cellStyle name="Note 6 11 2 2 6" xfId="19681" xr:uid="{00000000-0005-0000-0000-0000B59D0000}"/>
    <cellStyle name="Note 6 11 2 3" xfId="2841" xr:uid="{00000000-0005-0000-0000-0000B69D0000}"/>
    <cellStyle name="Note 6 11 2 3 2" xfId="5352" xr:uid="{00000000-0005-0000-0000-0000B79D0000}"/>
    <cellStyle name="Note 6 11 2 3 2 2" xfId="14640" xr:uid="{00000000-0005-0000-0000-0000B89D0000}"/>
    <cellStyle name="Note 6 11 2 3 2 2 2" xfId="32075" xr:uid="{00000000-0005-0000-0000-0000B99D0000}"/>
    <cellStyle name="Note 6 11 2 3 2 2 3" xfId="46528" xr:uid="{00000000-0005-0000-0000-0000BA9D0000}"/>
    <cellStyle name="Note 6 11 2 3 2 3" xfId="17101" xr:uid="{00000000-0005-0000-0000-0000BB9D0000}"/>
    <cellStyle name="Note 6 11 2 3 2 3 2" xfId="34536" xr:uid="{00000000-0005-0000-0000-0000BC9D0000}"/>
    <cellStyle name="Note 6 11 2 3 2 3 3" xfId="48989" xr:uid="{00000000-0005-0000-0000-0000BD9D0000}"/>
    <cellStyle name="Note 6 11 2 3 2 4" xfId="22788" xr:uid="{00000000-0005-0000-0000-0000BE9D0000}"/>
    <cellStyle name="Note 6 11 2 3 2 5" xfId="37241" xr:uid="{00000000-0005-0000-0000-0000BF9D0000}"/>
    <cellStyle name="Note 6 11 2 3 3" xfId="7814" xr:uid="{00000000-0005-0000-0000-0000C09D0000}"/>
    <cellStyle name="Note 6 11 2 3 3 2" xfId="25249" xr:uid="{00000000-0005-0000-0000-0000C19D0000}"/>
    <cellStyle name="Note 6 11 2 3 3 3" xfId="39702" xr:uid="{00000000-0005-0000-0000-0000C29D0000}"/>
    <cellStyle name="Note 6 11 2 3 4" xfId="10255" xr:uid="{00000000-0005-0000-0000-0000C39D0000}"/>
    <cellStyle name="Note 6 11 2 3 4 2" xfId="27690" xr:uid="{00000000-0005-0000-0000-0000C49D0000}"/>
    <cellStyle name="Note 6 11 2 3 4 3" xfId="42143" xr:uid="{00000000-0005-0000-0000-0000C59D0000}"/>
    <cellStyle name="Note 6 11 2 3 5" xfId="12675" xr:uid="{00000000-0005-0000-0000-0000C69D0000}"/>
    <cellStyle name="Note 6 11 2 3 5 2" xfId="30110" xr:uid="{00000000-0005-0000-0000-0000C79D0000}"/>
    <cellStyle name="Note 6 11 2 3 5 3" xfId="44563" xr:uid="{00000000-0005-0000-0000-0000C89D0000}"/>
    <cellStyle name="Note 6 11 2 3 6" xfId="19682" xr:uid="{00000000-0005-0000-0000-0000C99D0000}"/>
    <cellStyle name="Note 6 11 2 4" xfId="2842" xr:uid="{00000000-0005-0000-0000-0000CA9D0000}"/>
    <cellStyle name="Note 6 11 2 4 2" xfId="5353" xr:uid="{00000000-0005-0000-0000-0000CB9D0000}"/>
    <cellStyle name="Note 6 11 2 4 2 2" xfId="22789" xr:uid="{00000000-0005-0000-0000-0000CC9D0000}"/>
    <cellStyle name="Note 6 11 2 4 2 3" xfId="37242" xr:uid="{00000000-0005-0000-0000-0000CD9D0000}"/>
    <cellStyle name="Note 6 11 2 4 3" xfId="7815" xr:uid="{00000000-0005-0000-0000-0000CE9D0000}"/>
    <cellStyle name="Note 6 11 2 4 3 2" xfId="25250" xr:uid="{00000000-0005-0000-0000-0000CF9D0000}"/>
    <cellStyle name="Note 6 11 2 4 3 3" xfId="39703" xr:uid="{00000000-0005-0000-0000-0000D09D0000}"/>
    <cellStyle name="Note 6 11 2 4 4" xfId="10256" xr:uid="{00000000-0005-0000-0000-0000D19D0000}"/>
    <cellStyle name="Note 6 11 2 4 4 2" xfId="27691" xr:uid="{00000000-0005-0000-0000-0000D29D0000}"/>
    <cellStyle name="Note 6 11 2 4 4 3" xfId="42144" xr:uid="{00000000-0005-0000-0000-0000D39D0000}"/>
    <cellStyle name="Note 6 11 2 4 5" xfId="12676" xr:uid="{00000000-0005-0000-0000-0000D49D0000}"/>
    <cellStyle name="Note 6 11 2 4 5 2" xfId="30111" xr:uid="{00000000-0005-0000-0000-0000D59D0000}"/>
    <cellStyle name="Note 6 11 2 4 5 3" xfId="44564" xr:uid="{00000000-0005-0000-0000-0000D69D0000}"/>
    <cellStyle name="Note 6 11 2 4 6" xfId="15480" xr:uid="{00000000-0005-0000-0000-0000D79D0000}"/>
    <cellStyle name="Note 6 11 2 4 6 2" xfId="32915" xr:uid="{00000000-0005-0000-0000-0000D89D0000}"/>
    <cellStyle name="Note 6 11 2 4 6 3" xfId="47368" xr:uid="{00000000-0005-0000-0000-0000D99D0000}"/>
    <cellStyle name="Note 6 11 2 4 7" xfId="19683" xr:uid="{00000000-0005-0000-0000-0000DA9D0000}"/>
    <cellStyle name="Note 6 11 2 4 8" xfId="20642" xr:uid="{00000000-0005-0000-0000-0000DB9D0000}"/>
    <cellStyle name="Note 6 11 2 5" xfId="5350" xr:uid="{00000000-0005-0000-0000-0000DC9D0000}"/>
    <cellStyle name="Note 6 11 2 5 2" xfId="14638" xr:uid="{00000000-0005-0000-0000-0000DD9D0000}"/>
    <cellStyle name="Note 6 11 2 5 2 2" xfId="32073" xr:uid="{00000000-0005-0000-0000-0000DE9D0000}"/>
    <cellStyle name="Note 6 11 2 5 2 3" xfId="46526" xr:uid="{00000000-0005-0000-0000-0000DF9D0000}"/>
    <cellStyle name="Note 6 11 2 5 3" xfId="17099" xr:uid="{00000000-0005-0000-0000-0000E09D0000}"/>
    <cellStyle name="Note 6 11 2 5 3 2" xfId="34534" xr:uid="{00000000-0005-0000-0000-0000E19D0000}"/>
    <cellStyle name="Note 6 11 2 5 3 3" xfId="48987" xr:uid="{00000000-0005-0000-0000-0000E29D0000}"/>
    <cellStyle name="Note 6 11 2 5 4" xfId="22786" xr:uid="{00000000-0005-0000-0000-0000E39D0000}"/>
    <cellStyle name="Note 6 11 2 5 5" xfId="37239" xr:uid="{00000000-0005-0000-0000-0000E49D0000}"/>
    <cellStyle name="Note 6 11 2 6" xfId="7812" xr:uid="{00000000-0005-0000-0000-0000E59D0000}"/>
    <cellStyle name="Note 6 11 2 6 2" xfId="25247" xr:uid="{00000000-0005-0000-0000-0000E69D0000}"/>
    <cellStyle name="Note 6 11 2 6 3" xfId="39700" xr:uid="{00000000-0005-0000-0000-0000E79D0000}"/>
    <cellStyle name="Note 6 11 2 7" xfId="10253" xr:uid="{00000000-0005-0000-0000-0000E89D0000}"/>
    <cellStyle name="Note 6 11 2 7 2" xfId="27688" xr:uid="{00000000-0005-0000-0000-0000E99D0000}"/>
    <cellStyle name="Note 6 11 2 7 3" xfId="42141" xr:uid="{00000000-0005-0000-0000-0000EA9D0000}"/>
    <cellStyle name="Note 6 11 2 8" xfId="12673" xr:uid="{00000000-0005-0000-0000-0000EB9D0000}"/>
    <cellStyle name="Note 6 11 2 8 2" xfId="30108" xr:uid="{00000000-0005-0000-0000-0000EC9D0000}"/>
    <cellStyle name="Note 6 11 2 8 3" xfId="44561" xr:uid="{00000000-0005-0000-0000-0000ED9D0000}"/>
    <cellStyle name="Note 6 11 2 9" xfId="19680" xr:uid="{00000000-0005-0000-0000-0000EE9D0000}"/>
    <cellStyle name="Note 6 11 3" xfId="2843" xr:uid="{00000000-0005-0000-0000-0000EF9D0000}"/>
    <cellStyle name="Note 6 11 3 2" xfId="2844" xr:uid="{00000000-0005-0000-0000-0000F09D0000}"/>
    <cellStyle name="Note 6 11 3 2 2" xfId="5355" xr:uid="{00000000-0005-0000-0000-0000F19D0000}"/>
    <cellStyle name="Note 6 11 3 2 2 2" xfId="14642" xr:uid="{00000000-0005-0000-0000-0000F29D0000}"/>
    <cellStyle name="Note 6 11 3 2 2 2 2" xfId="32077" xr:uid="{00000000-0005-0000-0000-0000F39D0000}"/>
    <cellStyle name="Note 6 11 3 2 2 2 3" xfId="46530" xr:uid="{00000000-0005-0000-0000-0000F49D0000}"/>
    <cellStyle name="Note 6 11 3 2 2 3" xfId="17103" xr:uid="{00000000-0005-0000-0000-0000F59D0000}"/>
    <cellStyle name="Note 6 11 3 2 2 3 2" xfId="34538" xr:uid="{00000000-0005-0000-0000-0000F69D0000}"/>
    <cellStyle name="Note 6 11 3 2 2 3 3" xfId="48991" xr:uid="{00000000-0005-0000-0000-0000F79D0000}"/>
    <cellStyle name="Note 6 11 3 2 2 4" xfId="22791" xr:uid="{00000000-0005-0000-0000-0000F89D0000}"/>
    <cellStyle name="Note 6 11 3 2 2 5" xfId="37244" xr:uid="{00000000-0005-0000-0000-0000F99D0000}"/>
    <cellStyle name="Note 6 11 3 2 3" xfId="7817" xr:uid="{00000000-0005-0000-0000-0000FA9D0000}"/>
    <cellStyle name="Note 6 11 3 2 3 2" xfId="25252" xr:uid="{00000000-0005-0000-0000-0000FB9D0000}"/>
    <cellStyle name="Note 6 11 3 2 3 3" xfId="39705" xr:uid="{00000000-0005-0000-0000-0000FC9D0000}"/>
    <cellStyle name="Note 6 11 3 2 4" xfId="10258" xr:uid="{00000000-0005-0000-0000-0000FD9D0000}"/>
    <cellStyle name="Note 6 11 3 2 4 2" xfId="27693" xr:uid="{00000000-0005-0000-0000-0000FE9D0000}"/>
    <cellStyle name="Note 6 11 3 2 4 3" xfId="42146" xr:uid="{00000000-0005-0000-0000-0000FF9D0000}"/>
    <cellStyle name="Note 6 11 3 2 5" xfId="12678" xr:uid="{00000000-0005-0000-0000-0000009E0000}"/>
    <cellStyle name="Note 6 11 3 2 5 2" xfId="30113" xr:uid="{00000000-0005-0000-0000-0000019E0000}"/>
    <cellStyle name="Note 6 11 3 2 5 3" xfId="44566" xr:uid="{00000000-0005-0000-0000-0000029E0000}"/>
    <cellStyle name="Note 6 11 3 2 6" xfId="19685" xr:uid="{00000000-0005-0000-0000-0000039E0000}"/>
    <cellStyle name="Note 6 11 3 3" xfId="2845" xr:uid="{00000000-0005-0000-0000-0000049E0000}"/>
    <cellStyle name="Note 6 11 3 3 2" xfId="5356" xr:uid="{00000000-0005-0000-0000-0000059E0000}"/>
    <cellStyle name="Note 6 11 3 3 2 2" xfId="14643" xr:uid="{00000000-0005-0000-0000-0000069E0000}"/>
    <cellStyle name="Note 6 11 3 3 2 2 2" xfId="32078" xr:uid="{00000000-0005-0000-0000-0000079E0000}"/>
    <cellStyle name="Note 6 11 3 3 2 2 3" xfId="46531" xr:uid="{00000000-0005-0000-0000-0000089E0000}"/>
    <cellStyle name="Note 6 11 3 3 2 3" xfId="17104" xr:uid="{00000000-0005-0000-0000-0000099E0000}"/>
    <cellStyle name="Note 6 11 3 3 2 3 2" xfId="34539" xr:uid="{00000000-0005-0000-0000-00000A9E0000}"/>
    <cellStyle name="Note 6 11 3 3 2 3 3" xfId="48992" xr:uid="{00000000-0005-0000-0000-00000B9E0000}"/>
    <cellStyle name="Note 6 11 3 3 2 4" xfId="22792" xr:uid="{00000000-0005-0000-0000-00000C9E0000}"/>
    <cellStyle name="Note 6 11 3 3 2 5" xfId="37245" xr:uid="{00000000-0005-0000-0000-00000D9E0000}"/>
    <cellStyle name="Note 6 11 3 3 3" xfId="7818" xr:uid="{00000000-0005-0000-0000-00000E9E0000}"/>
    <cellStyle name="Note 6 11 3 3 3 2" xfId="25253" xr:uid="{00000000-0005-0000-0000-00000F9E0000}"/>
    <cellStyle name="Note 6 11 3 3 3 3" xfId="39706" xr:uid="{00000000-0005-0000-0000-0000109E0000}"/>
    <cellStyle name="Note 6 11 3 3 4" xfId="10259" xr:uid="{00000000-0005-0000-0000-0000119E0000}"/>
    <cellStyle name="Note 6 11 3 3 4 2" xfId="27694" xr:uid="{00000000-0005-0000-0000-0000129E0000}"/>
    <cellStyle name="Note 6 11 3 3 4 3" xfId="42147" xr:uid="{00000000-0005-0000-0000-0000139E0000}"/>
    <cellStyle name="Note 6 11 3 3 5" xfId="12679" xr:uid="{00000000-0005-0000-0000-0000149E0000}"/>
    <cellStyle name="Note 6 11 3 3 5 2" xfId="30114" xr:uid="{00000000-0005-0000-0000-0000159E0000}"/>
    <cellStyle name="Note 6 11 3 3 5 3" xfId="44567" xr:uid="{00000000-0005-0000-0000-0000169E0000}"/>
    <cellStyle name="Note 6 11 3 3 6" xfId="19686" xr:uid="{00000000-0005-0000-0000-0000179E0000}"/>
    <cellStyle name="Note 6 11 3 4" xfId="2846" xr:uid="{00000000-0005-0000-0000-0000189E0000}"/>
    <cellStyle name="Note 6 11 3 4 2" xfId="5357" xr:uid="{00000000-0005-0000-0000-0000199E0000}"/>
    <cellStyle name="Note 6 11 3 4 2 2" xfId="22793" xr:uid="{00000000-0005-0000-0000-00001A9E0000}"/>
    <cellStyle name="Note 6 11 3 4 2 3" xfId="37246" xr:uid="{00000000-0005-0000-0000-00001B9E0000}"/>
    <cellStyle name="Note 6 11 3 4 3" xfId="7819" xr:uid="{00000000-0005-0000-0000-00001C9E0000}"/>
    <cellStyle name="Note 6 11 3 4 3 2" xfId="25254" xr:uid="{00000000-0005-0000-0000-00001D9E0000}"/>
    <cellStyle name="Note 6 11 3 4 3 3" xfId="39707" xr:uid="{00000000-0005-0000-0000-00001E9E0000}"/>
    <cellStyle name="Note 6 11 3 4 4" xfId="10260" xr:uid="{00000000-0005-0000-0000-00001F9E0000}"/>
    <cellStyle name="Note 6 11 3 4 4 2" xfId="27695" xr:uid="{00000000-0005-0000-0000-0000209E0000}"/>
    <cellStyle name="Note 6 11 3 4 4 3" xfId="42148" xr:uid="{00000000-0005-0000-0000-0000219E0000}"/>
    <cellStyle name="Note 6 11 3 4 5" xfId="12680" xr:uid="{00000000-0005-0000-0000-0000229E0000}"/>
    <cellStyle name="Note 6 11 3 4 5 2" xfId="30115" xr:uid="{00000000-0005-0000-0000-0000239E0000}"/>
    <cellStyle name="Note 6 11 3 4 5 3" xfId="44568" xr:uid="{00000000-0005-0000-0000-0000249E0000}"/>
    <cellStyle name="Note 6 11 3 4 6" xfId="15481" xr:uid="{00000000-0005-0000-0000-0000259E0000}"/>
    <cellStyle name="Note 6 11 3 4 6 2" xfId="32916" xr:uid="{00000000-0005-0000-0000-0000269E0000}"/>
    <cellStyle name="Note 6 11 3 4 6 3" xfId="47369" xr:uid="{00000000-0005-0000-0000-0000279E0000}"/>
    <cellStyle name="Note 6 11 3 4 7" xfId="19687" xr:uid="{00000000-0005-0000-0000-0000289E0000}"/>
    <cellStyle name="Note 6 11 3 4 8" xfId="20643" xr:uid="{00000000-0005-0000-0000-0000299E0000}"/>
    <cellStyle name="Note 6 11 3 5" xfId="5354" xr:uid="{00000000-0005-0000-0000-00002A9E0000}"/>
    <cellStyle name="Note 6 11 3 5 2" xfId="14641" xr:uid="{00000000-0005-0000-0000-00002B9E0000}"/>
    <cellStyle name="Note 6 11 3 5 2 2" xfId="32076" xr:uid="{00000000-0005-0000-0000-00002C9E0000}"/>
    <cellStyle name="Note 6 11 3 5 2 3" xfId="46529" xr:uid="{00000000-0005-0000-0000-00002D9E0000}"/>
    <cellStyle name="Note 6 11 3 5 3" xfId="17102" xr:uid="{00000000-0005-0000-0000-00002E9E0000}"/>
    <cellStyle name="Note 6 11 3 5 3 2" xfId="34537" xr:uid="{00000000-0005-0000-0000-00002F9E0000}"/>
    <cellStyle name="Note 6 11 3 5 3 3" xfId="48990" xr:uid="{00000000-0005-0000-0000-0000309E0000}"/>
    <cellStyle name="Note 6 11 3 5 4" xfId="22790" xr:uid="{00000000-0005-0000-0000-0000319E0000}"/>
    <cellStyle name="Note 6 11 3 5 5" xfId="37243" xr:uid="{00000000-0005-0000-0000-0000329E0000}"/>
    <cellStyle name="Note 6 11 3 6" xfId="7816" xr:uid="{00000000-0005-0000-0000-0000339E0000}"/>
    <cellStyle name="Note 6 11 3 6 2" xfId="25251" xr:uid="{00000000-0005-0000-0000-0000349E0000}"/>
    <cellStyle name="Note 6 11 3 6 3" xfId="39704" xr:uid="{00000000-0005-0000-0000-0000359E0000}"/>
    <cellStyle name="Note 6 11 3 7" xfId="10257" xr:uid="{00000000-0005-0000-0000-0000369E0000}"/>
    <cellStyle name="Note 6 11 3 7 2" xfId="27692" xr:uid="{00000000-0005-0000-0000-0000379E0000}"/>
    <cellStyle name="Note 6 11 3 7 3" xfId="42145" xr:uid="{00000000-0005-0000-0000-0000389E0000}"/>
    <cellStyle name="Note 6 11 3 8" xfId="12677" xr:uid="{00000000-0005-0000-0000-0000399E0000}"/>
    <cellStyle name="Note 6 11 3 8 2" xfId="30112" xr:uid="{00000000-0005-0000-0000-00003A9E0000}"/>
    <cellStyle name="Note 6 11 3 8 3" xfId="44565" xr:uid="{00000000-0005-0000-0000-00003B9E0000}"/>
    <cellStyle name="Note 6 11 3 9" xfId="19684" xr:uid="{00000000-0005-0000-0000-00003C9E0000}"/>
    <cellStyle name="Note 6 11 4" xfId="2847" xr:uid="{00000000-0005-0000-0000-00003D9E0000}"/>
    <cellStyle name="Note 6 11 4 2" xfId="2848" xr:uid="{00000000-0005-0000-0000-00003E9E0000}"/>
    <cellStyle name="Note 6 11 4 2 2" xfId="5359" xr:uid="{00000000-0005-0000-0000-00003F9E0000}"/>
    <cellStyle name="Note 6 11 4 2 2 2" xfId="14645" xr:uid="{00000000-0005-0000-0000-0000409E0000}"/>
    <cellStyle name="Note 6 11 4 2 2 2 2" xfId="32080" xr:uid="{00000000-0005-0000-0000-0000419E0000}"/>
    <cellStyle name="Note 6 11 4 2 2 2 3" xfId="46533" xr:uid="{00000000-0005-0000-0000-0000429E0000}"/>
    <cellStyle name="Note 6 11 4 2 2 3" xfId="17106" xr:uid="{00000000-0005-0000-0000-0000439E0000}"/>
    <cellStyle name="Note 6 11 4 2 2 3 2" xfId="34541" xr:uid="{00000000-0005-0000-0000-0000449E0000}"/>
    <cellStyle name="Note 6 11 4 2 2 3 3" xfId="48994" xr:uid="{00000000-0005-0000-0000-0000459E0000}"/>
    <cellStyle name="Note 6 11 4 2 2 4" xfId="22795" xr:uid="{00000000-0005-0000-0000-0000469E0000}"/>
    <cellStyle name="Note 6 11 4 2 2 5" xfId="37248" xr:uid="{00000000-0005-0000-0000-0000479E0000}"/>
    <cellStyle name="Note 6 11 4 2 3" xfId="7821" xr:uid="{00000000-0005-0000-0000-0000489E0000}"/>
    <cellStyle name="Note 6 11 4 2 3 2" xfId="25256" xr:uid="{00000000-0005-0000-0000-0000499E0000}"/>
    <cellStyle name="Note 6 11 4 2 3 3" xfId="39709" xr:uid="{00000000-0005-0000-0000-00004A9E0000}"/>
    <cellStyle name="Note 6 11 4 2 4" xfId="10262" xr:uid="{00000000-0005-0000-0000-00004B9E0000}"/>
    <cellStyle name="Note 6 11 4 2 4 2" xfId="27697" xr:uid="{00000000-0005-0000-0000-00004C9E0000}"/>
    <cellStyle name="Note 6 11 4 2 4 3" xfId="42150" xr:uid="{00000000-0005-0000-0000-00004D9E0000}"/>
    <cellStyle name="Note 6 11 4 2 5" xfId="12682" xr:uid="{00000000-0005-0000-0000-00004E9E0000}"/>
    <cellStyle name="Note 6 11 4 2 5 2" xfId="30117" xr:uid="{00000000-0005-0000-0000-00004F9E0000}"/>
    <cellStyle name="Note 6 11 4 2 5 3" xfId="44570" xr:uid="{00000000-0005-0000-0000-0000509E0000}"/>
    <cellStyle name="Note 6 11 4 2 6" xfId="19689" xr:uid="{00000000-0005-0000-0000-0000519E0000}"/>
    <cellStyle name="Note 6 11 4 3" xfId="2849" xr:uid="{00000000-0005-0000-0000-0000529E0000}"/>
    <cellStyle name="Note 6 11 4 3 2" xfId="5360" xr:uid="{00000000-0005-0000-0000-0000539E0000}"/>
    <cellStyle name="Note 6 11 4 3 2 2" xfId="14646" xr:uid="{00000000-0005-0000-0000-0000549E0000}"/>
    <cellStyle name="Note 6 11 4 3 2 2 2" xfId="32081" xr:uid="{00000000-0005-0000-0000-0000559E0000}"/>
    <cellStyle name="Note 6 11 4 3 2 2 3" xfId="46534" xr:uid="{00000000-0005-0000-0000-0000569E0000}"/>
    <cellStyle name="Note 6 11 4 3 2 3" xfId="17107" xr:uid="{00000000-0005-0000-0000-0000579E0000}"/>
    <cellStyle name="Note 6 11 4 3 2 3 2" xfId="34542" xr:uid="{00000000-0005-0000-0000-0000589E0000}"/>
    <cellStyle name="Note 6 11 4 3 2 3 3" xfId="48995" xr:uid="{00000000-0005-0000-0000-0000599E0000}"/>
    <cellStyle name="Note 6 11 4 3 2 4" xfId="22796" xr:uid="{00000000-0005-0000-0000-00005A9E0000}"/>
    <cellStyle name="Note 6 11 4 3 2 5" xfId="37249" xr:uid="{00000000-0005-0000-0000-00005B9E0000}"/>
    <cellStyle name="Note 6 11 4 3 3" xfId="7822" xr:uid="{00000000-0005-0000-0000-00005C9E0000}"/>
    <cellStyle name="Note 6 11 4 3 3 2" xfId="25257" xr:uid="{00000000-0005-0000-0000-00005D9E0000}"/>
    <cellStyle name="Note 6 11 4 3 3 3" xfId="39710" xr:uid="{00000000-0005-0000-0000-00005E9E0000}"/>
    <cellStyle name="Note 6 11 4 3 4" xfId="10263" xr:uid="{00000000-0005-0000-0000-00005F9E0000}"/>
    <cellStyle name="Note 6 11 4 3 4 2" xfId="27698" xr:uid="{00000000-0005-0000-0000-0000609E0000}"/>
    <cellStyle name="Note 6 11 4 3 4 3" xfId="42151" xr:uid="{00000000-0005-0000-0000-0000619E0000}"/>
    <cellStyle name="Note 6 11 4 3 5" xfId="12683" xr:uid="{00000000-0005-0000-0000-0000629E0000}"/>
    <cellStyle name="Note 6 11 4 3 5 2" xfId="30118" xr:uid="{00000000-0005-0000-0000-0000639E0000}"/>
    <cellStyle name="Note 6 11 4 3 5 3" xfId="44571" xr:uid="{00000000-0005-0000-0000-0000649E0000}"/>
    <cellStyle name="Note 6 11 4 3 6" xfId="19690" xr:uid="{00000000-0005-0000-0000-0000659E0000}"/>
    <cellStyle name="Note 6 11 4 4" xfId="2850" xr:uid="{00000000-0005-0000-0000-0000669E0000}"/>
    <cellStyle name="Note 6 11 4 4 2" xfId="5361" xr:uid="{00000000-0005-0000-0000-0000679E0000}"/>
    <cellStyle name="Note 6 11 4 4 2 2" xfId="22797" xr:uid="{00000000-0005-0000-0000-0000689E0000}"/>
    <cellStyle name="Note 6 11 4 4 2 3" xfId="37250" xr:uid="{00000000-0005-0000-0000-0000699E0000}"/>
    <cellStyle name="Note 6 11 4 4 3" xfId="7823" xr:uid="{00000000-0005-0000-0000-00006A9E0000}"/>
    <cellStyle name="Note 6 11 4 4 3 2" xfId="25258" xr:uid="{00000000-0005-0000-0000-00006B9E0000}"/>
    <cellStyle name="Note 6 11 4 4 3 3" xfId="39711" xr:uid="{00000000-0005-0000-0000-00006C9E0000}"/>
    <cellStyle name="Note 6 11 4 4 4" xfId="10264" xr:uid="{00000000-0005-0000-0000-00006D9E0000}"/>
    <cellStyle name="Note 6 11 4 4 4 2" xfId="27699" xr:uid="{00000000-0005-0000-0000-00006E9E0000}"/>
    <cellStyle name="Note 6 11 4 4 4 3" xfId="42152" xr:uid="{00000000-0005-0000-0000-00006F9E0000}"/>
    <cellStyle name="Note 6 11 4 4 5" xfId="12684" xr:uid="{00000000-0005-0000-0000-0000709E0000}"/>
    <cellStyle name="Note 6 11 4 4 5 2" xfId="30119" xr:uid="{00000000-0005-0000-0000-0000719E0000}"/>
    <cellStyle name="Note 6 11 4 4 5 3" xfId="44572" xr:uid="{00000000-0005-0000-0000-0000729E0000}"/>
    <cellStyle name="Note 6 11 4 4 6" xfId="15482" xr:uid="{00000000-0005-0000-0000-0000739E0000}"/>
    <cellStyle name="Note 6 11 4 4 6 2" xfId="32917" xr:uid="{00000000-0005-0000-0000-0000749E0000}"/>
    <cellStyle name="Note 6 11 4 4 6 3" xfId="47370" xr:uid="{00000000-0005-0000-0000-0000759E0000}"/>
    <cellStyle name="Note 6 11 4 4 7" xfId="19691" xr:uid="{00000000-0005-0000-0000-0000769E0000}"/>
    <cellStyle name="Note 6 11 4 4 8" xfId="20644" xr:uid="{00000000-0005-0000-0000-0000779E0000}"/>
    <cellStyle name="Note 6 11 4 5" xfId="5358" xr:uid="{00000000-0005-0000-0000-0000789E0000}"/>
    <cellStyle name="Note 6 11 4 5 2" xfId="14644" xr:uid="{00000000-0005-0000-0000-0000799E0000}"/>
    <cellStyle name="Note 6 11 4 5 2 2" xfId="32079" xr:uid="{00000000-0005-0000-0000-00007A9E0000}"/>
    <cellStyle name="Note 6 11 4 5 2 3" xfId="46532" xr:uid="{00000000-0005-0000-0000-00007B9E0000}"/>
    <cellStyle name="Note 6 11 4 5 3" xfId="17105" xr:uid="{00000000-0005-0000-0000-00007C9E0000}"/>
    <cellStyle name="Note 6 11 4 5 3 2" xfId="34540" xr:uid="{00000000-0005-0000-0000-00007D9E0000}"/>
    <cellStyle name="Note 6 11 4 5 3 3" xfId="48993" xr:uid="{00000000-0005-0000-0000-00007E9E0000}"/>
    <cellStyle name="Note 6 11 4 5 4" xfId="22794" xr:uid="{00000000-0005-0000-0000-00007F9E0000}"/>
    <cellStyle name="Note 6 11 4 5 5" xfId="37247" xr:uid="{00000000-0005-0000-0000-0000809E0000}"/>
    <cellStyle name="Note 6 11 4 6" xfId="7820" xr:uid="{00000000-0005-0000-0000-0000819E0000}"/>
    <cellStyle name="Note 6 11 4 6 2" xfId="25255" xr:uid="{00000000-0005-0000-0000-0000829E0000}"/>
    <cellStyle name="Note 6 11 4 6 3" xfId="39708" xr:uid="{00000000-0005-0000-0000-0000839E0000}"/>
    <cellStyle name="Note 6 11 4 7" xfId="10261" xr:uid="{00000000-0005-0000-0000-0000849E0000}"/>
    <cellStyle name="Note 6 11 4 7 2" xfId="27696" xr:uid="{00000000-0005-0000-0000-0000859E0000}"/>
    <cellStyle name="Note 6 11 4 7 3" xfId="42149" xr:uid="{00000000-0005-0000-0000-0000869E0000}"/>
    <cellStyle name="Note 6 11 4 8" xfId="12681" xr:uid="{00000000-0005-0000-0000-0000879E0000}"/>
    <cellStyle name="Note 6 11 4 8 2" xfId="30116" xr:uid="{00000000-0005-0000-0000-0000889E0000}"/>
    <cellStyle name="Note 6 11 4 8 3" xfId="44569" xr:uid="{00000000-0005-0000-0000-0000899E0000}"/>
    <cellStyle name="Note 6 11 4 9" xfId="19688" xr:uid="{00000000-0005-0000-0000-00008A9E0000}"/>
    <cellStyle name="Note 6 11 5" xfId="2851" xr:uid="{00000000-0005-0000-0000-00008B9E0000}"/>
    <cellStyle name="Note 6 11 5 2" xfId="2852" xr:uid="{00000000-0005-0000-0000-00008C9E0000}"/>
    <cellStyle name="Note 6 11 5 2 2" xfId="5363" xr:uid="{00000000-0005-0000-0000-00008D9E0000}"/>
    <cellStyle name="Note 6 11 5 2 2 2" xfId="14648" xr:uid="{00000000-0005-0000-0000-00008E9E0000}"/>
    <cellStyle name="Note 6 11 5 2 2 2 2" xfId="32083" xr:uid="{00000000-0005-0000-0000-00008F9E0000}"/>
    <cellStyle name="Note 6 11 5 2 2 2 3" xfId="46536" xr:uid="{00000000-0005-0000-0000-0000909E0000}"/>
    <cellStyle name="Note 6 11 5 2 2 3" xfId="17109" xr:uid="{00000000-0005-0000-0000-0000919E0000}"/>
    <cellStyle name="Note 6 11 5 2 2 3 2" xfId="34544" xr:uid="{00000000-0005-0000-0000-0000929E0000}"/>
    <cellStyle name="Note 6 11 5 2 2 3 3" xfId="48997" xr:uid="{00000000-0005-0000-0000-0000939E0000}"/>
    <cellStyle name="Note 6 11 5 2 2 4" xfId="22799" xr:uid="{00000000-0005-0000-0000-0000949E0000}"/>
    <cellStyle name="Note 6 11 5 2 2 5" xfId="37252" xr:uid="{00000000-0005-0000-0000-0000959E0000}"/>
    <cellStyle name="Note 6 11 5 2 3" xfId="7825" xr:uid="{00000000-0005-0000-0000-0000969E0000}"/>
    <cellStyle name="Note 6 11 5 2 3 2" xfId="25260" xr:uid="{00000000-0005-0000-0000-0000979E0000}"/>
    <cellStyle name="Note 6 11 5 2 3 3" xfId="39713" xr:uid="{00000000-0005-0000-0000-0000989E0000}"/>
    <cellStyle name="Note 6 11 5 2 4" xfId="10266" xr:uid="{00000000-0005-0000-0000-0000999E0000}"/>
    <cellStyle name="Note 6 11 5 2 4 2" xfId="27701" xr:uid="{00000000-0005-0000-0000-00009A9E0000}"/>
    <cellStyle name="Note 6 11 5 2 4 3" xfId="42154" xr:uid="{00000000-0005-0000-0000-00009B9E0000}"/>
    <cellStyle name="Note 6 11 5 2 5" xfId="12686" xr:uid="{00000000-0005-0000-0000-00009C9E0000}"/>
    <cellStyle name="Note 6 11 5 2 5 2" xfId="30121" xr:uid="{00000000-0005-0000-0000-00009D9E0000}"/>
    <cellStyle name="Note 6 11 5 2 5 3" xfId="44574" xr:uid="{00000000-0005-0000-0000-00009E9E0000}"/>
    <cellStyle name="Note 6 11 5 2 6" xfId="19693" xr:uid="{00000000-0005-0000-0000-00009F9E0000}"/>
    <cellStyle name="Note 6 11 5 3" xfId="2853" xr:uid="{00000000-0005-0000-0000-0000A09E0000}"/>
    <cellStyle name="Note 6 11 5 3 2" xfId="5364" xr:uid="{00000000-0005-0000-0000-0000A19E0000}"/>
    <cellStyle name="Note 6 11 5 3 2 2" xfId="14649" xr:uid="{00000000-0005-0000-0000-0000A29E0000}"/>
    <cellStyle name="Note 6 11 5 3 2 2 2" xfId="32084" xr:uid="{00000000-0005-0000-0000-0000A39E0000}"/>
    <cellStyle name="Note 6 11 5 3 2 2 3" xfId="46537" xr:uid="{00000000-0005-0000-0000-0000A49E0000}"/>
    <cellStyle name="Note 6 11 5 3 2 3" xfId="17110" xr:uid="{00000000-0005-0000-0000-0000A59E0000}"/>
    <cellStyle name="Note 6 11 5 3 2 3 2" xfId="34545" xr:uid="{00000000-0005-0000-0000-0000A69E0000}"/>
    <cellStyle name="Note 6 11 5 3 2 3 3" xfId="48998" xr:uid="{00000000-0005-0000-0000-0000A79E0000}"/>
    <cellStyle name="Note 6 11 5 3 2 4" xfId="22800" xr:uid="{00000000-0005-0000-0000-0000A89E0000}"/>
    <cellStyle name="Note 6 11 5 3 2 5" xfId="37253" xr:uid="{00000000-0005-0000-0000-0000A99E0000}"/>
    <cellStyle name="Note 6 11 5 3 3" xfId="7826" xr:uid="{00000000-0005-0000-0000-0000AA9E0000}"/>
    <cellStyle name="Note 6 11 5 3 3 2" xfId="25261" xr:uid="{00000000-0005-0000-0000-0000AB9E0000}"/>
    <cellStyle name="Note 6 11 5 3 3 3" xfId="39714" xr:uid="{00000000-0005-0000-0000-0000AC9E0000}"/>
    <cellStyle name="Note 6 11 5 3 4" xfId="10267" xr:uid="{00000000-0005-0000-0000-0000AD9E0000}"/>
    <cellStyle name="Note 6 11 5 3 4 2" xfId="27702" xr:uid="{00000000-0005-0000-0000-0000AE9E0000}"/>
    <cellStyle name="Note 6 11 5 3 4 3" xfId="42155" xr:uid="{00000000-0005-0000-0000-0000AF9E0000}"/>
    <cellStyle name="Note 6 11 5 3 5" xfId="12687" xr:uid="{00000000-0005-0000-0000-0000B09E0000}"/>
    <cellStyle name="Note 6 11 5 3 5 2" xfId="30122" xr:uid="{00000000-0005-0000-0000-0000B19E0000}"/>
    <cellStyle name="Note 6 11 5 3 5 3" xfId="44575" xr:uid="{00000000-0005-0000-0000-0000B29E0000}"/>
    <cellStyle name="Note 6 11 5 3 6" xfId="19694" xr:uid="{00000000-0005-0000-0000-0000B39E0000}"/>
    <cellStyle name="Note 6 11 5 4" xfId="2854" xr:uid="{00000000-0005-0000-0000-0000B49E0000}"/>
    <cellStyle name="Note 6 11 5 4 2" xfId="5365" xr:uid="{00000000-0005-0000-0000-0000B59E0000}"/>
    <cellStyle name="Note 6 11 5 4 2 2" xfId="22801" xr:uid="{00000000-0005-0000-0000-0000B69E0000}"/>
    <cellStyle name="Note 6 11 5 4 2 3" xfId="37254" xr:uid="{00000000-0005-0000-0000-0000B79E0000}"/>
    <cellStyle name="Note 6 11 5 4 3" xfId="7827" xr:uid="{00000000-0005-0000-0000-0000B89E0000}"/>
    <cellStyle name="Note 6 11 5 4 3 2" xfId="25262" xr:uid="{00000000-0005-0000-0000-0000B99E0000}"/>
    <cellStyle name="Note 6 11 5 4 3 3" xfId="39715" xr:uid="{00000000-0005-0000-0000-0000BA9E0000}"/>
    <cellStyle name="Note 6 11 5 4 4" xfId="10268" xr:uid="{00000000-0005-0000-0000-0000BB9E0000}"/>
    <cellStyle name="Note 6 11 5 4 4 2" xfId="27703" xr:uid="{00000000-0005-0000-0000-0000BC9E0000}"/>
    <cellStyle name="Note 6 11 5 4 4 3" xfId="42156" xr:uid="{00000000-0005-0000-0000-0000BD9E0000}"/>
    <cellStyle name="Note 6 11 5 4 5" xfId="12688" xr:uid="{00000000-0005-0000-0000-0000BE9E0000}"/>
    <cellStyle name="Note 6 11 5 4 5 2" xfId="30123" xr:uid="{00000000-0005-0000-0000-0000BF9E0000}"/>
    <cellStyle name="Note 6 11 5 4 5 3" xfId="44576" xr:uid="{00000000-0005-0000-0000-0000C09E0000}"/>
    <cellStyle name="Note 6 11 5 4 6" xfId="15483" xr:uid="{00000000-0005-0000-0000-0000C19E0000}"/>
    <cellStyle name="Note 6 11 5 4 6 2" xfId="32918" xr:uid="{00000000-0005-0000-0000-0000C29E0000}"/>
    <cellStyle name="Note 6 11 5 4 6 3" xfId="47371" xr:uid="{00000000-0005-0000-0000-0000C39E0000}"/>
    <cellStyle name="Note 6 11 5 4 7" xfId="19695" xr:uid="{00000000-0005-0000-0000-0000C49E0000}"/>
    <cellStyle name="Note 6 11 5 4 8" xfId="20645" xr:uid="{00000000-0005-0000-0000-0000C59E0000}"/>
    <cellStyle name="Note 6 11 5 5" xfId="5362" xr:uid="{00000000-0005-0000-0000-0000C69E0000}"/>
    <cellStyle name="Note 6 11 5 5 2" xfId="14647" xr:uid="{00000000-0005-0000-0000-0000C79E0000}"/>
    <cellStyle name="Note 6 11 5 5 2 2" xfId="32082" xr:uid="{00000000-0005-0000-0000-0000C89E0000}"/>
    <cellStyle name="Note 6 11 5 5 2 3" xfId="46535" xr:uid="{00000000-0005-0000-0000-0000C99E0000}"/>
    <cellStyle name="Note 6 11 5 5 3" xfId="17108" xr:uid="{00000000-0005-0000-0000-0000CA9E0000}"/>
    <cellStyle name="Note 6 11 5 5 3 2" xfId="34543" xr:uid="{00000000-0005-0000-0000-0000CB9E0000}"/>
    <cellStyle name="Note 6 11 5 5 3 3" xfId="48996" xr:uid="{00000000-0005-0000-0000-0000CC9E0000}"/>
    <cellStyle name="Note 6 11 5 5 4" xfId="22798" xr:uid="{00000000-0005-0000-0000-0000CD9E0000}"/>
    <cellStyle name="Note 6 11 5 5 5" xfId="37251" xr:uid="{00000000-0005-0000-0000-0000CE9E0000}"/>
    <cellStyle name="Note 6 11 5 6" xfId="7824" xr:uid="{00000000-0005-0000-0000-0000CF9E0000}"/>
    <cellStyle name="Note 6 11 5 6 2" xfId="25259" xr:uid="{00000000-0005-0000-0000-0000D09E0000}"/>
    <cellStyle name="Note 6 11 5 6 3" xfId="39712" xr:uid="{00000000-0005-0000-0000-0000D19E0000}"/>
    <cellStyle name="Note 6 11 5 7" xfId="10265" xr:uid="{00000000-0005-0000-0000-0000D29E0000}"/>
    <cellStyle name="Note 6 11 5 7 2" xfId="27700" xr:uid="{00000000-0005-0000-0000-0000D39E0000}"/>
    <cellStyle name="Note 6 11 5 7 3" xfId="42153" xr:uid="{00000000-0005-0000-0000-0000D49E0000}"/>
    <cellStyle name="Note 6 11 5 8" xfId="12685" xr:uid="{00000000-0005-0000-0000-0000D59E0000}"/>
    <cellStyle name="Note 6 11 5 8 2" xfId="30120" xr:uid="{00000000-0005-0000-0000-0000D69E0000}"/>
    <cellStyle name="Note 6 11 5 8 3" xfId="44573" xr:uid="{00000000-0005-0000-0000-0000D79E0000}"/>
    <cellStyle name="Note 6 11 5 9" xfId="19692" xr:uid="{00000000-0005-0000-0000-0000D89E0000}"/>
    <cellStyle name="Note 6 11 6" xfId="2855" xr:uid="{00000000-0005-0000-0000-0000D99E0000}"/>
    <cellStyle name="Note 6 11 6 2" xfId="5366" xr:uid="{00000000-0005-0000-0000-0000DA9E0000}"/>
    <cellStyle name="Note 6 11 6 2 2" xfId="14650" xr:uid="{00000000-0005-0000-0000-0000DB9E0000}"/>
    <cellStyle name="Note 6 11 6 2 2 2" xfId="32085" xr:uid="{00000000-0005-0000-0000-0000DC9E0000}"/>
    <cellStyle name="Note 6 11 6 2 2 3" xfId="46538" xr:uid="{00000000-0005-0000-0000-0000DD9E0000}"/>
    <cellStyle name="Note 6 11 6 2 3" xfId="17111" xr:uid="{00000000-0005-0000-0000-0000DE9E0000}"/>
    <cellStyle name="Note 6 11 6 2 3 2" xfId="34546" xr:uid="{00000000-0005-0000-0000-0000DF9E0000}"/>
    <cellStyle name="Note 6 11 6 2 3 3" xfId="48999" xr:uid="{00000000-0005-0000-0000-0000E09E0000}"/>
    <cellStyle name="Note 6 11 6 2 4" xfId="22802" xr:uid="{00000000-0005-0000-0000-0000E19E0000}"/>
    <cellStyle name="Note 6 11 6 2 5" xfId="37255" xr:uid="{00000000-0005-0000-0000-0000E29E0000}"/>
    <cellStyle name="Note 6 11 6 3" xfId="7828" xr:uid="{00000000-0005-0000-0000-0000E39E0000}"/>
    <cellStyle name="Note 6 11 6 3 2" xfId="25263" xr:uid="{00000000-0005-0000-0000-0000E49E0000}"/>
    <cellStyle name="Note 6 11 6 3 3" xfId="39716" xr:uid="{00000000-0005-0000-0000-0000E59E0000}"/>
    <cellStyle name="Note 6 11 6 4" xfId="10269" xr:uid="{00000000-0005-0000-0000-0000E69E0000}"/>
    <cellStyle name="Note 6 11 6 4 2" xfId="27704" xr:uid="{00000000-0005-0000-0000-0000E79E0000}"/>
    <cellStyle name="Note 6 11 6 4 3" xfId="42157" xr:uid="{00000000-0005-0000-0000-0000E89E0000}"/>
    <cellStyle name="Note 6 11 6 5" xfId="12689" xr:uid="{00000000-0005-0000-0000-0000E99E0000}"/>
    <cellStyle name="Note 6 11 6 5 2" xfId="30124" xr:uid="{00000000-0005-0000-0000-0000EA9E0000}"/>
    <cellStyle name="Note 6 11 6 5 3" xfId="44577" xr:uid="{00000000-0005-0000-0000-0000EB9E0000}"/>
    <cellStyle name="Note 6 11 6 6" xfId="19696" xr:uid="{00000000-0005-0000-0000-0000EC9E0000}"/>
    <cellStyle name="Note 6 11 7" xfId="2856" xr:uid="{00000000-0005-0000-0000-0000ED9E0000}"/>
    <cellStyle name="Note 6 11 7 2" xfId="5367" xr:uid="{00000000-0005-0000-0000-0000EE9E0000}"/>
    <cellStyle name="Note 6 11 7 2 2" xfId="14651" xr:uid="{00000000-0005-0000-0000-0000EF9E0000}"/>
    <cellStyle name="Note 6 11 7 2 2 2" xfId="32086" xr:uid="{00000000-0005-0000-0000-0000F09E0000}"/>
    <cellStyle name="Note 6 11 7 2 2 3" xfId="46539" xr:uid="{00000000-0005-0000-0000-0000F19E0000}"/>
    <cellStyle name="Note 6 11 7 2 3" xfId="17112" xr:uid="{00000000-0005-0000-0000-0000F29E0000}"/>
    <cellStyle name="Note 6 11 7 2 3 2" xfId="34547" xr:uid="{00000000-0005-0000-0000-0000F39E0000}"/>
    <cellStyle name="Note 6 11 7 2 3 3" xfId="49000" xr:uid="{00000000-0005-0000-0000-0000F49E0000}"/>
    <cellStyle name="Note 6 11 7 2 4" xfId="22803" xr:uid="{00000000-0005-0000-0000-0000F59E0000}"/>
    <cellStyle name="Note 6 11 7 2 5" xfId="37256" xr:uid="{00000000-0005-0000-0000-0000F69E0000}"/>
    <cellStyle name="Note 6 11 7 3" xfId="7829" xr:uid="{00000000-0005-0000-0000-0000F79E0000}"/>
    <cellStyle name="Note 6 11 7 3 2" xfId="25264" xr:uid="{00000000-0005-0000-0000-0000F89E0000}"/>
    <cellStyle name="Note 6 11 7 3 3" xfId="39717" xr:uid="{00000000-0005-0000-0000-0000F99E0000}"/>
    <cellStyle name="Note 6 11 7 4" xfId="10270" xr:uid="{00000000-0005-0000-0000-0000FA9E0000}"/>
    <cellStyle name="Note 6 11 7 4 2" xfId="27705" xr:uid="{00000000-0005-0000-0000-0000FB9E0000}"/>
    <cellStyle name="Note 6 11 7 4 3" xfId="42158" xr:uid="{00000000-0005-0000-0000-0000FC9E0000}"/>
    <cellStyle name="Note 6 11 7 5" xfId="12690" xr:uid="{00000000-0005-0000-0000-0000FD9E0000}"/>
    <cellStyle name="Note 6 11 7 5 2" xfId="30125" xr:uid="{00000000-0005-0000-0000-0000FE9E0000}"/>
    <cellStyle name="Note 6 11 7 5 3" xfId="44578" xr:uid="{00000000-0005-0000-0000-0000FF9E0000}"/>
    <cellStyle name="Note 6 11 7 6" xfId="19697" xr:uid="{00000000-0005-0000-0000-0000009F0000}"/>
    <cellStyle name="Note 6 11 8" xfId="2857" xr:uid="{00000000-0005-0000-0000-0000019F0000}"/>
    <cellStyle name="Note 6 11 8 2" xfId="5368" xr:uid="{00000000-0005-0000-0000-0000029F0000}"/>
    <cellStyle name="Note 6 11 8 2 2" xfId="22804" xr:uid="{00000000-0005-0000-0000-0000039F0000}"/>
    <cellStyle name="Note 6 11 8 2 3" xfId="37257" xr:uid="{00000000-0005-0000-0000-0000049F0000}"/>
    <cellStyle name="Note 6 11 8 3" xfId="7830" xr:uid="{00000000-0005-0000-0000-0000059F0000}"/>
    <cellStyle name="Note 6 11 8 3 2" xfId="25265" xr:uid="{00000000-0005-0000-0000-0000069F0000}"/>
    <cellStyle name="Note 6 11 8 3 3" xfId="39718" xr:uid="{00000000-0005-0000-0000-0000079F0000}"/>
    <cellStyle name="Note 6 11 8 4" xfId="10271" xr:uid="{00000000-0005-0000-0000-0000089F0000}"/>
    <cellStyle name="Note 6 11 8 4 2" xfId="27706" xr:uid="{00000000-0005-0000-0000-0000099F0000}"/>
    <cellStyle name="Note 6 11 8 4 3" xfId="42159" xr:uid="{00000000-0005-0000-0000-00000A9F0000}"/>
    <cellStyle name="Note 6 11 8 5" xfId="12691" xr:uid="{00000000-0005-0000-0000-00000B9F0000}"/>
    <cellStyle name="Note 6 11 8 5 2" xfId="30126" xr:uid="{00000000-0005-0000-0000-00000C9F0000}"/>
    <cellStyle name="Note 6 11 8 5 3" xfId="44579" xr:uid="{00000000-0005-0000-0000-00000D9F0000}"/>
    <cellStyle name="Note 6 11 8 6" xfId="15484" xr:uid="{00000000-0005-0000-0000-00000E9F0000}"/>
    <cellStyle name="Note 6 11 8 6 2" xfId="32919" xr:uid="{00000000-0005-0000-0000-00000F9F0000}"/>
    <cellStyle name="Note 6 11 8 6 3" xfId="47372" xr:uid="{00000000-0005-0000-0000-0000109F0000}"/>
    <cellStyle name="Note 6 11 8 7" xfId="19698" xr:uid="{00000000-0005-0000-0000-0000119F0000}"/>
    <cellStyle name="Note 6 11 8 8" xfId="20646" xr:uid="{00000000-0005-0000-0000-0000129F0000}"/>
    <cellStyle name="Note 6 11 9" xfId="5349" xr:uid="{00000000-0005-0000-0000-0000139F0000}"/>
    <cellStyle name="Note 6 11 9 2" xfId="14637" xr:uid="{00000000-0005-0000-0000-0000149F0000}"/>
    <cellStyle name="Note 6 11 9 2 2" xfId="32072" xr:uid="{00000000-0005-0000-0000-0000159F0000}"/>
    <cellStyle name="Note 6 11 9 2 3" xfId="46525" xr:uid="{00000000-0005-0000-0000-0000169F0000}"/>
    <cellStyle name="Note 6 11 9 3" xfId="17098" xr:uid="{00000000-0005-0000-0000-0000179F0000}"/>
    <cellStyle name="Note 6 11 9 3 2" xfId="34533" xr:uid="{00000000-0005-0000-0000-0000189F0000}"/>
    <cellStyle name="Note 6 11 9 3 3" xfId="48986" xr:uid="{00000000-0005-0000-0000-0000199F0000}"/>
    <cellStyle name="Note 6 11 9 4" xfId="22785" xr:uid="{00000000-0005-0000-0000-00001A9F0000}"/>
    <cellStyle name="Note 6 11 9 5" xfId="37238" xr:uid="{00000000-0005-0000-0000-00001B9F0000}"/>
    <cellStyle name="Note 6 12" xfId="2858" xr:uid="{00000000-0005-0000-0000-00001C9F0000}"/>
    <cellStyle name="Note 6 12 10" xfId="7831" xr:uid="{00000000-0005-0000-0000-00001D9F0000}"/>
    <cellStyle name="Note 6 12 10 2" xfId="25266" xr:uid="{00000000-0005-0000-0000-00001E9F0000}"/>
    <cellStyle name="Note 6 12 10 3" xfId="39719" xr:uid="{00000000-0005-0000-0000-00001F9F0000}"/>
    <cellStyle name="Note 6 12 11" xfId="10272" xr:uid="{00000000-0005-0000-0000-0000209F0000}"/>
    <cellStyle name="Note 6 12 11 2" xfId="27707" xr:uid="{00000000-0005-0000-0000-0000219F0000}"/>
    <cellStyle name="Note 6 12 11 3" xfId="42160" xr:uid="{00000000-0005-0000-0000-0000229F0000}"/>
    <cellStyle name="Note 6 12 12" xfId="12692" xr:uid="{00000000-0005-0000-0000-0000239F0000}"/>
    <cellStyle name="Note 6 12 12 2" xfId="30127" xr:uid="{00000000-0005-0000-0000-0000249F0000}"/>
    <cellStyle name="Note 6 12 12 3" xfId="44580" xr:uid="{00000000-0005-0000-0000-0000259F0000}"/>
    <cellStyle name="Note 6 12 13" xfId="19699" xr:uid="{00000000-0005-0000-0000-0000269F0000}"/>
    <cellStyle name="Note 6 12 2" xfId="2859" xr:uid="{00000000-0005-0000-0000-0000279F0000}"/>
    <cellStyle name="Note 6 12 2 2" xfId="2860" xr:uid="{00000000-0005-0000-0000-0000289F0000}"/>
    <cellStyle name="Note 6 12 2 2 2" xfId="5371" xr:uid="{00000000-0005-0000-0000-0000299F0000}"/>
    <cellStyle name="Note 6 12 2 2 2 2" xfId="14654" xr:uid="{00000000-0005-0000-0000-00002A9F0000}"/>
    <cellStyle name="Note 6 12 2 2 2 2 2" xfId="32089" xr:uid="{00000000-0005-0000-0000-00002B9F0000}"/>
    <cellStyle name="Note 6 12 2 2 2 2 3" xfId="46542" xr:uid="{00000000-0005-0000-0000-00002C9F0000}"/>
    <cellStyle name="Note 6 12 2 2 2 3" xfId="17115" xr:uid="{00000000-0005-0000-0000-00002D9F0000}"/>
    <cellStyle name="Note 6 12 2 2 2 3 2" xfId="34550" xr:uid="{00000000-0005-0000-0000-00002E9F0000}"/>
    <cellStyle name="Note 6 12 2 2 2 3 3" xfId="49003" xr:uid="{00000000-0005-0000-0000-00002F9F0000}"/>
    <cellStyle name="Note 6 12 2 2 2 4" xfId="22807" xr:uid="{00000000-0005-0000-0000-0000309F0000}"/>
    <cellStyle name="Note 6 12 2 2 2 5" xfId="37260" xr:uid="{00000000-0005-0000-0000-0000319F0000}"/>
    <cellStyle name="Note 6 12 2 2 3" xfId="7833" xr:uid="{00000000-0005-0000-0000-0000329F0000}"/>
    <cellStyle name="Note 6 12 2 2 3 2" xfId="25268" xr:uid="{00000000-0005-0000-0000-0000339F0000}"/>
    <cellStyle name="Note 6 12 2 2 3 3" xfId="39721" xr:uid="{00000000-0005-0000-0000-0000349F0000}"/>
    <cellStyle name="Note 6 12 2 2 4" xfId="10274" xr:uid="{00000000-0005-0000-0000-0000359F0000}"/>
    <cellStyle name="Note 6 12 2 2 4 2" xfId="27709" xr:uid="{00000000-0005-0000-0000-0000369F0000}"/>
    <cellStyle name="Note 6 12 2 2 4 3" xfId="42162" xr:uid="{00000000-0005-0000-0000-0000379F0000}"/>
    <cellStyle name="Note 6 12 2 2 5" xfId="12694" xr:uid="{00000000-0005-0000-0000-0000389F0000}"/>
    <cellStyle name="Note 6 12 2 2 5 2" xfId="30129" xr:uid="{00000000-0005-0000-0000-0000399F0000}"/>
    <cellStyle name="Note 6 12 2 2 5 3" xfId="44582" xr:uid="{00000000-0005-0000-0000-00003A9F0000}"/>
    <cellStyle name="Note 6 12 2 2 6" xfId="19701" xr:uid="{00000000-0005-0000-0000-00003B9F0000}"/>
    <cellStyle name="Note 6 12 2 3" xfId="2861" xr:uid="{00000000-0005-0000-0000-00003C9F0000}"/>
    <cellStyle name="Note 6 12 2 3 2" xfId="5372" xr:uid="{00000000-0005-0000-0000-00003D9F0000}"/>
    <cellStyle name="Note 6 12 2 3 2 2" xfId="14655" xr:uid="{00000000-0005-0000-0000-00003E9F0000}"/>
    <cellStyle name="Note 6 12 2 3 2 2 2" xfId="32090" xr:uid="{00000000-0005-0000-0000-00003F9F0000}"/>
    <cellStyle name="Note 6 12 2 3 2 2 3" xfId="46543" xr:uid="{00000000-0005-0000-0000-0000409F0000}"/>
    <cellStyle name="Note 6 12 2 3 2 3" xfId="17116" xr:uid="{00000000-0005-0000-0000-0000419F0000}"/>
    <cellStyle name="Note 6 12 2 3 2 3 2" xfId="34551" xr:uid="{00000000-0005-0000-0000-0000429F0000}"/>
    <cellStyle name="Note 6 12 2 3 2 3 3" xfId="49004" xr:uid="{00000000-0005-0000-0000-0000439F0000}"/>
    <cellStyle name="Note 6 12 2 3 2 4" xfId="22808" xr:uid="{00000000-0005-0000-0000-0000449F0000}"/>
    <cellStyle name="Note 6 12 2 3 2 5" xfId="37261" xr:uid="{00000000-0005-0000-0000-0000459F0000}"/>
    <cellStyle name="Note 6 12 2 3 3" xfId="7834" xr:uid="{00000000-0005-0000-0000-0000469F0000}"/>
    <cellStyle name="Note 6 12 2 3 3 2" xfId="25269" xr:uid="{00000000-0005-0000-0000-0000479F0000}"/>
    <cellStyle name="Note 6 12 2 3 3 3" xfId="39722" xr:uid="{00000000-0005-0000-0000-0000489F0000}"/>
    <cellStyle name="Note 6 12 2 3 4" xfId="10275" xr:uid="{00000000-0005-0000-0000-0000499F0000}"/>
    <cellStyle name="Note 6 12 2 3 4 2" xfId="27710" xr:uid="{00000000-0005-0000-0000-00004A9F0000}"/>
    <cellStyle name="Note 6 12 2 3 4 3" xfId="42163" xr:uid="{00000000-0005-0000-0000-00004B9F0000}"/>
    <cellStyle name="Note 6 12 2 3 5" xfId="12695" xr:uid="{00000000-0005-0000-0000-00004C9F0000}"/>
    <cellStyle name="Note 6 12 2 3 5 2" xfId="30130" xr:uid="{00000000-0005-0000-0000-00004D9F0000}"/>
    <cellStyle name="Note 6 12 2 3 5 3" xfId="44583" xr:uid="{00000000-0005-0000-0000-00004E9F0000}"/>
    <cellStyle name="Note 6 12 2 3 6" xfId="19702" xr:uid="{00000000-0005-0000-0000-00004F9F0000}"/>
    <cellStyle name="Note 6 12 2 4" xfId="2862" xr:uid="{00000000-0005-0000-0000-0000509F0000}"/>
    <cellStyle name="Note 6 12 2 4 2" xfId="5373" xr:uid="{00000000-0005-0000-0000-0000519F0000}"/>
    <cellStyle name="Note 6 12 2 4 2 2" xfId="22809" xr:uid="{00000000-0005-0000-0000-0000529F0000}"/>
    <cellStyle name="Note 6 12 2 4 2 3" xfId="37262" xr:uid="{00000000-0005-0000-0000-0000539F0000}"/>
    <cellStyle name="Note 6 12 2 4 3" xfId="7835" xr:uid="{00000000-0005-0000-0000-0000549F0000}"/>
    <cellStyle name="Note 6 12 2 4 3 2" xfId="25270" xr:uid="{00000000-0005-0000-0000-0000559F0000}"/>
    <cellStyle name="Note 6 12 2 4 3 3" xfId="39723" xr:uid="{00000000-0005-0000-0000-0000569F0000}"/>
    <cellStyle name="Note 6 12 2 4 4" xfId="10276" xr:uid="{00000000-0005-0000-0000-0000579F0000}"/>
    <cellStyle name="Note 6 12 2 4 4 2" xfId="27711" xr:uid="{00000000-0005-0000-0000-0000589F0000}"/>
    <cellStyle name="Note 6 12 2 4 4 3" xfId="42164" xr:uid="{00000000-0005-0000-0000-0000599F0000}"/>
    <cellStyle name="Note 6 12 2 4 5" xfId="12696" xr:uid="{00000000-0005-0000-0000-00005A9F0000}"/>
    <cellStyle name="Note 6 12 2 4 5 2" xfId="30131" xr:uid="{00000000-0005-0000-0000-00005B9F0000}"/>
    <cellStyle name="Note 6 12 2 4 5 3" xfId="44584" xr:uid="{00000000-0005-0000-0000-00005C9F0000}"/>
    <cellStyle name="Note 6 12 2 4 6" xfId="15485" xr:uid="{00000000-0005-0000-0000-00005D9F0000}"/>
    <cellStyle name="Note 6 12 2 4 6 2" xfId="32920" xr:uid="{00000000-0005-0000-0000-00005E9F0000}"/>
    <cellStyle name="Note 6 12 2 4 6 3" xfId="47373" xr:uid="{00000000-0005-0000-0000-00005F9F0000}"/>
    <cellStyle name="Note 6 12 2 4 7" xfId="19703" xr:uid="{00000000-0005-0000-0000-0000609F0000}"/>
    <cellStyle name="Note 6 12 2 4 8" xfId="20647" xr:uid="{00000000-0005-0000-0000-0000619F0000}"/>
    <cellStyle name="Note 6 12 2 5" xfId="5370" xr:uid="{00000000-0005-0000-0000-0000629F0000}"/>
    <cellStyle name="Note 6 12 2 5 2" xfId="14653" xr:uid="{00000000-0005-0000-0000-0000639F0000}"/>
    <cellStyle name="Note 6 12 2 5 2 2" xfId="32088" xr:uid="{00000000-0005-0000-0000-0000649F0000}"/>
    <cellStyle name="Note 6 12 2 5 2 3" xfId="46541" xr:uid="{00000000-0005-0000-0000-0000659F0000}"/>
    <cellStyle name="Note 6 12 2 5 3" xfId="17114" xr:uid="{00000000-0005-0000-0000-0000669F0000}"/>
    <cellStyle name="Note 6 12 2 5 3 2" xfId="34549" xr:uid="{00000000-0005-0000-0000-0000679F0000}"/>
    <cellStyle name="Note 6 12 2 5 3 3" xfId="49002" xr:uid="{00000000-0005-0000-0000-0000689F0000}"/>
    <cellStyle name="Note 6 12 2 5 4" xfId="22806" xr:uid="{00000000-0005-0000-0000-0000699F0000}"/>
    <cellStyle name="Note 6 12 2 5 5" xfId="37259" xr:uid="{00000000-0005-0000-0000-00006A9F0000}"/>
    <cellStyle name="Note 6 12 2 6" xfId="7832" xr:uid="{00000000-0005-0000-0000-00006B9F0000}"/>
    <cellStyle name="Note 6 12 2 6 2" xfId="25267" xr:uid="{00000000-0005-0000-0000-00006C9F0000}"/>
    <cellStyle name="Note 6 12 2 6 3" xfId="39720" xr:uid="{00000000-0005-0000-0000-00006D9F0000}"/>
    <cellStyle name="Note 6 12 2 7" xfId="10273" xr:uid="{00000000-0005-0000-0000-00006E9F0000}"/>
    <cellStyle name="Note 6 12 2 7 2" xfId="27708" xr:uid="{00000000-0005-0000-0000-00006F9F0000}"/>
    <cellStyle name="Note 6 12 2 7 3" xfId="42161" xr:uid="{00000000-0005-0000-0000-0000709F0000}"/>
    <cellStyle name="Note 6 12 2 8" xfId="12693" xr:uid="{00000000-0005-0000-0000-0000719F0000}"/>
    <cellStyle name="Note 6 12 2 8 2" xfId="30128" xr:uid="{00000000-0005-0000-0000-0000729F0000}"/>
    <cellStyle name="Note 6 12 2 8 3" xfId="44581" xr:uid="{00000000-0005-0000-0000-0000739F0000}"/>
    <cellStyle name="Note 6 12 2 9" xfId="19700" xr:uid="{00000000-0005-0000-0000-0000749F0000}"/>
    <cellStyle name="Note 6 12 3" xfId="2863" xr:uid="{00000000-0005-0000-0000-0000759F0000}"/>
    <cellStyle name="Note 6 12 3 2" xfId="2864" xr:uid="{00000000-0005-0000-0000-0000769F0000}"/>
    <cellStyle name="Note 6 12 3 2 2" xfId="5375" xr:uid="{00000000-0005-0000-0000-0000779F0000}"/>
    <cellStyle name="Note 6 12 3 2 2 2" xfId="14657" xr:uid="{00000000-0005-0000-0000-0000789F0000}"/>
    <cellStyle name="Note 6 12 3 2 2 2 2" xfId="32092" xr:uid="{00000000-0005-0000-0000-0000799F0000}"/>
    <cellStyle name="Note 6 12 3 2 2 2 3" xfId="46545" xr:uid="{00000000-0005-0000-0000-00007A9F0000}"/>
    <cellStyle name="Note 6 12 3 2 2 3" xfId="17118" xr:uid="{00000000-0005-0000-0000-00007B9F0000}"/>
    <cellStyle name="Note 6 12 3 2 2 3 2" xfId="34553" xr:uid="{00000000-0005-0000-0000-00007C9F0000}"/>
    <cellStyle name="Note 6 12 3 2 2 3 3" xfId="49006" xr:uid="{00000000-0005-0000-0000-00007D9F0000}"/>
    <cellStyle name="Note 6 12 3 2 2 4" xfId="22811" xr:uid="{00000000-0005-0000-0000-00007E9F0000}"/>
    <cellStyle name="Note 6 12 3 2 2 5" xfId="37264" xr:uid="{00000000-0005-0000-0000-00007F9F0000}"/>
    <cellStyle name="Note 6 12 3 2 3" xfId="7837" xr:uid="{00000000-0005-0000-0000-0000809F0000}"/>
    <cellStyle name="Note 6 12 3 2 3 2" xfId="25272" xr:uid="{00000000-0005-0000-0000-0000819F0000}"/>
    <cellStyle name="Note 6 12 3 2 3 3" xfId="39725" xr:uid="{00000000-0005-0000-0000-0000829F0000}"/>
    <cellStyle name="Note 6 12 3 2 4" xfId="10278" xr:uid="{00000000-0005-0000-0000-0000839F0000}"/>
    <cellStyle name="Note 6 12 3 2 4 2" xfId="27713" xr:uid="{00000000-0005-0000-0000-0000849F0000}"/>
    <cellStyle name="Note 6 12 3 2 4 3" xfId="42166" xr:uid="{00000000-0005-0000-0000-0000859F0000}"/>
    <cellStyle name="Note 6 12 3 2 5" xfId="12698" xr:uid="{00000000-0005-0000-0000-0000869F0000}"/>
    <cellStyle name="Note 6 12 3 2 5 2" xfId="30133" xr:uid="{00000000-0005-0000-0000-0000879F0000}"/>
    <cellStyle name="Note 6 12 3 2 5 3" xfId="44586" xr:uid="{00000000-0005-0000-0000-0000889F0000}"/>
    <cellStyle name="Note 6 12 3 2 6" xfId="19705" xr:uid="{00000000-0005-0000-0000-0000899F0000}"/>
    <cellStyle name="Note 6 12 3 3" xfId="2865" xr:uid="{00000000-0005-0000-0000-00008A9F0000}"/>
    <cellStyle name="Note 6 12 3 3 2" xfId="5376" xr:uid="{00000000-0005-0000-0000-00008B9F0000}"/>
    <cellStyle name="Note 6 12 3 3 2 2" xfId="14658" xr:uid="{00000000-0005-0000-0000-00008C9F0000}"/>
    <cellStyle name="Note 6 12 3 3 2 2 2" xfId="32093" xr:uid="{00000000-0005-0000-0000-00008D9F0000}"/>
    <cellStyle name="Note 6 12 3 3 2 2 3" xfId="46546" xr:uid="{00000000-0005-0000-0000-00008E9F0000}"/>
    <cellStyle name="Note 6 12 3 3 2 3" xfId="17119" xr:uid="{00000000-0005-0000-0000-00008F9F0000}"/>
    <cellStyle name="Note 6 12 3 3 2 3 2" xfId="34554" xr:uid="{00000000-0005-0000-0000-0000909F0000}"/>
    <cellStyle name="Note 6 12 3 3 2 3 3" xfId="49007" xr:uid="{00000000-0005-0000-0000-0000919F0000}"/>
    <cellStyle name="Note 6 12 3 3 2 4" xfId="22812" xr:uid="{00000000-0005-0000-0000-0000929F0000}"/>
    <cellStyle name="Note 6 12 3 3 2 5" xfId="37265" xr:uid="{00000000-0005-0000-0000-0000939F0000}"/>
    <cellStyle name="Note 6 12 3 3 3" xfId="7838" xr:uid="{00000000-0005-0000-0000-0000949F0000}"/>
    <cellStyle name="Note 6 12 3 3 3 2" xfId="25273" xr:uid="{00000000-0005-0000-0000-0000959F0000}"/>
    <cellStyle name="Note 6 12 3 3 3 3" xfId="39726" xr:uid="{00000000-0005-0000-0000-0000969F0000}"/>
    <cellStyle name="Note 6 12 3 3 4" xfId="10279" xr:uid="{00000000-0005-0000-0000-0000979F0000}"/>
    <cellStyle name="Note 6 12 3 3 4 2" xfId="27714" xr:uid="{00000000-0005-0000-0000-0000989F0000}"/>
    <cellStyle name="Note 6 12 3 3 4 3" xfId="42167" xr:uid="{00000000-0005-0000-0000-0000999F0000}"/>
    <cellStyle name="Note 6 12 3 3 5" xfId="12699" xr:uid="{00000000-0005-0000-0000-00009A9F0000}"/>
    <cellStyle name="Note 6 12 3 3 5 2" xfId="30134" xr:uid="{00000000-0005-0000-0000-00009B9F0000}"/>
    <cellStyle name="Note 6 12 3 3 5 3" xfId="44587" xr:uid="{00000000-0005-0000-0000-00009C9F0000}"/>
    <cellStyle name="Note 6 12 3 3 6" xfId="19706" xr:uid="{00000000-0005-0000-0000-00009D9F0000}"/>
    <cellStyle name="Note 6 12 3 4" xfId="2866" xr:uid="{00000000-0005-0000-0000-00009E9F0000}"/>
    <cellStyle name="Note 6 12 3 4 2" xfId="5377" xr:uid="{00000000-0005-0000-0000-00009F9F0000}"/>
    <cellStyle name="Note 6 12 3 4 2 2" xfId="22813" xr:uid="{00000000-0005-0000-0000-0000A09F0000}"/>
    <cellStyle name="Note 6 12 3 4 2 3" xfId="37266" xr:uid="{00000000-0005-0000-0000-0000A19F0000}"/>
    <cellStyle name="Note 6 12 3 4 3" xfId="7839" xr:uid="{00000000-0005-0000-0000-0000A29F0000}"/>
    <cellStyle name="Note 6 12 3 4 3 2" xfId="25274" xr:uid="{00000000-0005-0000-0000-0000A39F0000}"/>
    <cellStyle name="Note 6 12 3 4 3 3" xfId="39727" xr:uid="{00000000-0005-0000-0000-0000A49F0000}"/>
    <cellStyle name="Note 6 12 3 4 4" xfId="10280" xr:uid="{00000000-0005-0000-0000-0000A59F0000}"/>
    <cellStyle name="Note 6 12 3 4 4 2" xfId="27715" xr:uid="{00000000-0005-0000-0000-0000A69F0000}"/>
    <cellStyle name="Note 6 12 3 4 4 3" xfId="42168" xr:uid="{00000000-0005-0000-0000-0000A79F0000}"/>
    <cellStyle name="Note 6 12 3 4 5" xfId="12700" xr:uid="{00000000-0005-0000-0000-0000A89F0000}"/>
    <cellStyle name="Note 6 12 3 4 5 2" xfId="30135" xr:uid="{00000000-0005-0000-0000-0000A99F0000}"/>
    <cellStyle name="Note 6 12 3 4 5 3" xfId="44588" xr:uid="{00000000-0005-0000-0000-0000AA9F0000}"/>
    <cellStyle name="Note 6 12 3 4 6" xfId="15486" xr:uid="{00000000-0005-0000-0000-0000AB9F0000}"/>
    <cellStyle name="Note 6 12 3 4 6 2" xfId="32921" xr:uid="{00000000-0005-0000-0000-0000AC9F0000}"/>
    <cellStyle name="Note 6 12 3 4 6 3" xfId="47374" xr:uid="{00000000-0005-0000-0000-0000AD9F0000}"/>
    <cellStyle name="Note 6 12 3 4 7" xfId="19707" xr:uid="{00000000-0005-0000-0000-0000AE9F0000}"/>
    <cellStyle name="Note 6 12 3 4 8" xfId="20648" xr:uid="{00000000-0005-0000-0000-0000AF9F0000}"/>
    <cellStyle name="Note 6 12 3 5" xfId="5374" xr:uid="{00000000-0005-0000-0000-0000B09F0000}"/>
    <cellStyle name="Note 6 12 3 5 2" xfId="14656" xr:uid="{00000000-0005-0000-0000-0000B19F0000}"/>
    <cellStyle name="Note 6 12 3 5 2 2" xfId="32091" xr:uid="{00000000-0005-0000-0000-0000B29F0000}"/>
    <cellStyle name="Note 6 12 3 5 2 3" xfId="46544" xr:uid="{00000000-0005-0000-0000-0000B39F0000}"/>
    <cellStyle name="Note 6 12 3 5 3" xfId="17117" xr:uid="{00000000-0005-0000-0000-0000B49F0000}"/>
    <cellStyle name="Note 6 12 3 5 3 2" xfId="34552" xr:uid="{00000000-0005-0000-0000-0000B59F0000}"/>
    <cellStyle name="Note 6 12 3 5 3 3" xfId="49005" xr:uid="{00000000-0005-0000-0000-0000B69F0000}"/>
    <cellStyle name="Note 6 12 3 5 4" xfId="22810" xr:uid="{00000000-0005-0000-0000-0000B79F0000}"/>
    <cellStyle name="Note 6 12 3 5 5" xfId="37263" xr:uid="{00000000-0005-0000-0000-0000B89F0000}"/>
    <cellStyle name="Note 6 12 3 6" xfId="7836" xr:uid="{00000000-0005-0000-0000-0000B99F0000}"/>
    <cellStyle name="Note 6 12 3 6 2" xfId="25271" xr:uid="{00000000-0005-0000-0000-0000BA9F0000}"/>
    <cellStyle name="Note 6 12 3 6 3" xfId="39724" xr:uid="{00000000-0005-0000-0000-0000BB9F0000}"/>
    <cellStyle name="Note 6 12 3 7" xfId="10277" xr:uid="{00000000-0005-0000-0000-0000BC9F0000}"/>
    <cellStyle name="Note 6 12 3 7 2" xfId="27712" xr:uid="{00000000-0005-0000-0000-0000BD9F0000}"/>
    <cellStyle name="Note 6 12 3 7 3" xfId="42165" xr:uid="{00000000-0005-0000-0000-0000BE9F0000}"/>
    <cellStyle name="Note 6 12 3 8" xfId="12697" xr:uid="{00000000-0005-0000-0000-0000BF9F0000}"/>
    <cellStyle name="Note 6 12 3 8 2" xfId="30132" xr:uid="{00000000-0005-0000-0000-0000C09F0000}"/>
    <cellStyle name="Note 6 12 3 8 3" xfId="44585" xr:uid="{00000000-0005-0000-0000-0000C19F0000}"/>
    <cellStyle name="Note 6 12 3 9" xfId="19704" xr:uid="{00000000-0005-0000-0000-0000C29F0000}"/>
    <cellStyle name="Note 6 12 4" xfId="2867" xr:uid="{00000000-0005-0000-0000-0000C39F0000}"/>
    <cellStyle name="Note 6 12 4 2" xfId="2868" xr:uid="{00000000-0005-0000-0000-0000C49F0000}"/>
    <cellStyle name="Note 6 12 4 2 2" xfId="5379" xr:uid="{00000000-0005-0000-0000-0000C59F0000}"/>
    <cellStyle name="Note 6 12 4 2 2 2" xfId="14660" xr:uid="{00000000-0005-0000-0000-0000C69F0000}"/>
    <cellStyle name="Note 6 12 4 2 2 2 2" xfId="32095" xr:uid="{00000000-0005-0000-0000-0000C79F0000}"/>
    <cellStyle name="Note 6 12 4 2 2 2 3" xfId="46548" xr:uid="{00000000-0005-0000-0000-0000C89F0000}"/>
    <cellStyle name="Note 6 12 4 2 2 3" xfId="17121" xr:uid="{00000000-0005-0000-0000-0000C99F0000}"/>
    <cellStyle name="Note 6 12 4 2 2 3 2" xfId="34556" xr:uid="{00000000-0005-0000-0000-0000CA9F0000}"/>
    <cellStyle name="Note 6 12 4 2 2 3 3" xfId="49009" xr:uid="{00000000-0005-0000-0000-0000CB9F0000}"/>
    <cellStyle name="Note 6 12 4 2 2 4" xfId="22815" xr:uid="{00000000-0005-0000-0000-0000CC9F0000}"/>
    <cellStyle name="Note 6 12 4 2 2 5" xfId="37268" xr:uid="{00000000-0005-0000-0000-0000CD9F0000}"/>
    <cellStyle name="Note 6 12 4 2 3" xfId="7841" xr:uid="{00000000-0005-0000-0000-0000CE9F0000}"/>
    <cellStyle name="Note 6 12 4 2 3 2" xfId="25276" xr:uid="{00000000-0005-0000-0000-0000CF9F0000}"/>
    <cellStyle name="Note 6 12 4 2 3 3" xfId="39729" xr:uid="{00000000-0005-0000-0000-0000D09F0000}"/>
    <cellStyle name="Note 6 12 4 2 4" xfId="10282" xr:uid="{00000000-0005-0000-0000-0000D19F0000}"/>
    <cellStyle name="Note 6 12 4 2 4 2" xfId="27717" xr:uid="{00000000-0005-0000-0000-0000D29F0000}"/>
    <cellStyle name="Note 6 12 4 2 4 3" xfId="42170" xr:uid="{00000000-0005-0000-0000-0000D39F0000}"/>
    <cellStyle name="Note 6 12 4 2 5" xfId="12702" xr:uid="{00000000-0005-0000-0000-0000D49F0000}"/>
    <cellStyle name="Note 6 12 4 2 5 2" xfId="30137" xr:uid="{00000000-0005-0000-0000-0000D59F0000}"/>
    <cellStyle name="Note 6 12 4 2 5 3" xfId="44590" xr:uid="{00000000-0005-0000-0000-0000D69F0000}"/>
    <cellStyle name="Note 6 12 4 2 6" xfId="19709" xr:uid="{00000000-0005-0000-0000-0000D79F0000}"/>
    <cellStyle name="Note 6 12 4 3" xfId="2869" xr:uid="{00000000-0005-0000-0000-0000D89F0000}"/>
    <cellStyle name="Note 6 12 4 3 2" xfId="5380" xr:uid="{00000000-0005-0000-0000-0000D99F0000}"/>
    <cellStyle name="Note 6 12 4 3 2 2" xfId="14661" xr:uid="{00000000-0005-0000-0000-0000DA9F0000}"/>
    <cellStyle name="Note 6 12 4 3 2 2 2" xfId="32096" xr:uid="{00000000-0005-0000-0000-0000DB9F0000}"/>
    <cellStyle name="Note 6 12 4 3 2 2 3" xfId="46549" xr:uid="{00000000-0005-0000-0000-0000DC9F0000}"/>
    <cellStyle name="Note 6 12 4 3 2 3" xfId="17122" xr:uid="{00000000-0005-0000-0000-0000DD9F0000}"/>
    <cellStyle name="Note 6 12 4 3 2 3 2" xfId="34557" xr:uid="{00000000-0005-0000-0000-0000DE9F0000}"/>
    <cellStyle name="Note 6 12 4 3 2 3 3" xfId="49010" xr:uid="{00000000-0005-0000-0000-0000DF9F0000}"/>
    <cellStyle name="Note 6 12 4 3 2 4" xfId="22816" xr:uid="{00000000-0005-0000-0000-0000E09F0000}"/>
    <cellStyle name="Note 6 12 4 3 2 5" xfId="37269" xr:uid="{00000000-0005-0000-0000-0000E19F0000}"/>
    <cellStyle name="Note 6 12 4 3 3" xfId="7842" xr:uid="{00000000-0005-0000-0000-0000E29F0000}"/>
    <cellStyle name="Note 6 12 4 3 3 2" xfId="25277" xr:uid="{00000000-0005-0000-0000-0000E39F0000}"/>
    <cellStyle name="Note 6 12 4 3 3 3" xfId="39730" xr:uid="{00000000-0005-0000-0000-0000E49F0000}"/>
    <cellStyle name="Note 6 12 4 3 4" xfId="10283" xr:uid="{00000000-0005-0000-0000-0000E59F0000}"/>
    <cellStyle name="Note 6 12 4 3 4 2" xfId="27718" xr:uid="{00000000-0005-0000-0000-0000E69F0000}"/>
    <cellStyle name="Note 6 12 4 3 4 3" xfId="42171" xr:uid="{00000000-0005-0000-0000-0000E79F0000}"/>
    <cellStyle name="Note 6 12 4 3 5" xfId="12703" xr:uid="{00000000-0005-0000-0000-0000E89F0000}"/>
    <cellStyle name="Note 6 12 4 3 5 2" xfId="30138" xr:uid="{00000000-0005-0000-0000-0000E99F0000}"/>
    <cellStyle name="Note 6 12 4 3 5 3" xfId="44591" xr:uid="{00000000-0005-0000-0000-0000EA9F0000}"/>
    <cellStyle name="Note 6 12 4 3 6" xfId="19710" xr:uid="{00000000-0005-0000-0000-0000EB9F0000}"/>
    <cellStyle name="Note 6 12 4 4" xfId="2870" xr:uid="{00000000-0005-0000-0000-0000EC9F0000}"/>
    <cellStyle name="Note 6 12 4 4 2" xfId="5381" xr:uid="{00000000-0005-0000-0000-0000ED9F0000}"/>
    <cellStyle name="Note 6 12 4 4 2 2" xfId="22817" xr:uid="{00000000-0005-0000-0000-0000EE9F0000}"/>
    <cellStyle name="Note 6 12 4 4 2 3" xfId="37270" xr:uid="{00000000-0005-0000-0000-0000EF9F0000}"/>
    <cellStyle name="Note 6 12 4 4 3" xfId="7843" xr:uid="{00000000-0005-0000-0000-0000F09F0000}"/>
    <cellStyle name="Note 6 12 4 4 3 2" xfId="25278" xr:uid="{00000000-0005-0000-0000-0000F19F0000}"/>
    <cellStyle name="Note 6 12 4 4 3 3" xfId="39731" xr:uid="{00000000-0005-0000-0000-0000F29F0000}"/>
    <cellStyle name="Note 6 12 4 4 4" xfId="10284" xr:uid="{00000000-0005-0000-0000-0000F39F0000}"/>
    <cellStyle name="Note 6 12 4 4 4 2" xfId="27719" xr:uid="{00000000-0005-0000-0000-0000F49F0000}"/>
    <cellStyle name="Note 6 12 4 4 4 3" xfId="42172" xr:uid="{00000000-0005-0000-0000-0000F59F0000}"/>
    <cellStyle name="Note 6 12 4 4 5" xfId="12704" xr:uid="{00000000-0005-0000-0000-0000F69F0000}"/>
    <cellStyle name="Note 6 12 4 4 5 2" xfId="30139" xr:uid="{00000000-0005-0000-0000-0000F79F0000}"/>
    <cellStyle name="Note 6 12 4 4 5 3" xfId="44592" xr:uid="{00000000-0005-0000-0000-0000F89F0000}"/>
    <cellStyle name="Note 6 12 4 4 6" xfId="15487" xr:uid="{00000000-0005-0000-0000-0000F99F0000}"/>
    <cellStyle name="Note 6 12 4 4 6 2" xfId="32922" xr:uid="{00000000-0005-0000-0000-0000FA9F0000}"/>
    <cellStyle name="Note 6 12 4 4 6 3" xfId="47375" xr:uid="{00000000-0005-0000-0000-0000FB9F0000}"/>
    <cellStyle name="Note 6 12 4 4 7" xfId="19711" xr:uid="{00000000-0005-0000-0000-0000FC9F0000}"/>
    <cellStyle name="Note 6 12 4 4 8" xfId="20649" xr:uid="{00000000-0005-0000-0000-0000FD9F0000}"/>
    <cellStyle name="Note 6 12 4 5" xfId="5378" xr:uid="{00000000-0005-0000-0000-0000FE9F0000}"/>
    <cellStyle name="Note 6 12 4 5 2" xfId="14659" xr:uid="{00000000-0005-0000-0000-0000FF9F0000}"/>
    <cellStyle name="Note 6 12 4 5 2 2" xfId="32094" xr:uid="{00000000-0005-0000-0000-000000A00000}"/>
    <cellStyle name="Note 6 12 4 5 2 3" xfId="46547" xr:uid="{00000000-0005-0000-0000-000001A00000}"/>
    <cellStyle name="Note 6 12 4 5 3" xfId="17120" xr:uid="{00000000-0005-0000-0000-000002A00000}"/>
    <cellStyle name="Note 6 12 4 5 3 2" xfId="34555" xr:uid="{00000000-0005-0000-0000-000003A00000}"/>
    <cellStyle name="Note 6 12 4 5 3 3" xfId="49008" xr:uid="{00000000-0005-0000-0000-000004A00000}"/>
    <cellStyle name="Note 6 12 4 5 4" xfId="22814" xr:uid="{00000000-0005-0000-0000-000005A00000}"/>
    <cellStyle name="Note 6 12 4 5 5" xfId="37267" xr:uid="{00000000-0005-0000-0000-000006A00000}"/>
    <cellStyle name="Note 6 12 4 6" xfId="7840" xr:uid="{00000000-0005-0000-0000-000007A00000}"/>
    <cellStyle name="Note 6 12 4 6 2" xfId="25275" xr:uid="{00000000-0005-0000-0000-000008A00000}"/>
    <cellStyle name="Note 6 12 4 6 3" xfId="39728" xr:uid="{00000000-0005-0000-0000-000009A00000}"/>
    <cellStyle name="Note 6 12 4 7" xfId="10281" xr:uid="{00000000-0005-0000-0000-00000AA00000}"/>
    <cellStyle name="Note 6 12 4 7 2" xfId="27716" xr:uid="{00000000-0005-0000-0000-00000BA00000}"/>
    <cellStyle name="Note 6 12 4 7 3" xfId="42169" xr:uid="{00000000-0005-0000-0000-00000CA00000}"/>
    <cellStyle name="Note 6 12 4 8" xfId="12701" xr:uid="{00000000-0005-0000-0000-00000DA00000}"/>
    <cellStyle name="Note 6 12 4 8 2" xfId="30136" xr:uid="{00000000-0005-0000-0000-00000EA00000}"/>
    <cellStyle name="Note 6 12 4 8 3" xfId="44589" xr:uid="{00000000-0005-0000-0000-00000FA00000}"/>
    <cellStyle name="Note 6 12 4 9" xfId="19708" xr:uid="{00000000-0005-0000-0000-000010A00000}"/>
    <cellStyle name="Note 6 12 5" xfId="2871" xr:uid="{00000000-0005-0000-0000-000011A00000}"/>
    <cellStyle name="Note 6 12 5 2" xfId="2872" xr:uid="{00000000-0005-0000-0000-000012A00000}"/>
    <cellStyle name="Note 6 12 5 2 2" xfId="5383" xr:uid="{00000000-0005-0000-0000-000013A00000}"/>
    <cellStyle name="Note 6 12 5 2 2 2" xfId="14663" xr:uid="{00000000-0005-0000-0000-000014A00000}"/>
    <cellStyle name="Note 6 12 5 2 2 2 2" xfId="32098" xr:uid="{00000000-0005-0000-0000-000015A00000}"/>
    <cellStyle name="Note 6 12 5 2 2 2 3" xfId="46551" xr:uid="{00000000-0005-0000-0000-000016A00000}"/>
    <cellStyle name="Note 6 12 5 2 2 3" xfId="17124" xr:uid="{00000000-0005-0000-0000-000017A00000}"/>
    <cellStyle name="Note 6 12 5 2 2 3 2" xfId="34559" xr:uid="{00000000-0005-0000-0000-000018A00000}"/>
    <cellStyle name="Note 6 12 5 2 2 3 3" xfId="49012" xr:uid="{00000000-0005-0000-0000-000019A00000}"/>
    <cellStyle name="Note 6 12 5 2 2 4" xfId="22819" xr:uid="{00000000-0005-0000-0000-00001AA00000}"/>
    <cellStyle name="Note 6 12 5 2 2 5" xfId="37272" xr:uid="{00000000-0005-0000-0000-00001BA00000}"/>
    <cellStyle name="Note 6 12 5 2 3" xfId="7845" xr:uid="{00000000-0005-0000-0000-00001CA00000}"/>
    <cellStyle name="Note 6 12 5 2 3 2" xfId="25280" xr:uid="{00000000-0005-0000-0000-00001DA00000}"/>
    <cellStyle name="Note 6 12 5 2 3 3" xfId="39733" xr:uid="{00000000-0005-0000-0000-00001EA00000}"/>
    <cellStyle name="Note 6 12 5 2 4" xfId="10286" xr:uid="{00000000-0005-0000-0000-00001FA00000}"/>
    <cellStyle name="Note 6 12 5 2 4 2" xfId="27721" xr:uid="{00000000-0005-0000-0000-000020A00000}"/>
    <cellStyle name="Note 6 12 5 2 4 3" xfId="42174" xr:uid="{00000000-0005-0000-0000-000021A00000}"/>
    <cellStyle name="Note 6 12 5 2 5" xfId="12706" xr:uid="{00000000-0005-0000-0000-000022A00000}"/>
    <cellStyle name="Note 6 12 5 2 5 2" xfId="30141" xr:uid="{00000000-0005-0000-0000-000023A00000}"/>
    <cellStyle name="Note 6 12 5 2 5 3" xfId="44594" xr:uid="{00000000-0005-0000-0000-000024A00000}"/>
    <cellStyle name="Note 6 12 5 2 6" xfId="19713" xr:uid="{00000000-0005-0000-0000-000025A00000}"/>
    <cellStyle name="Note 6 12 5 3" xfId="2873" xr:uid="{00000000-0005-0000-0000-000026A00000}"/>
    <cellStyle name="Note 6 12 5 3 2" xfId="5384" xr:uid="{00000000-0005-0000-0000-000027A00000}"/>
    <cellStyle name="Note 6 12 5 3 2 2" xfId="14664" xr:uid="{00000000-0005-0000-0000-000028A00000}"/>
    <cellStyle name="Note 6 12 5 3 2 2 2" xfId="32099" xr:uid="{00000000-0005-0000-0000-000029A00000}"/>
    <cellStyle name="Note 6 12 5 3 2 2 3" xfId="46552" xr:uid="{00000000-0005-0000-0000-00002AA00000}"/>
    <cellStyle name="Note 6 12 5 3 2 3" xfId="17125" xr:uid="{00000000-0005-0000-0000-00002BA00000}"/>
    <cellStyle name="Note 6 12 5 3 2 3 2" xfId="34560" xr:uid="{00000000-0005-0000-0000-00002CA00000}"/>
    <cellStyle name="Note 6 12 5 3 2 3 3" xfId="49013" xr:uid="{00000000-0005-0000-0000-00002DA00000}"/>
    <cellStyle name="Note 6 12 5 3 2 4" xfId="22820" xr:uid="{00000000-0005-0000-0000-00002EA00000}"/>
    <cellStyle name="Note 6 12 5 3 2 5" xfId="37273" xr:uid="{00000000-0005-0000-0000-00002FA00000}"/>
    <cellStyle name="Note 6 12 5 3 3" xfId="7846" xr:uid="{00000000-0005-0000-0000-000030A00000}"/>
    <cellStyle name="Note 6 12 5 3 3 2" xfId="25281" xr:uid="{00000000-0005-0000-0000-000031A00000}"/>
    <cellStyle name="Note 6 12 5 3 3 3" xfId="39734" xr:uid="{00000000-0005-0000-0000-000032A00000}"/>
    <cellStyle name="Note 6 12 5 3 4" xfId="10287" xr:uid="{00000000-0005-0000-0000-000033A00000}"/>
    <cellStyle name="Note 6 12 5 3 4 2" xfId="27722" xr:uid="{00000000-0005-0000-0000-000034A00000}"/>
    <cellStyle name="Note 6 12 5 3 4 3" xfId="42175" xr:uid="{00000000-0005-0000-0000-000035A00000}"/>
    <cellStyle name="Note 6 12 5 3 5" xfId="12707" xr:uid="{00000000-0005-0000-0000-000036A00000}"/>
    <cellStyle name="Note 6 12 5 3 5 2" xfId="30142" xr:uid="{00000000-0005-0000-0000-000037A00000}"/>
    <cellStyle name="Note 6 12 5 3 5 3" xfId="44595" xr:uid="{00000000-0005-0000-0000-000038A00000}"/>
    <cellStyle name="Note 6 12 5 3 6" xfId="19714" xr:uid="{00000000-0005-0000-0000-000039A00000}"/>
    <cellStyle name="Note 6 12 5 4" xfId="2874" xr:uid="{00000000-0005-0000-0000-00003AA00000}"/>
    <cellStyle name="Note 6 12 5 4 2" xfId="5385" xr:uid="{00000000-0005-0000-0000-00003BA00000}"/>
    <cellStyle name="Note 6 12 5 4 2 2" xfId="22821" xr:uid="{00000000-0005-0000-0000-00003CA00000}"/>
    <cellStyle name="Note 6 12 5 4 2 3" xfId="37274" xr:uid="{00000000-0005-0000-0000-00003DA00000}"/>
    <cellStyle name="Note 6 12 5 4 3" xfId="7847" xr:uid="{00000000-0005-0000-0000-00003EA00000}"/>
    <cellStyle name="Note 6 12 5 4 3 2" xfId="25282" xr:uid="{00000000-0005-0000-0000-00003FA00000}"/>
    <cellStyle name="Note 6 12 5 4 3 3" xfId="39735" xr:uid="{00000000-0005-0000-0000-000040A00000}"/>
    <cellStyle name="Note 6 12 5 4 4" xfId="10288" xr:uid="{00000000-0005-0000-0000-000041A00000}"/>
    <cellStyle name="Note 6 12 5 4 4 2" xfId="27723" xr:uid="{00000000-0005-0000-0000-000042A00000}"/>
    <cellStyle name="Note 6 12 5 4 4 3" xfId="42176" xr:uid="{00000000-0005-0000-0000-000043A00000}"/>
    <cellStyle name="Note 6 12 5 4 5" xfId="12708" xr:uid="{00000000-0005-0000-0000-000044A00000}"/>
    <cellStyle name="Note 6 12 5 4 5 2" xfId="30143" xr:uid="{00000000-0005-0000-0000-000045A00000}"/>
    <cellStyle name="Note 6 12 5 4 5 3" xfId="44596" xr:uid="{00000000-0005-0000-0000-000046A00000}"/>
    <cellStyle name="Note 6 12 5 4 6" xfId="15488" xr:uid="{00000000-0005-0000-0000-000047A00000}"/>
    <cellStyle name="Note 6 12 5 4 6 2" xfId="32923" xr:uid="{00000000-0005-0000-0000-000048A00000}"/>
    <cellStyle name="Note 6 12 5 4 6 3" xfId="47376" xr:uid="{00000000-0005-0000-0000-000049A00000}"/>
    <cellStyle name="Note 6 12 5 4 7" xfId="19715" xr:uid="{00000000-0005-0000-0000-00004AA00000}"/>
    <cellStyle name="Note 6 12 5 4 8" xfId="20650" xr:uid="{00000000-0005-0000-0000-00004BA00000}"/>
    <cellStyle name="Note 6 12 5 5" xfId="5382" xr:uid="{00000000-0005-0000-0000-00004CA00000}"/>
    <cellStyle name="Note 6 12 5 5 2" xfId="14662" xr:uid="{00000000-0005-0000-0000-00004DA00000}"/>
    <cellStyle name="Note 6 12 5 5 2 2" xfId="32097" xr:uid="{00000000-0005-0000-0000-00004EA00000}"/>
    <cellStyle name="Note 6 12 5 5 2 3" xfId="46550" xr:uid="{00000000-0005-0000-0000-00004FA00000}"/>
    <cellStyle name="Note 6 12 5 5 3" xfId="17123" xr:uid="{00000000-0005-0000-0000-000050A00000}"/>
    <cellStyle name="Note 6 12 5 5 3 2" xfId="34558" xr:uid="{00000000-0005-0000-0000-000051A00000}"/>
    <cellStyle name="Note 6 12 5 5 3 3" xfId="49011" xr:uid="{00000000-0005-0000-0000-000052A00000}"/>
    <cellStyle name="Note 6 12 5 5 4" xfId="22818" xr:uid="{00000000-0005-0000-0000-000053A00000}"/>
    <cellStyle name="Note 6 12 5 5 5" xfId="37271" xr:uid="{00000000-0005-0000-0000-000054A00000}"/>
    <cellStyle name="Note 6 12 5 6" xfId="7844" xr:uid="{00000000-0005-0000-0000-000055A00000}"/>
    <cellStyle name="Note 6 12 5 6 2" xfId="25279" xr:uid="{00000000-0005-0000-0000-000056A00000}"/>
    <cellStyle name="Note 6 12 5 6 3" xfId="39732" xr:uid="{00000000-0005-0000-0000-000057A00000}"/>
    <cellStyle name="Note 6 12 5 7" xfId="10285" xr:uid="{00000000-0005-0000-0000-000058A00000}"/>
    <cellStyle name="Note 6 12 5 7 2" xfId="27720" xr:uid="{00000000-0005-0000-0000-000059A00000}"/>
    <cellStyle name="Note 6 12 5 7 3" xfId="42173" xr:uid="{00000000-0005-0000-0000-00005AA00000}"/>
    <cellStyle name="Note 6 12 5 8" xfId="12705" xr:uid="{00000000-0005-0000-0000-00005BA00000}"/>
    <cellStyle name="Note 6 12 5 8 2" xfId="30140" xr:uid="{00000000-0005-0000-0000-00005CA00000}"/>
    <cellStyle name="Note 6 12 5 8 3" xfId="44593" xr:uid="{00000000-0005-0000-0000-00005DA00000}"/>
    <cellStyle name="Note 6 12 5 9" xfId="19712" xr:uid="{00000000-0005-0000-0000-00005EA00000}"/>
    <cellStyle name="Note 6 12 6" xfId="2875" xr:uid="{00000000-0005-0000-0000-00005FA00000}"/>
    <cellStyle name="Note 6 12 6 2" xfId="5386" xr:uid="{00000000-0005-0000-0000-000060A00000}"/>
    <cellStyle name="Note 6 12 6 2 2" xfId="14665" xr:uid="{00000000-0005-0000-0000-000061A00000}"/>
    <cellStyle name="Note 6 12 6 2 2 2" xfId="32100" xr:uid="{00000000-0005-0000-0000-000062A00000}"/>
    <cellStyle name="Note 6 12 6 2 2 3" xfId="46553" xr:uid="{00000000-0005-0000-0000-000063A00000}"/>
    <cellStyle name="Note 6 12 6 2 3" xfId="17126" xr:uid="{00000000-0005-0000-0000-000064A00000}"/>
    <cellStyle name="Note 6 12 6 2 3 2" xfId="34561" xr:uid="{00000000-0005-0000-0000-000065A00000}"/>
    <cellStyle name="Note 6 12 6 2 3 3" xfId="49014" xr:uid="{00000000-0005-0000-0000-000066A00000}"/>
    <cellStyle name="Note 6 12 6 2 4" xfId="22822" xr:uid="{00000000-0005-0000-0000-000067A00000}"/>
    <cellStyle name="Note 6 12 6 2 5" xfId="37275" xr:uid="{00000000-0005-0000-0000-000068A00000}"/>
    <cellStyle name="Note 6 12 6 3" xfId="7848" xr:uid="{00000000-0005-0000-0000-000069A00000}"/>
    <cellStyle name="Note 6 12 6 3 2" xfId="25283" xr:uid="{00000000-0005-0000-0000-00006AA00000}"/>
    <cellStyle name="Note 6 12 6 3 3" xfId="39736" xr:uid="{00000000-0005-0000-0000-00006BA00000}"/>
    <cellStyle name="Note 6 12 6 4" xfId="10289" xr:uid="{00000000-0005-0000-0000-00006CA00000}"/>
    <cellStyle name="Note 6 12 6 4 2" xfId="27724" xr:uid="{00000000-0005-0000-0000-00006DA00000}"/>
    <cellStyle name="Note 6 12 6 4 3" xfId="42177" xr:uid="{00000000-0005-0000-0000-00006EA00000}"/>
    <cellStyle name="Note 6 12 6 5" xfId="12709" xr:uid="{00000000-0005-0000-0000-00006FA00000}"/>
    <cellStyle name="Note 6 12 6 5 2" xfId="30144" xr:uid="{00000000-0005-0000-0000-000070A00000}"/>
    <cellStyle name="Note 6 12 6 5 3" xfId="44597" xr:uid="{00000000-0005-0000-0000-000071A00000}"/>
    <cellStyle name="Note 6 12 6 6" xfId="19716" xr:uid="{00000000-0005-0000-0000-000072A00000}"/>
    <cellStyle name="Note 6 12 7" xfId="2876" xr:uid="{00000000-0005-0000-0000-000073A00000}"/>
    <cellStyle name="Note 6 12 7 2" xfId="5387" xr:uid="{00000000-0005-0000-0000-000074A00000}"/>
    <cellStyle name="Note 6 12 7 2 2" xfId="14666" xr:uid="{00000000-0005-0000-0000-000075A00000}"/>
    <cellStyle name="Note 6 12 7 2 2 2" xfId="32101" xr:uid="{00000000-0005-0000-0000-000076A00000}"/>
    <cellStyle name="Note 6 12 7 2 2 3" xfId="46554" xr:uid="{00000000-0005-0000-0000-000077A00000}"/>
    <cellStyle name="Note 6 12 7 2 3" xfId="17127" xr:uid="{00000000-0005-0000-0000-000078A00000}"/>
    <cellStyle name="Note 6 12 7 2 3 2" xfId="34562" xr:uid="{00000000-0005-0000-0000-000079A00000}"/>
    <cellStyle name="Note 6 12 7 2 3 3" xfId="49015" xr:uid="{00000000-0005-0000-0000-00007AA00000}"/>
    <cellStyle name="Note 6 12 7 2 4" xfId="22823" xr:uid="{00000000-0005-0000-0000-00007BA00000}"/>
    <cellStyle name="Note 6 12 7 2 5" xfId="37276" xr:uid="{00000000-0005-0000-0000-00007CA00000}"/>
    <cellStyle name="Note 6 12 7 3" xfId="7849" xr:uid="{00000000-0005-0000-0000-00007DA00000}"/>
    <cellStyle name="Note 6 12 7 3 2" xfId="25284" xr:uid="{00000000-0005-0000-0000-00007EA00000}"/>
    <cellStyle name="Note 6 12 7 3 3" xfId="39737" xr:uid="{00000000-0005-0000-0000-00007FA00000}"/>
    <cellStyle name="Note 6 12 7 4" xfId="10290" xr:uid="{00000000-0005-0000-0000-000080A00000}"/>
    <cellStyle name="Note 6 12 7 4 2" xfId="27725" xr:uid="{00000000-0005-0000-0000-000081A00000}"/>
    <cellStyle name="Note 6 12 7 4 3" xfId="42178" xr:uid="{00000000-0005-0000-0000-000082A00000}"/>
    <cellStyle name="Note 6 12 7 5" xfId="12710" xr:uid="{00000000-0005-0000-0000-000083A00000}"/>
    <cellStyle name="Note 6 12 7 5 2" xfId="30145" xr:uid="{00000000-0005-0000-0000-000084A00000}"/>
    <cellStyle name="Note 6 12 7 5 3" xfId="44598" xr:uid="{00000000-0005-0000-0000-000085A00000}"/>
    <cellStyle name="Note 6 12 7 6" xfId="19717" xr:uid="{00000000-0005-0000-0000-000086A00000}"/>
    <cellStyle name="Note 6 12 8" xfId="2877" xr:uid="{00000000-0005-0000-0000-000087A00000}"/>
    <cellStyle name="Note 6 12 8 2" xfId="5388" xr:uid="{00000000-0005-0000-0000-000088A00000}"/>
    <cellStyle name="Note 6 12 8 2 2" xfId="22824" xr:uid="{00000000-0005-0000-0000-000089A00000}"/>
    <cellStyle name="Note 6 12 8 2 3" xfId="37277" xr:uid="{00000000-0005-0000-0000-00008AA00000}"/>
    <cellStyle name="Note 6 12 8 3" xfId="7850" xr:uid="{00000000-0005-0000-0000-00008BA00000}"/>
    <cellStyle name="Note 6 12 8 3 2" xfId="25285" xr:uid="{00000000-0005-0000-0000-00008CA00000}"/>
    <cellStyle name="Note 6 12 8 3 3" xfId="39738" xr:uid="{00000000-0005-0000-0000-00008DA00000}"/>
    <cellStyle name="Note 6 12 8 4" xfId="10291" xr:uid="{00000000-0005-0000-0000-00008EA00000}"/>
    <cellStyle name="Note 6 12 8 4 2" xfId="27726" xr:uid="{00000000-0005-0000-0000-00008FA00000}"/>
    <cellStyle name="Note 6 12 8 4 3" xfId="42179" xr:uid="{00000000-0005-0000-0000-000090A00000}"/>
    <cellStyle name="Note 6 12 8 5" xfId="12711" xr:uid="{00000000-0005-0000-0000-000091A00000}"/>
    <cellStyle name="Note 6 12 8 5 2" xfId="30146" xr:uid="{00000000-0005-0000-0000-000092A00000}"/>
    <cellStyle name="Note 6 12 8 5 3" xfId="44599" xr:uid="{00000000-0005-0000-0000-000093A00000}"/>
    <cellStyle name="Note 6 12 8 6" xfId="15489" xr:uid="{00000000-0005-0000-0000-000094A00000}"/>
    <cellStyle name="Note 6 12 8 6 2" xfId="32924" xr:uid="{00000000-0005-0000-0000-000095A00000}"/>
    <cellStyle name="Note 6 12 8 6 3" xfId="47377" xr:uid="{00000000-0005-0000-0000-000096A00000}"/>
    <cellStyle name="Note 6 12 8 7" xfId="19718" xr:uid="{00000000-0005-0000-0000-000097A00000}"/>
    <cellStyle name="Note 6 12 8 8" xfId="20651" xr:uid="{00000000-0005-0000-0000-000098A00000}"/>
    <cellStyle name="Note 6 12 9" xfId="5369" xr:uid="{00000000-0005-0000-0000-000099A00000}"/>
    <cellStyle name="Note 6 12 9 2" xfId="14652" xr:uid="{00000000-0005-0000-0000-00009AA00000}"/>
    <cellStyle name="Note 6 12 9 2 2" xfId="32087" xr:uid="{00000000-0005-0000-0000-00009BA00000}"/>
    <cellStyle name="Note 6 12 9 2 3" xfId="46540" xr:uid="{00000000-0005-0000-0000-00009CA00000}"/>
    <cellStyle name="Note 6 12 9 3" xfId="17113" xr:uid="{00000000-0005-0000-0000-00009DA00000}"/>
    <cellStyle name="Note 6 12 9 3 2" xfId="34548" xr:uid="{00000000-0005-0000-0000-00009EA00000}"/>
    <cellStyle name="Note 6 12 9 3 3" xfId="49001" xr:uid="{00000000-0005-0000-0000-00009FA00000}"/>
    <cellStyle name="Note 6 12 9 4" xfId="22805" xr:uid="{00000000-0005-0000-0000-0000A0A00000}"/>
    <cellStyle name="Note 6 12 9 5" xfId="37258" xr:uid="{00000000-0005-0000-0000-0000A1A00000}"/>
    <cellStyle name="Note 6 13" xfId="2878" xr:uid="{00000000-0005-0000-0000-0000A2A00000}"/>
    <cellStyle name="Note 6 13 10" xfId="7851" xr:uid="{00000000-0005-0000-0000-0000A3A00000}"/>
    <cellStyle name="Note 6 13 10 2" xfId="25286" xr:uid="{00000000-0005-0000-0000-0000A4A00000}"/>
    <cellStyle name="Note 6 13 10 3" xfId="39739" xr:uid="{00000000-0005-0000-0000-0000A5A00000}"/>
    <cellStyle name="Note 6 13 11" xfId="10292" xr:uid="{00000000-0005-0000-0000-0000A6A00000}"/>
    <cellStyle name="Note 6 13 11 2" xfId="27727" xr:uid="{00000000-0005-0000-0000-0000A7A00000}"/>
    <cellStyle name="Note 6 13 11 3" xfId="42180" xr:uid="{00000000-0005-0000-0000-0000A8A00000}"/>
    <cellStyle name="Note 6 13 12" xfId="12712" xr:uid="{00000000-0005-0000-0000-0000A9A00000}"/>
    <cellStyle name="Note 6 13 12 2" xfId="30147" xr:uid="{00000000-0005-0000-0000-0000AAA00000}"/>
    <cellStyle name="Note 6 13 12 3" xfId="44600" xr:uid="{00000000-0005-0000-0000-0000ABA00000}"/>
    <cellStyle name="Note 6 13 13" xfId="19719" xr:uid="{00000000-0005-0000-0000-0000ACA00000}"/>
    <cellStyle name="Note 6 13 2" xfId="2879" xr:uid="{00000000-0005-0000-0000-0000ADA00000}"/>
    <cellStyle name="Note 6 13 2 2" xfId="2880" xr:uid="{00000000-0005-0000-0000-0000AEA00000}"/>
    <cellStyle name="Note 6 13 2 2 2" xfId="5391" xr:uid="{00000000-0005-0000-0000-0000AFA00000}"/>
    <cellStyle name="Note 6 13 2 2 2 2" xfId="14669" xr:uid="{00000000-0005-0000-0000-0000B0A00000}"/>
    <cellStyle name="Note 6 13 2 2 2 2 2" xfId="32104" xr:uid="{00000000-0005-0000-0000-0000B1A00000}"/>
    <cellStyle name="Note 6 13 2 2 2 2 3" xfId="46557" xr:uid="{00000000-0005-0000-0000-0000B2A00000}"/>
    <cellStyle name="Note 6 13 2 2 2 3" xfId="17130" xr:uid="{00000000-0005-0000-0000-0000B3A00000}"/>
    <cellStyle name="Note 6 13 2 2 2 3 2" xfId="34565" xr:uid="{00000000-0005-0000-0000-0000B4A00000}"/>
    <cellStyle name="Note 6 13 2 2 2 3 3" xfId="49018" xr:uid="{00000000-0005-0000-0000-0000B5A00000}"/>
    <cellStyle name="Note 6 13 2 2 2 4" xfId="22827" xr:uid="{00000000-0005-0000-0000-0000B6A00000}"/>
    <cellStyle name="Note 6 13 2 2 2 5" xfId="37280" xr:uid="{00000000-0005-0000-0000-0000B7A00000}"/>
    <cellStyle name="Note 6 13 2 2 3" xfId="7853" xr:uid="{00000000-0005-0000-0000-0000B8A00000}"/>
    <cellStyle name="Note 6 13 2 2 3 2" xfId="25288" xr:uid="{00000000-0005-0000-0000-0000B9A00000}"/>
    <cellStyle name="Note 6 13 2 2 3 3" xfId="39741" xr:uid="{00000000-0005-0000-0000-0000BAA00000}"/>
    <cellStyle name="Note 6 13 2 2 4" xfId="10294" xr:uid="{00000000-0005-0000-0000-0000BBA00000}"/>
    <cellStyle name="Note 6 13 2 2 4 2" xfId="27729" xr:uid="{00000000-0005-0000-0000-0000BCA00000}"/>
    <cellStyle name="Note 6 13 2 2 4 3" xfId="42182" xr:uid="{00000000-0005-0000-0000-0000BDA00000}"/>
    <cellStyle name="Note 6 13 2 2 5" xfId="12714" xr:uid="{00000000-0005-0000-0000-0000BEA00000}"/>
    <cellStyle name="Note 6 13 2 2 5 2" xfId="30149" xr:uid="{00000000-0005-0000-0000-0000BFA00000}"/>
    <cellStyle name="Note 6 13 2 2 5 3" xfId="44602" xr:uid="{00000000-0005-0000-0000-0000C0A00000}"/>
    <cellStyle name="Note 6 13 2 2 6" xfId="19721" xr:uid="{00000000-0005-0000-0000-0000C1A00000}"/>
    <cellStyle name="Note 6 13 2 3" xfId="2881" xr:uid="{00000000-0005-0000-0000-0000C2A00000}"/>
    <cellStyle name="Note 6 13 2 3 2" xfId="5392" xr:uid="{00000000-0005-0000-0000-0000C3A00000}"/>
    <cellStyle name="Note 6 13 2 3 2 2" xfId="14670" xr:uid="{00000000-0005-0000-0000-0000C4A00000}"/>
    <cellStyle name="Note 6 13 2 3 2 2 2" xfId="32105" xr:uid="{00000000-0005-0000-0000-0000C5A00000}"/>
    <cellStyle name="Note 6 13 2 3 2 2 3" xfId="46558" xr:uid="{00000000-0005-0000-0000-0000C6A00000}"/>
    <cellStyle name="Note 6 13 2 3 2 3" xfId="17131" xr:uid="{00000000-0005-0000-0000-0000C7A00000}"/>
    <cellStyle name="Note 6 13 2 3 2 3 2" xfId="34566" xr:uid="{00000000-0005-0000-0000-0000C8A00000}"/>
    <cellStyle name="Note 6 13 2 3 2 3 3" xfId="49019" xr:uid="{00000000-0005-0000-0000-0000C9A00000}"/>
    <cellStyle name="Note 6 13 2 3 2 4" xfId="22828" xr:uid="{00000000-0005-0000-0000-0000CAA00000}"/>
    <cellStyle name="Note 6 13 2 3 2 5" xfId="37281" xr:uid="{00000000-0005-0000-0000-0000CBA00000}"/>
    <cellStyle name="Note 6 13 2 3 3" xfId="7854" xr:uid="{00000000-0005-0000-0000-0000CCA00000}"/>
    <cellStyle name="Note 6 13 2 3 3 2" xfId="25289" xr:uid="{00000000-0005-0000-0000-0000CDA00000}"/>
    <cellStyle name="Note 6 13 2 3 3 3" xfId="39742" xr:uid="{00000000-0005-0000-0000-0000CEA00000}"/>
    <cellStyle name="Note 6 13 2 3 4" xfId="10295" xr:uid="{00000000-0005-0000-0000-0000CFA00000}"/>
    <cellStyle name="Note 6 13 2 3 4 2" xfId="27730" xr:uid="{00000000-0005-0000-0000-0000D0A00000}"/>
    <cellStyle name="Note 6 13 2 3 4 3" xfId="42183" xr:uid="{00000000-0005-0000-0000-0000D1A00000}"/>
    <cellStyle name="Note 6 13 2 3 5" xfId="12715" xr:uid="{00000000-0005-0000-0000-0000D2A00000}"/>
    <cellStyle name="Note 6 13 2 3 5 2" xfId="30150" xr:uid="{00000000-0005-0000-0000-0000D3A00000}"/>
    <cellStyle name="Note 6 13 2 3 5 3" xfId="44603" xr:uid="{00000000-0005-0000-0000-0000D4A00000}"/>
    <cellStyle name="Note 6 13 2 3 6" xfId="19722" xr:uid="{00000000-0005-0000-0000-0000D5A00000}"/>
    <cellStyle name="Note 6 13 2 4" xfId="2882" xr:uid="{00000000-0005-0000-0000-0000D6A00000}"/>
    <cellStyle name="Note 6 13 2 4 2" xfId="5393" xr:uid="{00000000-0005-0000-0000-0000D7A00000}"/>
    <cellStyle name="Note 6 13 2 4 2 2" xfId="22829" xr:uid="{00000000-0005-0000-0000-0000D8A00000}"/>
    <cellStyle name="Note 6 13 2 4 2 3" xfId="37282" xr:uid="{00000000-0005-0000-0000-0000D9A00000}"/>
    <cellStyle name="Note 6 13 2 4 3" xfId="7855" xr:uid="{00000000-0005-0000-0000-0000DAA00000}"/>
    <cellStyle name="Note 6 13 2 4 3 2" xfId="25290" xr:uid="{00000000-0005-0000-0000-0000DBA00000}"/>
    <cellStyle name="Note 6 13 2 4 3 3" xfId="39743" xr:uid="{00000000-0005-0000-0000-0000DCA00000}"/>
    <cellStyle name="Note 6 13 2 4 4" xfId="10296" xr:uid="{00000000-0005-0000-0000-0000DDA00000}"/>
    <cellStyle name="Note 6 13 2 4 4 2" xfId="27731" xr:uid="{00000000-0005-0000-0000-0000DEA00000}"/>
    <cellStyle name="Note 6 13 2 4 4 3" xfId="42184" xr:uid="{00000000-0005-0000-0000-0000DFA00000}"/>
    <cellStyle name="Note 6 13 2 4 5" xfId="12716" xr:uid="{00000000-0005-0000-0000-0000E0A00000}"/>
    <cellStyle name="Note 6 13 2 4 5 2" xfId="30151" xr:uid="{00000000-0005-0000-0000-0000E1A00000}"/>
    <cellStyle name="Note 6 13 2 4 5 3" xfId="44604" xr:uid="{00000000-0005-0000-0000-0000E2A00000}"/>
    <cellStyle name="Note 6 13 2 4 6" xfId="15490" xr:uid="{00000000-0005-0000-0000-0000E3A00000}"/>
    <cellStyle name="Note 6 13 2 4 6 2" xfId="32925" xr:uid="{00000000-0005-0000-0000-0000E4A00000}"/>
    <cellStyle name="Note 6 13 2 4 6 3" xfId="47378" xr:uid="{00000000-0005-0000-0000-0000E5A00000}"/>
    <cellStyle name="Note 6 13 2 4 7" xfId="19723" xr:uid="{00000000-0005-0000-0000-0000E6A00000}"/>
    <cellStyle name="Note 6 13 2 4 8" xfId="20652" xr:uid="{00000000-0005-0000-0000-0000E7A00000}"/>
    <cellStyle name="Note 6 13 2 5" xfId="5390" xr:uid="{00000000-0005-0000-0000-0000E8A00000}"/>
    <cellStyle name="Note 6 13 2 5 2" xfId="14668" xr:uid="{00000000-0005-0000-0000-0000E9A00000}"/>
    <cellStyle name="Note 6 13 2 5 2 2" xfId="32103" xr:uid="{00000000-0005-0000-0000-0000EAA00000}"/>
    <cellStyle name="Note 6 13 2 5 2 3" xfId="46556" xr:uid="{00000000-0005-0000-0000-0000EBA00000}"/>
    <cellStyle name="Note 6 13 2 5 3" xfId="17129" xr:uid="{00000000-0005-0000-0000-0000ECA00000}"/>
    <cellStyle name="Note 6 13 2 5 3 2" xfId="34564" xr:uid="{00000000-0005-0000-0000-0000EDA00000}"/>
    <cellStyle name="Note 6 13 2 5 3 3" xfId="49017" xr:uid="{00000000-0005-0000-0000-0000EEA00000}"/>
    <cellStyle name="Note 6 13 2 5 4" xfId="22826" xr:uid="{00000000-0005-0000-0000-0000EFA00000}"/>
    <cellStyle name="Note 6 13 2 5 5" xfId="37279" xr:uid="{00000000-0005-0000-0000-0000F0A00000}"/>
    <cellStyle name="Note 6 13 2 6" xfId="7852" xr:uid="{00000000-0005-0000-0000-0000F1A00000}"/>
    <cellStyle name="Note 6 13 2 6 2" xfId="25287" xr:uid="{00000000-0005-0000-0000-0000F2A00000}"/>
    <cellStyle name="Note 6 13 2 6 3" xfId="39740" xr:uid="{00000000-0005-0000-0000-0000F3A00000}"/>
    <cellStyle name="Note 6 13 2 7" xfId="10293" xr:uid="{00000000-0005-0000-0000-0000F4A00000}"/>
    <cellStyle name="Note 6 13 2 7 2" xfId="27728" xr:uid="{00000000-0005-0000-0000-0000F5A00000}"/>
    <cellStyle name="Note 6 13 2 7 3" xfId="42181" xr:uid="{00000000-0005-0000-0000-0000F6A00000}"/>
    <cellStyle name="Note 6 13 2 8" xfId="12713" xr:uid="{00000000-0005-0000-0000-0000F7A00000}"/>
    <cellStyle name="Note 6 13 2 8 2" xfId="30148" xr:uid="{00000000-0005-0000-0000-0000F8A00000}"/>
    <cellStyle name="Note 6 13 2 8 3" xfId="44601" xr:uid="{00000000-0005-0000-0000-0000F9A00000}"/>
    <cellStyle name="Note 6 13 2 9" xfId="19720" xr:uid="{00000000-0005-0000-0000-0000FAA00000}"/>
    <cellStyle name="Note 6 13 3" xfId="2883" xr:uid="{00000000-0005-0000-0000-0000FBA00000}"/>
    <cellStyle name="Note 6 13 3 2" xfId="2884" xr:uid="{00000000-0005-0000-0000-0000FCA00000}"/>
    <cellStyle name="Note 6 13 3 2 2" xfId="5395" xr:uid="{00000000-0005-0000-0000-0000FDA00000}"/>
    <cellStyle name="Note 6 13 3 2 2 2" xfId="14672" xr:uid="{00000000-0005-0000-0000-0000FEA00000}"/>
    <cellStyle name="Note 6 13 3 2 2 2 2" xfId="32107" xr:uid="{00000000-0005-0000-0000-0000FFA00000}"/>
    <cellStyle name="Note 6 13 3 2 2 2 3" xfId="46560" xr:uid="{00000000-0005-0000-0000-000000A10000}"/>
    <cellStyle name="Note 6 13 3 2 2 3" xfId="17133" xr:uid="{00000000-0005-0000-0000-000001A10000}"/>
    <cellStyle name="Note 6 13 3 2 2 3 2" xfId="34568" xr:uid="{00000000-0005-0000-0000-000002A10000}"/>
    <cellStyle name="Note 6 13 3 2 2 3 3" xfId="49021" xr:uid="{00000000-0005-0000-0000-000003A10000}"/>
    <cellStyle name="Note 6 13 3 2 2 4" xfId="22831" xr:uid="{00000000-0005-0000-0000-000004A10000}"/>
    <cellStyle name="Note 6 13 3 2 2 5" xfId="37284" xr:uid="{00000000-0005-0000-0000-000005A10000}"/>
    <cellStyle name="Note 6 13 3 2 3" xfId="7857" xr:uid="{00000000-0005-0000-0000-000006A10000}"/>
    <cellStyle name="Note 6 13 3 2 3 2" xfId="25292" xr:uid="{00000000-0005-0000-0000-000007A10000}"/>
    <cellStyle name="Note 6 13 3 2 3 3" xfId="39745" xr:uid="{00000000-0005-0000-0000-000008A10000}"/>
    <cellStyle name="Note 6 13 3 2 4" xfId="10298" xr:uid="{00000000-0005-0000-0000-000009A10000}"/>
    <cellStyle name="Note 6 13 3 2 4 2" xfId="27733" xr:uid="{00000000-0005-0000-0000-00000AA10000}"/>
    <cellStyle name="Note 6 13 3 2 4 3" xfId="42186" xr:uid="{00000000-0005-0000-0000-00000BA10000}"/>
    <cellStyle name="Note 6 13 3 2 5" xfId="12718" xr:uid="{00000000-0005-0000-0000-00000CA10000}"/>
    <cellStyle name="Note 6 13 3 2 5 2" xfId="30153" xr:uid="{00000000-0005-0000-0000-00000DA10000}"/>
    <cellStyle name="Note 6 13 3 2 5 3" xfId="44606" xr:uid="{00000000-0005-0000-0000-00000EA10000}"/>
    <cellStyle name="Note 6 13 3 2 6" xfId="19725" xr:uid="{00000000-0005-0000-0000-00000FA10000}"/>
    <cellStyle name="Note 6 13 3 3" xfId="2885" xr:uid="{00000000-0005-0000-0000-000010A10000}"/>
    <cellStyle name="Note 6 13 3 3 2" xfId="5396" xr:uid="{00000000-0005-0000-0000-000011A10000}"/>
    <cellStyle name="Note 6 13 3 3 2 2" xfId="14673" xr:uid="{00000000-0005-0000-0000-000012A10000}"/>
    <cellStyle name="Note 6 13 3 3 2 2 2" xfId="32108" xr:uid="{00000000-0005-0000-0000-000013A10000}"/>
    <cellStyle name="Note 6 13 3 3 2 2 3" xfId="46561" xr:uid="{00000000-0005-0000-0000-000014A10000}"/>
    <cellStyle name="Note 6 13 3 3 2 3" xfId="17134" xr:uid="{00000000-0005-0000-0000-000015A10000}"/>
    <cellStyle name="Note 6 13 3 3 2 3 2" xfId="34569" xr:uid="{00000000-0005-0000-0000-000016A10000}"/>
    <cellStyle name="Note 6 13 3 3 2 3 3" xfId="49022" xr:uid="{00000000-0005-0000-0000-000017A10000}"/>
    <cellStyle name="Note 6 13 3 3 2 4" xfId="22832" xr:uid="{00000000-0005-0000-0000-000018A10000}"/>
    <cellStyle name="Note 6 13 3 3 2 5" xfId="37285" xr:uid="{00000000-0005-0000-0000-000019A10000}"/>
    <cellStyle name="Note 6 13 3 3 3" xfId="7858" xr:uid="{00000000-0005-0000-0000-00001AA10000}"/>
    <cellStyle name="Note 6 13 3 3 3 2" xfId="25293" xr:uid="{00000000-0005-0000-0000-00001BA10000}"/>
    <cellStyle name="Note 6 13 3 3 3 3" xfId="39746" xr:uid="{00000000-0005-0000-0000-00001CA10000}"/>
    <cellStyle name="Note 6 13 3 3 4" xfId="10299" xr:uid="{00000000-0005-0000-0000-00001DA10000}"/>
    <cellStyle name="Note 6 13 3 3 4 2" xfId="27734" xr:uid="{00000000-0005-0000-0000-00001EA10000}"/>
    <cellStyle name="Note 6 13 3 3 4 3" xfId="42187" xr:uid="{00000000-0005-0000-0000-00001FA10000}"/>
    <cellStyle name="Note 6 13 3 3 5" xfId="12719" xr:uid="{00000000-0005-0000-0000-000020A10000}"/>
    <cellStyle name="Note 6 13 3 3 5 2" xfId="30154" xr:uid="{00000000-0005-0000-0000-000021A10000}"/>
    <cellStyle name="Note 6 13 3 3 5 3" xfId="44607" xr:uid="{00000000-0005-0000-0000-000022A10000}"/>
    <cellStyle name="Note 6 13 3 3 6" xfId="19726" xr:uid="{00000000-0005-0000-0000-000023A10000}"/>
    <cellStyle name="Note 6 13 3 4" xfId="2886" xr:uid="{00000000-0005-0000-0000-000024A10000}"/>
    <cellStyle name="Note 6 13 3 4 2" xfId="5397" xr:uid="{00000000-0005-0000-0000-000025A10000}"/>
    <cellStyle name="Note 6 13 3 4 2 2" xfId="22833" xr:uid="{00000000-0005-0000-0000-000026A10000}"/>
    <cellStyle name="Note 6 13 3 4 2 3" xfId="37286" xr:uid="{00000000-0005-0000-0000-000027A10000}"/>
    <cellStyle name="Note 6 13 3 4 3" xfId="7859" xr:uid="{00000000-0005-0000-0000-000028A10000}"/>
    <cellStyle name="Note 6 13 3 4 3 2" xfId="25294" xr:uid="{00000000-0005-0000-0000-000029A10000}"/>
    <cellStyle name="Note 6 13 3 4 3 3" xfId="39747" xr:uid="{00000000-0005-0000-0000-00002AA10000}"/>
    <cellStyle name="Note 6 13 3 4 4" xfId="10300" xr:uid="{00000000-0005-0000-0000-00002BA10000}"/>
    <cellStyle name="Note 6 13 3 4 4 2" xfId="27735" xr:uid="{00000000-0005-0000-0000-00002CA10000}"/>
    <cellStyle name="Note 6 13 3 4 4 3" xfId="42188" xr:uid="{00000000-0005-0000-0000-00002DA10000}"/>
    <cellStyle name="Note 6 13 3 4 5" xfId="12720" xr:uid="{00000000-0005-0000-0000-00002EA10000}"/>
    <cellStyle name="Note 6 13 3 4 5 2" xfId="30155" xr:uid="{00000000-0005-0000-0000-00002FA10000}"/>
    <cellStyle name="Note 6 13 3 4 5 3" xfId="44608" xr:uid="{00000000-0005-0000-0000-000030A10000}"/>
    <cellStyle name="Note 6 13 3 4 6" xfId="15491" xr:uid="{00000000-0005-0000-0000-000031A10000}"/>
    <cellStyle name="Note 6 13 3 4 6 2" xfId="32926" xr:uid="{00000000-0005-0000-0000-000032A10000}"/>
    <cellStyle name="Note 6 13 3 4 6 3" xfId="47379" xr:uid="{00000000-0005-0000-0000-000033A10000}"/>
    <cellStyle name="Note 6 13 3 4 7" xfId="19727" xr:uid="{00000000-0005-0000-0000-000034A10000}"/>
    <cellStyle name="Note 6 13 3 4 8" xfId="20653" xr:uid="{00000000-0005-0000-0000-000035A10000}"/>
    <cellStyle name="Note 6 13 3 5" xfId="5394" xr:uid="{00000000-0005-0000-0000-000036A10000}"/>
    <cellStyle name="Note 6 13 3 5 2" xfId="14671" xr:uid="{00000000-0005-0000-0000-000037A10000}"/>
    <cellStyle name="Note 6 13 3 5 2 2" xfId="32106" xr:uid="{00000000-0005-0000-0000-000038A10000}"/>
    <cellStyle name="Note 6 13 3 5 2 3" xfId="46559" xr:uid="{00000000-0005-0000-0000-000039A10000}"/>
    <cellStyle name="Note 6 13 3 5 3" xfId="17132" xr:uid="{00000000-0005-0000-0000-00003AA10000}"/>
    <cellStyle name="Note 6 13 3 5 3 2" xfId="34567" xr:uid="{00000000-0005-0000-0000-00003BA10000}"/>
    <cellStyle name="Note 6 13 3 5 3 3" xfId="49020" xr:uid="{00000000-0005-0000-0000-00003CA10000}"/>
    <cellStyle name="Note 6 13 3 5 4" xfId="22830" xr:uid="{00000000-0005-0000-0000-00003DA10000}"/>
    <cellStyle name="Note 6 13 3 5 5" xfId="37283" xr:uid="{00000000-0005-0000-0000-00003EA10000}"/>
    <cellStyle name="Note 6 13 3 6" xfId="7856" xr:uid="{00000000-0005-0000-0000-00003FA10000}"/>
    <cellStyle name="Note 6 13 3 6 2" xfId="25291" xr:uid="{00000000-0005-0000-0000-000040A10000}"/>
    <cellStyle name="Note 6 13 3 6 3" xfId="39744" xr:uid="{00000000-0005-0000-0000-000041A10000}"/>
    <cellStyle name="Note 6 13 3 7" xfId="10297" xr:uid="{00000000-0005-0000-0000-000042A10000}"/>
    <cellStyle name="Note 6 13 3 7 2" xfId="27732" xr:uid="{00000000-0005-0000-0000-000043A10000}"/>
    <cellStyle name="Note 6 13 3 7 3" xfId="42185" xr:uid="{00000000-0005-0000-0000-000044A10000}"/>
    <cellStyle name="Note 6 13 3 8" xfId="12717" xr:uid="{00000000-0005-0000-0000-000045A10000}"/>
    <cellStyle name="Note 6 13 3 8 2" xfId="30152" xr:uid="{00000000-0005-0000-0000-000046A10000}"/>
    <cellStyle name="Note 6 13 3 8 3" xfId="44605" xr:uid="{00000000-0005-0000-0000-000047A10000}"/>
    <cellStyle name="Note 6 13 3 9" xfId="19724" xr:uid="{00000000-0005-0000-0000-000048A10000}"/>
    <cellStyle name="Note 6 13 4" xfId="2887" xr:uid="{00000000-0005-0000-0000-000049A10000}"/>
    <cellStyle name="Note 6 13 4 2" xfId="2888" xr:uid="{00000000-0005-0000-0000-00004AA10000}"/>
    <cellStyle name="Note 6 13 4 2 2" xfId="5399" xr:uid="{00000000-0005-0000-0000-00004BA10000}"/>
    <cellStyle name="Note 6 13 4 2 2 2" xfId="14675" xr:uid="{00000000-0005-0000-0000-00004CA10000}"/>
    <cellStyle name="Note 6 13 4 2 2 2 2" xfId="32110" xr:uid="{00000000-0005-0000-0000-00004DA10000}"/>
    <cellStyle name="Note 6 13 4 2 2 2 3" xfId="46563" xr:uid="{00000000-0005-0000-0000-00004EA10000}"/>
    <cellStyle name="Note 6 13 4 2 2 3" xfId="17136" xr:uid="{00000000-0005-0000-0000-00004FA10000}"/>
    <cellStyle name="Note 6 13 4 2 2 3 2" xfId="34571" xr:uid="{00000000-0005-0000-0000-000050A10000}"/>
    <cellStyle name="Note 6 13 4 2 2 3 3" xfId="49024" xr:uid="{00000000-0005-0000-0000-000051A10000}"/>
    <cellStyle name="Note 6 13 4 2 2 4" xfId="22835" xr:uid="{00000000-0005-0000-0000-000052A10000}"/>
    <cellStyle name="Note 6 13 4 2 2 5" xfId="37288" xr:uid="{00000000-0005-0000-0000-000053A10000}"/>
    <cellStyle name="Note 6 13 4 2 3" xfId="7861" xr:uid="{00000000-0005-0000-0000-000054A10000}"/>
    <cellStyle name="Note 6 13 4 2 3 2" xfId="25296" xr:uid="{00000000-0005-0000-0000-000055A10000}"/>
    <cellStyle name="Note 6 13 4 2 3 3" xfId="39749" xr:uid="{00000000-0005-0000-0000-000056A10000}"/>
    <cellStyle name="Note 6 13 4 2 4" xfId="10302" xr:uid="{00000000-0005-0000-0000-000057A10000}"/>
    <cellStyle name="Note 6 13 4 2 4 2" xfId="27737" xr:uid="{00000000-0005-0000-0000-000058A10000}"/>
    <cellStyle name="Note 6 13 4 2 4 3" xfId="42190" xr:uid="{00000000-0005-0000-0000-000059A10000}"/>
    <cellStyle name="Note 6 13 4 2 5" xfId="12722" xr:uid="{00000000-0005-0000-0000-00005AA10000}"/>
    <cellStyle name="Note 6 13 4 2 5 2" xfId="30157" xr:uid="{00000000-0005-0000-0000-00005BA10000}"/>
    <cellStyle name="Note 6 13 4 2 5 3" xfId="44610" xr:uid="{00000000-0005-0000-0000-00005CA10000}"/>
    <cellStyle name="Note 6 13 4 2 6" xfId="19729" xr:uid="{00000000-0005-0000-0000-00005DA10000}"/>
    <cellStyle name="Note 6 13 4 3" xfId="2889" xr:uid="{00000000-0005-0000-0000-00005EA10000}"/>
    <cellStyle name="Note 6 13 4 3 2" xfId="5400" xr:uid="{00000000-0005-0000-0000-00005FA10000}"/>
    <cellStyle name="Note 6 13 4 3 2 2" xfId="14676" xr:uid="{00000000-0005-0000-0000-000060A10000}"/>
    <cellStyle name="Note 6 13 4 3 2 2 2" xfId="32111" xr:uid="{00000000-0005-0000-0000-000061A10000}"/>
    <cellStyle name="Note 6 13 4 3 2 2 3" xfId="46564" xr:uid="{00000000-0005-0000-0000-000062A10000}"/>
    <cellStyle name="Note 6 13 4 3 2 3" xfId="17137" xr:uid="{00000000-0005-0000-0000-000063A10000}"/>
    <cellStyle name="Note 6 13 4 3 2 3 2" xfId="34572" xr:uid="{00000000-0005-0000-0000-000064A10000}"/>
    <cellStyle name="Note 6 13 4 3 2 3 3" xfId="49025" xr:uid="{00000000-0005-0000-0000-000065A10000}"/>
    <cellStyle name="Note 6 13 4 3 2 4" xfId="22836" xr:uid="{00000000-0005-0000-0000-000066A10000}"/>
    <cellStyle name="Note 6 13 4 3 2 5" xfId="37289" xr:uid="{00000000-0005-0000-0000-000067A10000}"/>
    <cellStyle name="Note 6 13 4 3 3" xfId="7862" xr:uid="{00000000-0005-0000-0000-000068A10000}"/>
    <cellStyle name="Note 6 13 4 3 3 2" xfId="25297" xr:uid="{00000000-0005-0000-0000-000069A10000}"/>
    <cellStyle name="Note 6 13 4 3 3 3" xfId="39750" xr:uid="{00000000-0005-0000-0000-00006AA10000}"/>
    <cellStyle name="Note 6 13 4 3 4" xfId="10303" xr:uid="{00000000-0005-0000-0000-00006BA10000}"/>
    <cellStyle name="Note 6 13 4 3 4 2" xfId="27738" xr:uid="{00000000-0005-0000-0000-00006CA10000}"/>
    <cellStyle name="Note 6 13 4 3 4 3" xfId="42191" xr:uid="{00000000-0005-0000-0000-00006DA10000}"/>
    <cellStyle name="Note 6 13 4 3 5" xfId="12723" xr:uid="{00000000-0005-0000-0000-00006EA10000}"/>
    <cellStyle name="Note 6 13 4 3 5 2" xfId="30158" xr:uid="{00000000-0005-0000-0000-00006FA10000}"/>
    <cellStyle name="Note 6 13 4 3 5 3" xfId="44611" xr:uid="{00000000-0005-0000-0000-000070A10000}"/>
    <cellStyle name="Note 6 13 4 3 6" xfId="19730" xr:uid="{00000000-0005-0000-0000-000071A10000}"/>
    <cellStyle name="Note 6 13 4 4" xfId="2890" xr:uid="{00000000-0005-0000-0000-000072A10000}"/>
    <cellStyle name="Note 6 13 4 4 2" xfId="5401" xr:uid="{00000000-0005-0000-0000-000073A10000}"/>
    <cellStyle name="Note 6 13 4 4 2 2" xfId="22837" xr:uid="{00000000-0005-0000-0000-000074A10000}"/>
    <cellStyle name="Note 6 13 4 4 2 3" xfId="37290" xr:uid="{00000000-0005-0000-0000-000075A10000}"/>
    <cellStyle name="Note 6 13 4 4 3" xfId="7863" xr:uid="{00000000-0005-0000-0000-000076A10000}"/>
    <cellStyle name="Note 6 13 4 4 3 2" xfId="25298" xr:uid="{00000000-0005-0000-0000-000077A10000}"/>
    <cellStyle name="Note 6 13 4 4 3 3" xfId="39751" xr:uid="{00000000-0005-0000-0000-000078A10000}"/>
    <cellStyle name="Note 6 13 4 4 4" xfId="10304" xr:uid="{00000000-0005-0000-0000-000079A10000}"/>
    <cellStyle name="Note 6 13 4 4 4 2" xfId="27739" xr:uid="{00000000-0005-0000-0000-00007AA10000}"/>
    <cellStyle name="Note 6 13 4 4 4 3" xfId="42192" xr:uid="{00000000-0005-0000-0000-00007BA10000}"/>
    <cellStyle name="Note 6 13 4 4 5" xfId="12724" xr:uid="{00000000-0005-0000-0000-00007CA10000}"/>
    <cellStyle name="Note 6 13 4 4 5 2" xfId="30159" xr:uid="{00000000-0005-0000-0000-00007DA10000}"/>
    <cellStyle name="Note 6 13 4 4 5 3" xfId="44612" xr:uid="{00000000-0005-0000-0000-00007EA10000}"/>
    <cellStyle name="Note 6 13 4 4 6" xfId="15492" xr:uid="{00000000-0005-0000-0000-00007FA10000}"/>
    <cellStyle name="Note 6 13 4 4 6 2" xfId="32927" xr:uid="{00000000-0005-0000-0000-000080A10000}"/>
    <cellStyle name="Note 6 13 4 4 6 3" xfId="47380" xr:uid="{00000000-0005-0000-0000-000081A10000}"/>
    <cellStyle name="Note 6 13 4 4 7" xfId="19731" xr:uid="{00000000-0005-0000-0000-000082A10000}"/>
    <cellStyle name="Note 6 13 4 4 8" xfId="20654" xr:uid="{00000000-0005-0000-0000-000083A10000}"/>
    <cellStyle name="Note 6 13 4 5" xfId="5398" xr:uid="{00000000-0005-0000-0000-000084A10000}"/>
    <cellStyle name="Note 6 13 4 5 2" xfId="14674" xr:uid="{00000000-0005-0000-0000-000085A10000}"/>
    <cellStyle name="Note 6 13 4 5 2 2" xfId="32109" xr:uid="{00000000-0005-0000-0000-000086A10000}"/>
    <cellStyle name="Note 6 13 4 5 2 3" xfId="46562" xr:uid="{00000000-0005-0000-0000-000087A10000}"/>
    <cellStyle name="Note 6 13 4 5 3" xfId="17135" xr:uid="{00000000-0005-0000-0000-000088A10000}"/>
    <cellStyle name="Note 6 13 4 5 3 2" xfId="34570" xr:uid="{00000000-0005-0000-0000-000089A10000}"/>
    <cellStyle name="Note 6 13 4 5 3 3" xfId="49023" xr:uid="{00000000-0005-0000-0000-00008AA10000}"/>
    <cellStyle name="Note 6 13 4 5 4" xfId="22834" xr:uid="{00000000-0005-0000-0000-00008BA10000}"/>
    <cellStyle name="Note 6 13 4 5 5" xfId="37287" xr:uid="{00000000-0005-0000-0000-00008CA10000}"/>
    <cellStyle name="Note 6 13 4 6" xfId="7860" xr:uid="{00000000-0005-0000-0000-00008DA10000}"/>
    <cellStyle name="Note 6 13 4 6 2" xfId="25295" xr:uid="{00000000-0005-0000-0000-00008EA10000}"/>
    <cellStyle name="Note 6 13 4 6 3" xfId="39748" xr:uid="{00000000-0005-0000-0000-00008FA10000}"/>
    <cellStyle name="Note 6 13 4 7" xfId="10301" xr:uid="{00000000-0005-0000-0000-000090A10000}"/>
    <cellStyle name="Note 6 13 4 7 2" xfId="27736" xr:uid="{00000000-0005-0000-0000-000091A10000}"/>
    <cellStyle name="Note 6 13 4 7 3" xfId="42189" xr:uid="{00000000-0005-0000-0000-000092A10000}"/>
    <cellStyle name="Note 6 13 4 8" xfId="12721" xr:uid="{00000000-0005-0000-0000-000093A10000}"/>
    <cellStyle name="Note 6 13 4 8 2" xfId="30156" xr:uid="{00000000-0005-0000-0000-000094A10000}"/>
    <cellStyle name="Note 6 13 4 8 3" xfId="44609" xr:uid="{00000000-0005-0000-0000-000095A10000}"/>
    <cellStyle name="Note 6 13 4 9" xfId="19728" xr:uid="{00000000-0005-0000-0000-000096A10000}"/>
    <cellStyle name="Note 6 13 5" xfId="2891" xr:uid="{00000000-0005-0000-0000-000097A10000}"/>
    <cellStyle name="Note 6 13 5 2" xfId="2892" xr:uid="{00000000-0005-0000-0000-000098A10000}"/>
    <cellStyle name="Note 6 13 5 2 2" xfId="5403" xr:uid="{00000000-0005-0000-0000-000099A10000}"/>
    <cellStyle name="Note 6 13 5 2 2 2" xfId="14678" xr:uid="{00000000-0005-0000-0000-00009AA10000}"/>
    <cellStyle name="Note 6 13 5 2 2 2 2" xfId="32113" xr:uid="{00000000-0005-0000-0000-00009BA10000}"/>
    <cellStyle name="Note 6 13 5 2 2 2 3" xfId="46566" xr:uid="{00000000-0005-0000-0000-00009CA10000}"/>
    <cellStyle name="Note 6 13 5 2 2 3" xfId="17139" xr:uid="{00000000-0005-0000-0000-00009DA10000}"/>
    <cellStyle name="Note 6 13 5 2 2 3 2" xfId="34574" xr:uid="{00000000-0005-0000-0000-00009EA10000}"/>
    <cellStyle name="Note 6 13 5 2 2 3 3" xfId="49027" xr:uid="{00000000-0005-0000-0000-00009FA10000}"/>
    <cellStyle name="Note 6 13 5 2 2 4" xfId="22839" xr:uid="{00000000-0005-0000-0000-0000A0A10000}"/>
    <cellStyle name="Note 6 13 5 2 2 5" xfId="37292" xr:uid="{00000000-0005-0000-0000-0000A1A10000}"/>
    <cellStyle name="Note 6 13 5 2 3" xfId="7865" xr:uid="{00000000-0005-0000-0000-0000A2A10000}"/>
    <cellStyle name="Note 6 13 5 2 3 2" xfId="25300" xr:uid="{00000000-0005-0000-0000-0000A3A10000}"/>
    <cellStyle name="Note 6 13 5 2 3 3" xfId="39753" xr:uid="{00000000-0005-0000-0000-0000A4A10000}"/>
    <cellStyle name="Note 6 13 5 2 4" xfId="10306" xr:uid="{00000000-0005-0000-0000-0000A5A10000}"/>
    <cellStyle name="Note 6 13 5 2 4 2" xfId="27741" xr:uid="{00000000-0005-0000-0000-0000A6A10000}"/>
    <cellStyle name="Note 6 13 5 2 4 3" xfId="42194" xr:uid="{00000000-0005-0000-0000-0000A7A10000}"/>
    <cellStyle name="Note 6 13 5 2 5" xfId="12726" xr:uid="{00000000-0005-0000-0000-0000A8A10000}"/>
    <cellStyle name="Note 6 13 5 2 5 2" xfId="30161" xr:uid="{00000000-0005-0000-0000-0000A9A10000}"/>
    <cellStyle name="Note 6 13 5 2 5 3" xfId="44614" xr:uid="{00000000-0005-0000-0000-0000AAA10000}"/>
    <cellStyle name="Note 6 13 5 2 6" xfId="19733" xr:uid="{00000000-0005-0000-0000-0000ABA10000}"/>
    <cellStyle name="Note 6 13 5 3" xfId="2893" xr:uid="{00000000-0005-0000-0000-0000ACA10000}"/>
    <cellStyle name="Note 6 13 5 3 2" xfId="5404" xr:uid="{00000000-0005-0000-0000-0000ADA10000}"/>
    <cellStyle name="Note 6 13 5 3 2 2" xfId="14679" xr:uid="{00000000-0005-0000-0000-0000AEA10000}"/>
    <cellStyle name="Note 6 13 5 3 2 2 2" xfId="32114" xr:uid="{00000000-0005-0000-0000-0000AFA10000}"/>
    <cellStyle name="Note 6 13 5 3 2 2 3" xfId="46567" xr:uid="{00000000-0005-0000-0000-0000B0A10000}"/>
    <cellStyle name="Note 6 13 5 3 2 3" xfId="17140" xr:uid="{00000000-0005-0000-0000-0000B1A10000}"/>
    <cellStyle name="Note 6 13 5 3 2 3 2" xfId="34575" xr:uid="{00000000-0005-0000-0000-0000B2A10000}"/>
    <cellStyle name="Note 6 13 5 3 2 3 3" xfId="49028" xr:uid="{00000000-0005-0000-0000-0000B3A10000}"/>
    <cellStyle name="Note 6 13 5 3 2 4" xfId="22840" xr:uid="{00000000-0005-0000-0000-0000B4A10000}"/>
    <cellStyle name="Note 6 13 5 3 2 5" xfId="37293" xr:uid="{00000000-0005-0000-0000-0000B5A10000}"/>
    <cellStyle name="Note 6 13 5 3 3" xfId="7866" xr:uid="{00000000-0005-0000-0000-0000B6A10000}"/>
    <cellStyle name="Note 6 13 5 3 3 2" xfId="25301" xr:uid="{00000000-0005-0000-0000-0000B7A10000}"/>
    <cellStyle name="Note 6 13 5 3 3 3" xfId="39754" xr:uid="{00000000-0005-0000-0000-0000B8A10000}"/>
    <cellStyle name="Note 6 13 5 3 4" xfId="10307" xr:uid="{00000000-0005-0000-0000-0000B9A10000}"/>
    <cellStyle name="Note 6 13 5 3 4 2" xfId="27742" xr:uid="{00000000-0005-0000-0000-0000BAA10000}"/>
    <cellStyle name="Note 6 13 5 3 4 3" xfId="42195" xr:uid="{00000000-0005-0000-0000-0000BBA10000}"/>
    <cellStyle name="Note 6 13 5 3 5" xfId="12727" xr:uid="{00000000-0005-0000-0000-0000BCA10000}"/>
    <cellStyle name="Note 6 13 5 3 5 2" xfId="30162" xr:uid="{00000000-0005-0000-0000-0000BDA10000}"/>
    <cellStyle name="Note 6 13 5 3 5 3" xfId="44615" xr:uid="{00000000-0005-0000-0000-0000BEA10000}"/>
    <cellStyle name="Note 6 13 5 3 6" xfId="19734" xr:uid="{00000000-0005-0000-0000-0000BFA10000}"/>
    <cellStyle name="Note 6 13 5 4" xfId="2894" xr:uid="{00000000-0005-0000-0000-0000C0A10000}"/>
    <cellStyle name="Note 6 13 5 4 2" xfId="5405" xr:uid="{00000000-0005-0000-0000-0000C1A10000}"/>
    <cellStyle name="Note 6 13 5 4 2 2" xfId="22841" xr:uid="{00000000-0005-0000-0000-0000C2A10000}"/>
    <cellStyle name="Note 6 13 5 4 2 3" xfId="37294" xr:uid="{00000000-0005-0000-0000-0000C3A10000}"/>
    <cellStyle name="Note 6 13 5 4 3" xfId="7867" xr:uid="{00000000-0005-0000-0000-0000C4A10000}"/>
    <cellStyle name="Note 6 13 5 4 3 2" xfId="25302" xr:uid="{00000000-0005-0000-0000-0000C5A10000}"/>
    <cellStyle name="Note 6 13 5 4 3 3" xfId="39755" xr:uid="{00000000-0005-0000-0000-0000C6A10000}"/>
    <cellStyle name="Note 6 13 5 4 4" xfId="10308" xr:uid="{00000000-0005-0000-0000-0000C7A10000}"/>
    <cellStyle name="Note 6 13 5 4 4 2" xfId="27743" xr:uid="{00000000-0005-0000-0000-0000C8A10000}"/>
    <cellStyle name="Note 6 13 5 4 4 3" xfId="42196" xr:uid="{00000000-0005-0000-0000-0000C9A10000}"/>
    <cellStyle name="Note 6 13 5 4 5" xfId="12728" xr:uid="{00000000-0005-0000-0000-0000CAA10000}"/>
    <cellStyle name="Note 6 13 5 4 5 2" xfId="30163" xr:uid="{00000000-0005-0000-0000-0000CBA10000}"/>
    <cellStyle name="Note 6 13 5 4 5 3" xfId="44616" xr:uid="{00000000-0005-0000-0000-0000CCA10000}"/>
    <cellStyle name="Note 6 13 5 4 6" xfId="15493" xr:uid="{00000000-0005-0000-0000-0000CDA10000}"/>
    <cellStyle name="Note 6 13 5 4 6 2" xfId="32928" xr:uid="{00000000-0005-0000-0000-0000CEA10000}"/>
    <cellStyle name="Note 6 13 5 4 6 3" xfId="47381" xr:uid="{00000000-0005-0000-0000-0000CFA10000}"/>
    <cellStyle name="Note 6 13 5 4 7" xfId="19735" xr:uid="{00000000-0005-0000-0000-0000D0A10000}"/>
    <cellStyle name="Note 6 13 5 4 8" xfId="20655" xr:uid="{00000000-0005-0000-0000-0000D1A10000}"/>
    <cellStyle name="Note 6 13 5 5" xfId="5402" xr:uid="{00000000-0005-0000-0000-0000D2A10000}"/>
    <cellStyle name="Note 6 13 5 5 2" xfId="14677" xr:uid="{00000000-0005-0000-0000-0000D3A10000}"/>
    <cellStyle name="Note 6 13 5 5 2 2" xfId="32112" xr:uid="{00000000-0005-0000-0000-0000D4A10000}"/>
    <cellStyle name="Note 6 13 5 5 2 3" xfId="46565" xr:uid="{00000000-0005-0000-0000-0000D5A10000}"/>
    <cellStyle name="Note 6 13 5 5 3" xfId="17138" xr:uid="{00000000-0005-0000-0000-0000D6A10000}"/>
    <cellStyle name="Note 6 13 5 5 3 2" xfId="34573" xr:uid="{00000000-0005-0000-0000-0000D7A10000}"/>
    <cellStyle name="Note 6 13 5 5 3 3" xfId="49026" xr:uid="{00000000-0005-0000-0000-0000D8A10000}"/>
    <cellStyle name="Note 6 13 5 5 4" xfId="22838" xr:uid="{00000000-0005-0000-0000-0000D9A10000}"/>
    <cellStyle name="Note 6 13 5 5 5" xfId="37291" xr:uid="{00000000-0005-0000-0000-0000DAA10000}"/>
    <cellStyle name="Note 6 13 5 6" xfId="7864" xr:uid="{00000000-0005-0000-0000-0000DBA10000}"/>
    <cellStyle name="Note 6 13 5 6 2" xfId="25299" xr:uid="{00000000-0005-0000-0000-0000DCA10000}"/>
    <cellStyle name="Note 6 13 5 6 3" xfId="39752" xr:uid="{00000000-0005-0000-0000-0000DDA10000}"/>
    <cellStyle name="Note 6 13 5 7" xfId="10305" xr:uid="{00000000-0005-0000-0000-0000DEA10000}"/>
    <cellStyle name="Note 6 13 5 7 2" xfId="27740" xr:uid="{00000000-0005-0000-0000-0000DFA10000}"/>
    <cellStyle name="Note 6 13 5 7 3" xfId="42193" xr:uid="{00000000-0005-0000-0000-0000E0A10000}"/>
    <cellStyle name="Note 6 13 5 8" xfId="12725" xr:uid="{00000000-0005-0000-0000-0000E1A10000}"/>
    <cellStyle name="Note 6 13 5 8 2" xfId="30160" xr:uid="{00000000-0005-0000-0000-0000E2A10000}"/>
    <cellStyle name="Note 6 13 5 8 3" xfId="44613" xr:uid="{00000000-0005-0000-0000-0000E3A10000}"/>
    <cellStyle name="Note 6 13 5 9" xfId="19732" xr:uid="{00000000-0005-0000-0000-0000E4A10000}"/>
    <cellStyle name="Note 6 13 6" xfId="2895" xr:uid="{00000000-0005-0000-0000-0000E5A10000}"/>
    <cellStyle name="Note 6 13 6 2" xfId="5406" xr:uid="{00000000-0005-0000-0000-0000E6A10000}"/>
    <cellStyle name="Note 6 13 6 2 2" xfId="14680" xr:uid="{00000000-0005-0000-0000-0000E7A10000}"/>
    <cellStyle name="Note 6 13 6 2 2 2" xfId="32115" xr:uid="{00000000-0005-0000-0000-0000E8A10000}"/>
    <cellStyle name="Note 6 13 6 2 2 3" xfId="46568" xr:uid="{00000000-0005-0000-0000-0000E9A10000}"/>
    <cellStyle name="Note 6 13 6 2 3" xfId="17141" xr:uid="{00000000-0005-0000-0000-0000EAA10000}"/>
    <cellStyle name="Note 6 13 6 2 3 2" xfId="34576" xr:uid="{00000000-0005-0000-0000-0000EBA10000}"/>
    <cellStyle name="Note 6 13 6 2 3 3" xfId="49029" xr:uid="{00000000-0005-0000-0000-0000ECA10000}"/>
    <cellStyle name="Note 6 13 6 2 4" xfId="22842" xr:uid="{00000000-0005-0000-0000-0000EDA10000}"/>
    <cellStyle name="Note 6 13 6 2 5" xfId="37295" xr:uid="{00000000-0005-0000-0000-0000EEA10000}"/>
    <cellStyle name="Note 6 13 6 3" xfId="7868" xr:uid="{00000000-0005-0000-0000-0000EFA10000}"/>
    <cellStyle name="Note 6 13 6 3 2" xfId="25303" xr:uid="{00000000-0005-0000-0000-0000F0A10000}"/>
    <cellStyle name="Note 6 13 6 3 3" xfId="39756" xr:uid="{00000000-0005-0000-0000-0000F1A10000}"/>
    <cellStyle name="Note 6 13 6 4" xfId="10309" xr:uid="{00000000-0005-0000-0000-0000F2A10000}"/>
    <cellStyle name="Note 6 13 6 4 2" xfId="27744" xr:uid="{00000000-0005-0000-0000-0000F3A10000}"/>
    <cellStyle name="Note 6 13 6 4 3" xfId="42197" xr:uid="{00000000-0005-0000-0000-0000F4A10000}"/>
    <cellStyle name="Note 6 13 6 5" xfId="12729" xr:uid="{00000000-0005-0000-0000-0000F5A10000}"/>
    <cellStyle name="Note 6 13 6 5 2" xfId="30164" xr:uid="{00000000-0005-0000-0000-0000F6A10000}"/>
    <cellStyle name="Note 6 13 6 5 3" xfId="44617" xr:uid="{00000000-0005-0000-0000-0000F7A10000}"/>
    <cellStyle name="Note 6 13 6 6" xfId="19736" xr:uid="{00000000-0005-0000-0000-0000F8A10000}"/>
    <cellStyle name="Note 6 13 7" xfId="2896" xr:uid="{00000000-0005-0000-0000-0000F9A10000}"/>
    <cellStyle name="Note 6 13 7 2" xfId="5407" xr:uid="{00000000-0005-0000-0000-0000FAA10000}"/>
    <cellStyle name="Note 6 13 7 2 2" xfId="14681" xr:uid="{00000000-0005-0000-0000-0000FBA10000}"/>
    <cellStyle name="Note 6 13 7 2 2 2" xfId="32116" xr:uid="{00000000-0005-0000-0000-0000FCA10000}"/>
    <cellStyle name="Note 6 13 7 2 2 3" xfId="46569" xr:uid="{00000000-0005-0000-0000-0000FDA10000}"/>
    <cellStyle name="Note 6 13 7 2 3" xfId="17142" xr:uid="{00000000-0005-0000-0000-0000FEA10000}"/>
    <cellStyle name="Note 6 13 7 2 3 2" xfId="34577" xr:uid="{00000000-0005-0000-0000-0000FFA10000}"/>
    <cellStyle name="Note 6 13 7 2 3 3" xfId="49030" xr:uid="{00000000-0005-0000-0000-000000A20000}"/>
    <cellStyle name="Note 6 13 7 2 4" xfId="22843" xr:uid="{00000000-0005-0000-0000-000001A20000}"/>
    <cellStyle name="Note 6 13 7 2 5" xfId="37296" xr:uid="{00000000-0005-0000-0000-000002A20000}"/>
    <cellStyle name="Note 6 13 7 3" xfId="7869" xr:uid="{00000000-0005-0000-0000-000003A20000}"/>
    <cellStyle name="Note 6 13 7 3 2" xfId="25304" xr:uid="{00000000-0005-0000-0000-000004A20000}"/>
    <cellStyle name="Note 6 13 7 3 3" xfId="39757" xr:uid="{00000000-0005-0000-0000-000005A20000}"/>
    <cellStyle name="Note 6 13 7 4" xfId="10310" xr:uid="{00000000-0005-0000-0000-000006A20000}"/>
    <cellStyle name="Note 6 13 7 4 2" xfId="27745" xr:uid="{00000000-0005-0000-0000-000007A20000}"/>
    <cellStyle name="Note 6 13 7 4 3" xfId="42198" xr:uid="{00000000-0005-0000-0000-000008A20000}"/>
    <cellStyle name="Note 6 13 7 5" xfId="12730" xr:uid="{00000000-0005-0000-0000-000009A20000}"/>
    <cellStyle name="Note 6 13 7 5 2" xfId="30165" xr:uid="{00000000-0005-0000-0000-00000AA20000}"/>
    <cellStyle name="Note 6 13 7 5 3" xfId="44618" xr:uid="{00000000-0005-0000-0000-00000BA20000}"/>
    <cellStyle name="Note 6 13 7 6" xfId="19737" xr:uid="{00000000-0005-0000-0000-00000CA20000}"/>
    <cellStyle name="Note 6 13 8" xfId="2897" xr:uid="{00000000-0005-0000-0000-00000DA20000}"/>
    <cellStyle name="Note 6 13 8 2" xfId="5408" xr:uid="{00000000-0005-0000-0000-00000EA20000}"/>
    <cellStyle name="Note 6 13 8 2 2" xfId="22844" xr:uid="{00000000-0005-0000-0000-00000FA20000}"/>
    <cellStyle name="Note 6 13 8 2 3" xfId="37297" xr:uid="{00000000-0005-0000-0000-000010A20000}"/>
    <cellStyle name="Note 6 13 8 3" xfId="7870" xr:uid="{00000000-0005-0000-0000-000011A20000}"/>
    <cellStyle name="Note 6 13 8 3 2" xfId="25305" xr:uid="{00000000-0005-0000-0000-000012A20000}"/>
    <cellStyle name="Note 6 13 8 3 3" xfId="39758" xr:uid="{00000000-0005-0000-0000-000013A20000}"/>
    <cellStyle name="Note 6 13 8 4" xfId="10311" xr:uid="{00000000-0005-0000-0000-000014A20000}"/>
    <cellStyle name="Note 6 13 8 4 2" xfId="27746" xr:uid="{00000000-0005-0000-0000-000015A20000}"/>
    <cellStyle name="Note 6 13 8 4 3" xfId="42199" xr:uid="{00000000-0005-0000-0000-000016A20000}"/>
    <cellStyle name="Note 6 13 8 5" xfId="12731" xr:uid="{00000000-0005-0000-0000-000017A20000}"/>
    <cellStyle name="Note 6 13 8 5 2" xfId="30166" xr:uid="{00000000-0005-0000-0000-000018A20000}"/>
    <cellStyle name="Note 6 13 8 5 3" xfId="44619" xr:uid="{00000000-0005-0000-0000-000019A20000}"/>
    <cellStyle name="Note 6 13 8 6" xfId="15494" xr:uid="{00000000-0005-0000-0000-00001AA20000}"/>
    <cellStyle name="Note 6 13 8 6 2" xfId="32929" xr:uid="{00000000-0005-0000-0000-00001BA20000}"/>
    <cellStyle name="Note 6 13 8 6 3" xfId="47382" xr:uid="{00000000-0005-0000-0000-00001CA20000}"/>
    <cellStyle name="Note 6 13 8 7" xfId="19738" xr:uid="{00000000-0005-0000-0000-00001DA20000}"/>
    <cellStyle name="Note 6 13 8 8" xfId="20656" xr:uid="{00000000-0005-0000-0000-00001EA20000}"/>
    <cellStyle name="Note 6 13 9" xfId="5389" xr:uid="{00000000-0005-0000-0000-00001FA20000}"/>
    <cellStyle name="Note 6 13 9 2" xfId="14667" xr:uid="{00000000-0005-0000-0000-000020A20000}"/>
    <cellStyle name="Note 6 13 9 2 2" xfId="32102" xr:uid="{00000000-0005-0000-0000-000021A20000}"/>
    <cellStyle name="Note 6 13 9 2 3" xfId="46555" xr:uid="{00000000-0005-0000-0000-000022A20000}"/>
    <cellStyle name="Note 6 13 9 3" xfId="17128" xr:uid="{00000000-0005-0000-0000-000023A20000}"/>
    <cellStyle name="Note 6 13 9 3 2" xfId="34563" xr:uid="{00000000-0005-0000-0000-000024A20000}"/>
    <cellStyle name="Note 6 13 9 3 3" xfId="49016" xr:uid="{00000000-0005-0000-0000-000025A20000}"/>
    <cellStyle name="Note 6 13 9 4" xfId="22825" xr:uid="{00000000-0005-0000-0000-000026A20000}"/>
    <cellStyle name="Note 6 13 9 5" xfId="37278" xr:uid="{00000000-0005-0000-0000-000027A20000}"/>
    <cellStyle name="Note 6 14" xfId="2898" xr:uid="{00000000-0005-0000-0000-000028A20000}"/>
    <cellStyle name="Note 6 14 10" xfId="7871" xr:uid="{00000000-0005-0000-0000-000029A20000}"/>
    <cellStyle name="Note 6 14 10 2" xfId="25306" xr:uid="{00000000-0005-0000-0000-00002AA20000}"/>
    <cellStyle name="Note 6 14 10 3" xfId="39759" xr:uid="{00000000-0005-0000-0000-00002BA20000}"/>
    <cellStyle name="Note 6 14 11" xfId="10312" xr:uid="{00000000-0005-0000-0000-00002CA20000}"/>
    <cellStyle name="Note 6 14 11 2" xfId="27747" xr:uid="{00000000-0005-0000-0000-00002DA20000}"/>
    <cellStyle name="Note 6 14 11 3" xfId="42200" xr:uid="{00000000-0005-0000-0000-00002EA20000}"/>
    <cellStyle name="Note 6 14 12" xfId="12732" xr:uid="{00000000-0005-0000-0000-00002FA20000}"/>
    <cellStyle name="Note 6 14 12 2" xfId="30167" xr:uid="{00000000-0005-0000-0000-000030A20000}"/>
    <cellStyle name="Note 6 14 12 3" xfId="44620" xr:uid="{00000000-0005-0000-0000-000031A20000}"/>
    <cellStyle name="Note 6 14 13" xfId="19739" xr:uid="{00000000-0005-0000-0000-000032A20000}"/>
    <cellStyle name="Note 6 14 2" xfId="2899" xr:uid="{00000000-0005-0000-0000-000033A20000}"/>
    <cellStyle name="Note 6 14 2 2" xfId="2900" xr:uid="{00000000-0005-0000-0000-000034A20000}"/>
    <cellStyle name="Note 6 14 2 2 2" xfId="5411" xr:uid="{00000000-0005-0000-0000-000035A20000}"/>
    <cellStyle name="Note 6 14 2 2 2 2" xfId="14684" xr:uid="{00000000-0005-0000-0000-000036A20000}"/>
    <cellStyle name="Note 6 14 2 2 2 2 2" xfId="32119" xr:uid="{00000000-0005-0000-0000-000037A20000}"/>
    <cellStyle name="Note 6 14 2 2 2 2 3" xfId="46572" xr:uid="{00000000-0005-0000-0000-000038A20000}"/>
    <cellStyle name="Note 6 14 2 2 2 3" xfId="17145" xr:uid="{00000000-0005-0000-0000-000039A20000}"/>
    <cellStyle name="Note 6 14 2 2 2 3 2" xfId="34580" xr:uid="{00000000-0005-0000-0000-00003AA20000}"/>
    <cellStyle name="Note 6 14 2 2 2 3 3" xfId="49033" xr:uid="{00000000-0005-0000-0000-00003BA20000}"/>
    <cellStyle name="Note 6 14 2 2 2 4" xfId="22847" xr:uid="{00000000-0005-0000-0000-00003CA20000}"/>
    <cellStyle name="Note 6 14 2 2 2 5" xfId="37300" xr:uid="{00000000-0005-0000-0000-00003DA20000}"/>
    <cellStyle name="Note 6 14 2 2 3" xfId="7873" xr:uid="{00000000-0005-0000-0000-00003EA20000}"/>
    <cellStyle name="Note 6 14 2 2 3 2" xfId="25308" xr:uid="{00000000-0005-0000-0000-00003FA20000}"/>
    <cellStyle name="Note 6 14 2 2 3 3" xfId="39761" xr:uid="{00000000-0005-0000-0000-000040A20000}"/>
    <cellStyle name="Note 6 14 2 2 4" xfId="10314" xr:uid="{00000000-0005-0000-0000-000041A20000}"/>
    <cellStyle name="Note 6 14 2 2 4 2" xfId="27749" xr:uid="{00000000-0005-0000-0000-000042A20000}"/>
    <cellStyle name="Note 6 14 2 2 4 3" xfId="42202" xr:uid="{00000000-0005-0000-0000-000043A20000}"/>
    <cellStyle name="Note 6 14 2 2 5" xfId="12734" xr:uid="{00000000-0005-0000-0000-000044A20000}"/>
    <cellStyle name="Note 6 14 2 2 5 2" xfId="30169" xr:uid="{00000000-0005-0000-0000-000045A20000}"/>
    <cellStyle name="Note 6 14 2 2 5 3" xfId="44622" xr:uid="{00000000-0005-0000-0000-000046A20000}"/>
    <cellStyle name="Note 6 14 2 2 6" xfId="19741" xr:uid="{00000000-0005-0000-0000-000047A20000}"/>
    <cellStyle name="Note 6 14 2 3" xfId="2901" xr:uid="{00000000-0005-0000-0000-000048A20000}"/>
    <cellStyle name="Note 6 14 2 3 2" xfId="5412" xr:uid="{00000000-0005-0000-0000-000049A20000}"/>
    <cellStyle name="Note 6 14 2 3 2 2" xfId="14685" xr:uid="{00000000-0005-0000-0000-00004AA20000}"/>
    <cellStyle name="Note 6 14 2 3 2 2 2" xfId="32120" xr:uid="{00000000-0005-0000-0000-00004BA20000}"/>
    <cellStyle name="Note 6 14 2 3 2 2 3" xfId="46573" xr:uid="{00000000-0005-0000-0000-00004CA20000}"/>
    <cellStyle name="Note 6 14 2 3 2 3" xfId="17146" xr:uid="{00000000-0005-0000-0000-00004DA20000}"/>
    <cellStyle name="Note 6 14 2 3 2 3 2" xfId="34581" xr:uid="{00000000-0005-0000-0000-00004EA20000}"/>
    <cellStyle name="Note 6 14 2 3 2 3 3" xfId="49034" xr:uid="{00000000-0005-0000-0000-00004FA20000}"/>
    <cellStyle name="Note 6 14 2 3 2 4" xfId="22848" xr:uid="{00000000-0005-0000-0000-000050A20000}"/>
    <cellStyle name="Note 6 14 2 3 2 5" xfId="37301" xr:uid="{00000000-0005-0000-0000-000051A20000}"/>
    <cellStyle name="Note 6 14 2 3 3" xfId="7874" xr:uid="{00000000-0005-0000-0000-000052A20000}"/>
    <cellStyle name="Note 6 14 2 3 3 2" xfId="25309" xr:uid="{00000000-0005-0000-0000-000053A20000}"/>
    <cellStyle name="Note 6 14 2 3 3 3" xfId="39762" xr:uid="{00000000-0005-0000-0000-000054A20000}"/>
    <cellStyle name="Note 6 14 2 3 4" xfId="10315" xr:uid="{00000000-0005-0000-0000-000055A20000}"/>
    <cellStyle name="Note 6 14 2 3 4 2" xfId="27750" xr:uid="{00000000-0005-0000-0000-000056A20000}"/>
    <cellStyle name="Note 6 14 2 3 4 3" xfId="42203" xr:uid="{00000000-0005-0000-0000-000057A20000}"/>
    <cellStyle name="Note 6 14 2 3 5" xfId="12735" xr:uid="{00000000-0005-0000-0000-000058A20000}"/>
    <cellStyle name="Note 6 14 2 3 5 2" xfId="30170" xr:uid="{00000000-0005-0000-0000-000059A20000}"/>
    <cellStyle name="Note 6 14 2 3 5 3" xfId="44623" xr:uid="{00000000-0005-0000-0000-00005AA20000}"/>
    <cellStyle name="Note 6 14 2 3 6" xfId="19742" xr:uid="{00000000-0005-0000-0000-00005BA20000}"/>
    <cellStyle name="Note 6 14 2 4" xfId="2902" xr:uid="{00000000-0005-0000-0000-00005CA20000}"/>
    <cellStyle name="Note 6 14 2 4 2" xfId="5413" xr:uid="{00000000-0005-0000-0000-00005DA20000}"/>
    <cellStyle name="Note 6 14 2 4 2 2" xfId="22849" xr:uid="{00000000-0005-0000-0000-00005EA20000}"/>
    <cellStyle name="Note 6 14 2 4 2 3" xfId="37302" xr:uid="{00000000-0005-0000-0000-00005FA20000}"/>
    <cellStyle name="Note 6 14 2 4 3" xfId="7875" xr:uid="{00000000-0005-0000-0000-000060A20000}"/>
    <cellStyle name="Note 6 14 2 4 3 2" xfId="25310" xr:uid="{00000000-0005-0000-0000-000061A20000}"/>
    <cellStyle name="Note 6 14 2 4 3 3" xfId="39763" xr:uid="{00000000-0005-0000-0000-000062A20000}"/>
    <cellStyle name="Note 6 14 2 4 4" xfId="10316" xr:uid="{00000000-0005-0000-0000-000063A20000}"/>
    <cellStyle name="Note 6 14 2 4 4 2" xfId="27751" xr:uid="{00000000-0005-0000-0000-000064A20000}"/>
    <cellStyle name="Note 6 14 2 4 4 3" xfId="42204" xr:uid="{00000000-0005-0000-0000-000065A20000}"/>
    <cellStyle name="Note 6 14 2 4 5" xfId="12736" xr:uid="{00000000-0005-0000-0000-000066A20000}"/>
    <cellStyle name="Note 6 14 2 4 5 2" xfId="30171" xr:uid="{00000000-0005-0000-0000-000067A20000}"/>
    <cellStyle name="Note 6 14 2 4 5 3" xfId="44624" xr:uid="{00000000-0005-0000-0000-000068A20000}"/>
    <cellStyle name="Note 6 14 2 4 6" xfId="15495" xr:uid="{00000000-0005-0000-0000-000069A20000}"/>
    <cellStyle name="Note 6 14 2 4 6 2" xfId="32930" xr:uid="{00000000-0005-0000-0000-00006AA20000}"/>
    <cellStyle name="Note 6 14 2 4 6 3" xfId="47383" xr:uid="{00000000-0005-0000-0000-00006BA20000}"/>
    <cellStyle name="Note 6 14 2 4 7" xfId="19743" xr:uid="{00000000-0005-0000-0000-00006CA20000}"/>
    <cellStyle name="Note 6 14 2 4 8" xfId="20657" xr:uid="{00000000-0005-0000-0000-00006DA20000}"/>
    <cellStyle name="Note 6 14 2 5" xfId="5410" xr:uid="{00000000-0005-0000-0000-00006EA20000}"/>
    <cellStyle name="Note 6 14 2 5 2" xfId="14683" xr:uid="{00000000-0005-0000-0000-00006FA20000}"/>
    <cellStyle name="Note 6 14 2 5 2 2" xfId="32118" xr:uid="{00000000-0005-0000-0000-000070A20000}"/>
    <cellStyle name="Note 6 14 2 5 2 3" xfId="46571" xr:uid="{00000000-0005-0000-0000-000071A20000}"/>
    <cellStyle name="Note 6 14 2 5 3" xfId="17144" xr:uid="{00000000-0005-0000-0000-000072A20000}"/>
    <cellStyle name="Note 6 14 2 5 3 2" xfId="34579" xr:uid="{00000000-0005-0000-0000-000073A20000}"/>
    <cellStyle name="Note 6 14 2 5 3 3" xfId="49032" xr:uid="{00000000-0005-0000-0000-000074A20000}"/>
    <cellStyle name="Note 6 14 2 5 4" xfId="22846" xr:uid="{00000000-0005-0000-0000-000075A20000}"/>
    <cellStyle name="Note 6 14 2 5 5" xfId="37299" xr:uid="{00000000-0005-0000-0000-000076A20000}"/>
    <cellStyle name="Note 6 14 2 6" xfId="7872" xr:uid="{00000000-0005-0000-0000-000077A20000}"/>
    <cellStyle name="Note 6 14 2 6 2" xfId="25307" xr:uid="{00000000-0005-0000-0000-000078A20000}"/>
    <cellStyle name="Note 6 14 2 6 3" xfId="39760" xr:uid="{00000000-0005-0000-0000-000079A20000}"/>
    <cellStyle name="Note 6 14 2 7" xfId="10313" xr:uid="{00000000-0005-0000-0000-00007AA20000}"/>
    <cellStyle name="Note 6 14 2 7 2" xfId="27748" xr:uid="{00000000-0005-0000-0000-00007BA20000}"/>
    <cellStyle name="Note 6 14 2 7 3" xfId="42201" xr:uid="{00000000-0005-0000-0000-00007CA20000}"/>
    <cellStyle name="Note 6 14 2 8" xfId="12733" xr:uid="{00000000-0005-0000-0000-00007DA20000}"/>
    <cellStyle name="Note 6 14 2 8 2" xfId="30168" xr:uid="{00000000-0005-0000-0000-00007EA20000}"/>
    <cellStyle name="Note 6 14 2 8 3" xfId="44621" xr:uid="{00000000-0005-0000-0000-00007FA20000}"/>
    <cellStyle name="Note 6 14 2 9" xfId="19740" xr:uid="{00000000-0005-0000-0000-000080A20000}"/>
    <cellStyle name="Note 6 14 3" xfId="2903" xr:uid="{00000000-0005-0000-0000-000081A20000}"/>
    <cellStyle name="Note 6 14 3 2" xfId="2904" xr:uid="{00000000-0005-0000-0000-000082A20000}"/>
    <cellStyle name="Note 6 14 3 2 2" xfId="5415" xr:uid="{00000000-0005-0000-0000-000083A20000}"/>
    <cellStyle name="Note 6 14 3 2 2 2" xfId="14687" xr:uid="{00000000-0005-0000-0000-000084A20000}"/>
    <cellStyle name="Note 6 14 3 2 2 2 2" xfId="32122" xr:uid="{00000000-0005-0000-0000-000085A20000}"/>
    <cellStyle name="Note 6 14 3 2 2 2 3" xfId="46575" xr:uid="{00000000-0005-0000-0000-000086A20000}"/>
    <cellStyle name="Note 6 14 3 2 2 3" xfId="17148" xr:uid="{00000000-0005-0000-0000-000087A20000}"/>
    <cellStyle name="Note 6 14 3 2 2 3 2" xfId="34583" xr:uid="{00000000-0005-0000-0000-000088A20000}"/>
    <cellStyle name="Note 6 14 3 2 2 3 3" xfId="49036" xr:uid="{00000000-0005-0000-0000-000089A20000}"/>
    <cellStyle name="Note 6 14 3 2 2 4" xfId="22851" xr:uid="{00000000-0005-0000-0000-00008AA20000}"/>
    <cellStyle name="Note 6 14 3 2 2 5" xfId="37304" xr:uid="{00000000-0005-0000-0000-00008BA20000}"/>
    <cellStyle name="Note 6 14 3 2 3" xfId="7877" xr:uid="{00000000-0005-0000-0000-00008CA20000}"/>
    <cellStyle name="Note 6 14 3 2 3 2" xfId="25312" xr:uid="{00000000-0005-0000-0000-00008DA20000}"/>
    <cellStyle name="Note 6 14 3 2 3 3" xfId="39765" xr:uid="{00000000-0005-0000-0000-00008EA20000}"/>
    <cellStyle name="Note 6 14 3 2 4" xfId="10318" xr:uid="{00000000-0005-0000-0000-00008FA20000}"/>
    <cellStyle name="Note 6 14 3 2 4 2" xfId="27753" xr:uid="{00000000-0005-0000-0000-000090A20000}"/>
    <cellStyle name="Note 6 14 3 2 4 3" xfId="42206" xr:uid="{00000000-0005-0000-0000-000091A20000}"/>
    <cellStyle name="Note 6 14 3 2 5" xfId="12738" xr:uid="{00000000-0005-0000-0000-000092A20000}"/>
    <cellStyle name="Note 6 14 3 2 5 2" xfId="30173" xr:uid="{00000000-0005-0000-0000-000093A20000}"/>
    <cellStyle name="Note 6 14 3 2 5 3" xfId="44626" xr:uid="{00000000-0005-0000-0000-000094A20000}"/>
    <cellStyle name="Note 6 14 3 2 6" xfId="19745" xr:uid="{00000000-0005-0000-0000-000095A20000}"/>
    <cellStyle name="Note 6 14 3 3" xfId="2905" xr:uid="{00000000-0005-0000-0000-000096A20000}"/>
    <cellStyle name="Note 6 14 3 3 2" xfId="5416" xr:uid="{00000000-0005-0000-0000-000097A20000}"/>
    <cellStyle name="Note 6 14 3 3 2 2" xfId="14688" xr:uid="{00000000-0005-0000-0000-000098A20000}"/>
    <cellStyle name="Note 6 14 3 3 2 2 2" xfId="32123" xr:uid="{00000000-0005-0000-0000-000099A20000}"/>
    <cellStyle name="Note 6 14 3 3 2 2 3" xfId="46576" xr:uid="{00000000-0005-0000-0000-00009AA20000}"/>
    <cellStyle name="Note 6 14 3 3 2 3" xfId="17149" xr:uid="{00000000-0005-0000-0000-00009BA20000}"/>
    <cellStyle name="Note 6 14 3 3 2 3 2" xfId="34584" xr:uid="{00000000-0005-0000-0000-00009CA20000}"/>
    <cellStyle name="Note 6 14 3 3 2 3 3" xfId="49037" xr:uid="{00000000-0005-0000-0000-00009DA20000}"/>
    <cellStyle name="Note 6 14 3 3 2 4" xfId="22852" xr:uid="{00000000-0005-0000-0000-00009EA20000}"/>
    <cellStyle name="Note 6 14 3 3 2 5" xfId="37305" xr:uid="{00000000-0005-0000-0000-00009FA20000}"/>
    <cellStyle name="Note 6 14 3 3 3" xfId="7878" xr:uid="{00000000-0005-0000-0000-0000A0A20000}"/>
    <cellStyle name="Note 6 14 3 3 3 2" xfId="25313" xr:uid="{00000000-0005-0000-0000-0000A1A20000}"/>
    <cellStyle name="Note 6 14 3 3 3 3" xfId="39766" xr:uid="{00000000-0005-0000-0000-0000A2A20000}"/>
    <cellStyle name="Note 6 14 3 3 4" xfId="10319" xr:uid="{00000000-0005-0000-0000-0000A3A20000}"/>
    <cellStyle name="Note 6 14 3 3 4 2" xfId="27754" xr:uid="{00000000-0005-0000-0000-0000A4A20000}"/>
    <cellStyle name="Note 6 14 3 3 4 3" xfId="42207" xr:uid="{00000000-0005-0000-0000-0000A5A20000}"/>
    <cellStyle name="Note 6 14 3 3 5" xfId="12739" xr:uid="{00000000-0005-0000-0000-0000A6A20000}"/>
    <cellStyle name="Note 6 14 3 3 5 2" xfId="30174" xr:uid="{00000000-0005-0000-0000-0000A7A20000}"/>
    <cellStyle name="Note 6 14 3 3 5 3" xfId="44627" xr:uid="{00000000-0005-0000-0000-0000A8A20000}"/>
    <cellStyle name="Note 6 14 3 3 6" xfId="19746" xr:uid="{00000000-0005-0000-0000-0000A9A20000}"/>
    <cellStyle name="Note 6 14 3 4" xfId="2906" xr:uid="{00000000-0005-0000-0000-0000AAA20000}"/>
    <cellStyle name="Note 6 14 3 4 2" xfId="5417" xr:uid="{00000000-0005-0000-0000-0000ABA20000}"/>
    <cellStyle name="Note 6 14 3 4 2 2" xfId="22853" xr:uid="{00000000-0005-0000-0000-0000ACA20000}"/>
    <cellStyle name="Note 6 14 3 4 2 3" xfId="37306" xr:uid="{00000000-0005-0000-0000-0000ADA20000}"/>
    <cellStyle name="Note 6 14 3 4 3" xfId="7879" xr:uid="{00000000-0005-0000-0000-0000AEA20000}"/>
    <cellStyle name="Note 6 14 3 4 3 2" xfId="25314" xr:uid="{00000000-0005-0000-0000-0000AFA20000}"/>
    <cellStyle name="Note 6 14 3 4 3 3" xfId="39767" xr:uid="{00000000-0005-0000-0000-0000B0A20000}"/>
    <cellStyle name="Note 6 14 3 4 4" xfId="10320" xr:uid="{00000000-0005-0000-0000-0000B1A20000}"/>
    <cellStyle name="Note 6 14 3 4 4 2" xfId="27755" xr:uid="{00000000-0005-0000-0000-0000B2A20000}"/>
    <cellStyle name="Note 6 14 3 4 4 3" xfId="42208" xr:uid="{00000000-0005-0000-0000-0000B3A20000}"/>
    <cellStyle name="Note 6 14 3 4 5" xfId="12740" xr:uid="{00000000-0005-0000-0000-0000B4A20000}"/>
    <cellStyle name="Note 6 14 3 4 5 2" xfId="30175" xr:uid="{00000000-0005-0000-0000-0000B5A20000}"/>
    <cellStyle name="Note 6 14 3 4 5 3" xfId="44628" xr:uid="{00000000-0005-0000-0000-0000B6A20000}"/>
    <cellStyle name="Note 6 14 3 4 6" xfId="15496" xr:uid="{00000000-0005-0000-0000-0000B7A20000}"/>
    <cellStyle name="Note 6 14 3 4 6 2" xfId="32931" xr:uid="{00000000-0005-0000-0000-0000B8A20000}"/>
    <cellStyle name="Note 6 14 3 4 6 3" xfId="47384" xr:uid="{00000000-0005-0000-0000-0000B9A20000}"/>
    <cellStyle name="Note 6 14 3 4 7" xfId="19747" xr:uid="{00000000-0005-0000-0000-0000BAA20000}"/>
    <cellStyle name="Note 6 14 3 4 8" xfId="20658" xr:uid="{00000000-0005-0000-0000-0000BBA20000}"/>
    <cellStyle name="Note 6 14 3 5" xfId="5414" xr:uid="{00000000-0005-0000-0000-0000BCA20000}"/>
    <cellStyle name="Note 6 14 3 5 2" xfId="14686" xr:uid="{00000000-0005-0000-0000-0000BDA20000}"/>
    <cellStyle name="Note 6 14 3 5 2 2" xfId="32121" xr:uid="{00000000-0005-0000-0000-0000BEA20000}"/>
    <cellStyle name="Note 6 14 3 5 2 3" xfId="46574" xr:uid="{00000000-0005-0000-0000-0000BFA20000}"/>
    <cellStyle name="Note 6 14 3 5 3" xfId="17147" xr:uid="{00000000-0005-0000-0000-0000C0A20000}"/>
    <cellStyle name="Note 6 14 3 5 3 2" xfId="34582" xr:uid="{00000000-0005-0000-0000-0000C1A20000}"/>
    <cellStyle name="Note 6 14 3 5 3 3" xfId="49035" xr:uid="{00000000-0005-0000-0000-0000C2A20000}"/>
    <cellStyle name="Note 6 14 3 5 4" xfId="22850" xr:uid="{00000000-0005-0000-0000-0000C3A20000}"/>
    <cellStyle name="Note 6 14 3 5 5" xfId="37303" xr:uid="{00000000-0005-0000-0000-0000C4A20000}"/>
    <cellStyle name="Note 6 14 3 6" xfId="7876" xr:uid="{00000000-0005-0000-0000-0000C5A20000}"/>
    <cellStyle name="Note 6 14 3 6 2" xfId="25311" xr:uid="{00000000-0005-0000-0000-0000C6A20000}"/>
    <cellStyle name="Note 6 14 3 6 3" xfId="39764" xr:uid="{00000000-0005-0000-0000-0000C7A20000}"/>
    <cellStyle name="Note 6 14 3 7" xfId="10317" xr:uid="{00000000-0005-0000-0000-0000C8A20000}"/>
    <cellStyle name="Note 6 14 3 7 2" xfId="27752" xr:uid="{00000000-0005-0000-0000-0000C9A20000}"/>
    <cellStyle name="Note 6 14 3 7 3" xfId="42205" xr:uid="{00000000-0005-0000-0000-0000CAA20000}"/>
    <cellStyle name="Note 6 14 3 8" xfId="12737" xr:uid="{00000000-0005-0000-0000-0000CBA20000}"/>
    <cellStyle name="Note 6 14 3 8 2" xfId="30172" xr:uid="{00000000-0005-0000-0000-0000CCA20000}"/>
    <cellStyle name="Note 6 14 3 8 3" xfId="44625" xr:uid="{00000000-0005-0000-0000-0000CDA20000}"/>
    <cellStyle name="Note 6 14 3 9" xfId="19744" xr:uid="{00000000-0005-0000-0000-0000CEA20000}"/>
    <cellStyle name="Note 6 14 4" xfId="2907" xr:uid="{00000000-0005-0000-0000-0000CFA20000}"/>
    <cellStyle name="Note 6 14 4 2" xfId="2908" xr:uid="{00000000-0005-0000-0000-0000D0A20000}"/>
    <cellStyle name="Note 6 14 4 2 2" xfId="5419" xr:uid="{00000000-0005-0000-0000-0000D1A20000}"/>
    <cellStyle name="Note 6 14 4 2 2 2" xfId="14690" xr:uid="{00000000-0005-0000-0000-0000D2A20000}"/>
    <cellStyle name="Note 6 14 4 2 2 2 2" xfId="32125" xr:uid="{00000000-0005-0000-0000-0000D3A20000}"/>
    <cellStyle name="Note 6 14 4 2 2 2 3" xfId="46578" xr:uid="{00000000-0005-0000-0000-0000D4A20000}"/>
    <cellStyle name="Note 6 14 4 2 2 3" xfId="17151" xr:uid="{00000000-0005-0000-0000-0000D5A20000}"/>
    <cellStyle name="Note 6 14 4 2 2 3 2" xfId="34586" xr:uid="{00000000-0005-0000-0000-0000D6A20000}"/>
    <cellStyle name="Note 6 14 4 2 2 3 3" xfId="49039" xr:uid="{00000000-0005-0000-0000-0000D7A20000}"/>
    <cellStyle name="Note 6 14 4 2 2 4" xfId="22855" xr:uid="{00000000-0005-0000-0000-0000D8A20000}"/>
    <cellStyle name="Note 6 14 4 2 2 5" xfId="37308" xr:uid="{00000000-0005-0000-0000-0000D9A20000}"/>
    <cellStyle name="Note 6 14 4 2 3" xfId="7881" xr:uid="{00000000-0005-0000-0000-0000DAA20000}"/>
    <cellStyle name="Note 6 14 4 2 3 2" xfId="25316" xr:uid="{00000000-0005-0000-0000-0000DBA20000}"/>
    <cellStyle name="Note 6 14 4 2 3 3" xfId="39769" xr:uid="{00000000-0005-0000-0000-0000DCA20000}"/>
    <cellStyle name="Note 6 14 4 2 4" xfId="10322" xr:uid="{00000000-0005-0000-0000-0000DDA20000}"/>
    <cellStyle name="Note 6 14 4 2 4 2" xfId="27757" xr:uid="{00000000-0005-0000-0000-0000DEA20000}"/>
    <cellStyle name="Note 6 14 4 2 4 3" xfId="42210" xr:uid="{00000000-0005-0000-0000-0000DFA20000}"/>
    <cellStyle name="Note 6 14 4 2 5" xfId="12742" xr:uid="{00000000-0005-0000-0000-0000E0A20000}"/>
    <cellStyle name="Note 6 14 4 2 5 2" xfId="30177" xr:uid="{00000000-0005-0000-0000-0000E1A20000}"/>
    <cellStyle name="Note 6 14 4 2 5 3" xfId="44630" xr:uid="{00000000-0005-0000-0000-0000E2A20000}"/>
    <cellStyle name="Note 6 14 4 2 6" xfId="19749" xr:uid="{00000000-0005-0000-0000-0000E3A20000}"/>
    <cellStyle name="Note 6 14 4 3" xfId="2909" xr:uid="{00000000-0005-0000-0000-0000E4A20000}"/>
    <cellStyle name="Note 6 14 4 3 2" xfId="5420" xr:uid="{00000000-0005-0000-0000-0000E5A20000}"/>
    <cellStyle name="Note 6 14 4 3 2 2" xfId="14691" xr:uid="{00000000-0005-0000-0000-0000E6A20000}"/>
    <cellStyle name="Note 6 14 4 3 2 2 2" xfId="32126" xr:uid="{00000000-0005-0000-0000-0000E7A20000}"/>
    <cellStyle name="Note 6 14 4 3 2 2 3" xfId="46579" xr:uid="{00000000-0005-0000-0000-0000E8A20000}"/>
    <cellStyle name="Note 6 14 4 3 2 3" xfId="17152" xr:uid="{00000000-0005-0000-0000-0000E9A20000}"/>
    <cellStyle name="Note 6 14 4 3 2 3 2" xfId="34587" xr:uid="{00000000-0005-0000-0000-0000EAA20000}"/>
    <cellStyle name="Note 6 14 4 3 2 3 3" xfId="49040" xr:uid="{00000000-0005-0000-0000-0000EBA20000}"/>
    <cellStyle name="Note 6 14 4 3 2 4" xfId="22856" xr:uid="{00000000-0005-0000-0000-0000ECA20000}"/>
    <cellStyle name="Note 6 14 4 3 2 5" xfId="37309" xr:uid="{00000000-0005-0000-0000-0000EDA20000}"/>
    <cellStyle name="Note 6 14 4 3 3" xfId="7882" xr:uid="{00000000-0005-0000-0000-0000EEA20000}"/>
    <cellStyle name="Note 6 14 4 3 3 2" xfId="25317" xr:uid="{00000000-0005-0000-0000-0000EFA20000}"/>
    <cellStyle name="Note 6 14 4 3 3 3" xfId="39770" xr:uid="{00000000-0005-0000-0000-0000F0A20000}"/>
    <cellStyle name="Note 6 14 4 3 4" xfId="10323" xr:uid="{00000000-0005-0000-0000-0000F1A20000}"/>
    <cellStyle name="Note 6 14 4 3 4 2" xfId="27758" xr:uid="{00000000-0005-0000-0000-0000F2A20000}"/>
    <cellStyle name="Note 6 14 4 3 4 3" xfId="42211" xr:uid="{00000000-0005-0000-0000-0000F3A20000}"/>
    <cellStyle name="Note 6 14 4 3 5" xfId="12743" xr:uid="{00000000-0005-0000-0000-0000F4A20000}"/>
    <cellStyle name="Note 6 14 4 3 5 2" xfId="30178" xr:uid="{00000000-0005-0000-0000-0000F5A20000}"/>
    <cellStyle name="Note 6 14 4 3 5 3" xfId="44631" xr:uid="{00000000-0005-0000-0000-0000F6A20000}"/>
    <cellStyle name="Note 6 14 4 3 6" xfId="19750" xr:uid="{00000000-0005-0000-0000-0000F7A20000}"/>
    <cellStyle name="Note 6 14 4 4" xfId="2910" xr:uid="{00000000-0005-0000-0000-0000F8A20000}"/>
    <cellStyle name="Note 6 14 4 4 2" xfId="5421" xr:uid="{00000000-0005-0000-0000-0000F9A20000}"/>
    <cellStyle name="Note 6 14 4 4 2 2" xfId="22857" xr:uid="{00000000-0005-0000-0000-0000FAA20000}"/>
    <cellStyle name="Note 6 14 4 4 2 3" xfId="37310" xr:uid="{00000000-0005-0000-0000-0000FBA20000}"/>
    <cellStyle name="Note 6 14 4 4 3" xfId="7883" xr:uid="{00000000-0005-0000-0000-0000FCA20000}"/>
    <cellStyle name="Note 6 14 4 4 3 2" xfId="25318" xr:uid="{00000000-0005-0000-0000-0000FDA20000}"/>
    <cellStyle name="Note 6 14 4 4 3 3" xfId="39771" xr:uid="{00000000-0005-0000-0000-0000FEA20000}"/>
    <cellStyle name="Note 6 14 4 4 4" xfId="10324" xr:uid="{00000000-0005-0000-0000-0000FFA20000}"/>
    <cellStyle name="Note 6 14 4 4 4 2" xfId="27759" xr:uid="{00000000-0005-0000-0000-000000A30000}"/>
    <cellStyle name="Note 6 14 4 4 4 3" xfId="42212" xr:uid="{00000000-0005-0000-0000-000001A30000}"/>
    <cellStyle name="Note 6 14 4 4 5" xfId="12744" xr:uid="{00000000-0005-0000-0000-000002A30000}"/>
    <cellStyle name="Note 6 14 4 4 5 2" xfId="30179" xr:uid="{00000000-0005-0000-0000-000003A30000}"/>
    <cellStyle name="Note 6 14 4 4 5 3" xfId="44632" xr:uid="{00000000-0005-0000-0000-000004A30000}"/>
    <cellStyle name="Note 6 14 4 4 6" xfId="15497" xr:uid="{00000000-0005-0000-0000-000005A30000}"/>
    <cellStyle name="Note 6 14 4 4 6 2" xfId="32932" xr:uid="{00000000-0005-0000-0000-000006A30000}"/>
    <cellStyle name="Note 6 14 4 4 6 3" xfId="47385" xr:uid="{00000000-0005-0000-0000-000007A30000}"/>
    <cellStyle name="Note 6 14 4 4 7" xfId="19751" xr:uid="{00000000-0005-0000-0000-000008A30000}"/>
    <cellStyle name="Note 6 14 4 4 8" xfId="20659" xr:uid="{00000000-0005-0000-0000-000009A30000}"/>
    <cellStyle name="Note 6 14 4 5" xfId="5418" xr:uid="{00000000-0005-0000-0000-00000AA30000}"/>
    <cellStyle name="Note 6 14 4 5 2" xfId="14689" xr:uid="{00000000-0005-0000-0000-00000BA30000}"/>
    <cellStyle name="Note 6 14 4 5 2 2" xfId="32124" xr:uid="{00000000-0005-0000-0000-00000CA30000}"/>
    <cellStyle name="Note 6 14 4 5 2 3" xfId="46577" xr:uid="{00000000-0005-0000-0000-00000DA30000}"/>
    <cellStyle name="Note 6 14 4 5 3" xfId="17150" xr:uid="{00000000-0005-0000-0000-00000EA30000}"/>
    <cellStyle name="Note 6 14 4 5 3 2" xfId="34585" xr:uid="{00000000-0005-0000-0000-00000FA30000}"/>
    <cellStyle name="Note 6 14 4 5 3 3" xfId="49038" xr:uid="{00000000-0005-0000-0000-000010A30000}"/>
    <cellStyle name="Note 6 14 4 5 4" xfId="22854" xr:uid="{00000000-0005-0000-0000-000011A30000}"/>
    <cellStyle name="Note 6 14 4 5 5" xfId="37307" xr:uid="{00000000-0005-0000-0000-000012A30000}"/>
    <cellStyle name="Note 6 14 4 6" xfId="7880" xr:uid="{00000000-0005-0000-0000-000013A30000}"/>
    <cellStyle name="Note 6 14 4 6 2" xfId="25315" xr:uid="{00000000-0005-0000-0000-000014A30000}"/>
    <cellStyle name="Note 6 14 4 6 3" xfId="39768" xr:uid="{00000000-0005-0000-0000-000015A30000}"/>
    <cellStyle name="Note 6 14 4 7" xfId="10321" xr:uid="{00000000-0005-0000-0000-000016A30000}"/>
    <cellStyle name="Note 6 14 4 7 2" xfId="27756" xr:uid="{00000000-0005-0000-0000-000017A30000}"/>
    <cellStyle name="Note 6 14 4 7 3" xfId="42209" xr:uid="{00000000-0005-0000-0000-000018A30000}"/>
    <cellStyle name="Note 6 14 4 8" xfId="12741" xr:uid="{00000000-0005-0000-0000-000019A30000}"/>
    <cellStyle name="Note 6 14 4 8 2" xfId="30176" xr:uid="{00000000-0005-0000-0000-00001AA30000}"/>
    <cellStyle name="Note 6 14 4 8 3" xfId="44629" xr:uid="{00000000-0005-0000-0000-00001BA30000}"/>
    <cellStyle name="Note 6 14 4 9" xfId="19748" xr:uid="{00000000-0005-0000-0000-00001CA30000}"/>
    <cellStyle name="Note 6 14 5" xfId="2911" xr:uid="{00000000-0005-0000-0000-00001DA30000}"/>
    <cellStyle name="Note 6 14 5 2" xfId="2912" xr:uid="{00000000-0005-0000-0000-00001EA30000}"/>
    <cellStyle name="Note 6 14 5 2 2" xfId="5423" xr:uid="{00000000-0005-0000-0000-00001FA30000}"/>
    <cellStyle name="Note 6 14 5 2 2 2" xfId="14693" xr:uid="{00000000-0005-0000-0000-000020A30000}"/>
    <cellStyle name="Note 6 14 5 2 2 2 2" xfId="32128" xr:uid="{00000000-0005-0000-0000-000021A30000}"/>
    <cellStyle name="Note 6 14 5 2 2 2 3" xfId="46581" xr:uid="{00000000-0005-0000-0000-000022A30000}"/>
    <cellStyle name="Note 6 14 5 2 2 3" xfId="17154" xr:uid="{00000000-0005-0000-0000-000023A30000}"/>
    <cellStyle name="Note 6 14 5 2 2 3 2" xfId="34589" xr:uid="{00000000-0005-0000-0000-000024A30000}"/>
    <cellStyle name="Note 6 14 5 2 2 3 3" xfId="49042" xr:uid="{00000000-0005-0000-0000-000025A30000}"/>
    <cellStyle name="Note 6 14 5 2 2 4" xfId="22859" xr:uid="{00000000-0005-0000-0000-000026A30000}"/>
    <cellStyle name="Note 6 14 5 2 2 5" xfId="37312" xr:uid="{00000000-0005-0000-0000-000027A30000}"/>
    <cellStyle name="Note 6 14 5 2 3" xfId="7885" xr:uid="{00000000-0005-0000-0000-000028A30000}"/>
    <cellStyle name="Note 6 14 5 2 3 2" xfId="25320" xr:uid="{00000000-0005-0000-0000-000029A30000}"/>
    <cellStyle name="Note 6 14 5 2 3 3" xfId="39773" xr:uid="{00000000-0005-0000-0000-00002AA30000}"/>
    <cellStyle name="Note 6 14 5 2 4" xfId="10326" xr:uid="{00000000-0005-0000-0000-00002BA30000}"/>
    <cellStyle name="Note 6 14 5 2 4 2" xfId="27761" xr:uid="{00000000-0005-0000-0000-00002CA30000}"/>
    <cellStyle name="Note 6 14 5 2 4 3" xfId="42214" xr:uid="{00000000-0005-0000-0000-00002DA30000}"/>
    <cellStyle name="Note 6 14 5 2 5" xfId="12746" xr:uid="{00000000-0005-0000-0000-00002EA30000}"/>
    <cellStyle name="Note 6 14 5 2 5 2" xfId="30181" xr:uid="{00000000-0005-0000-0000-00002FA30000}"/>
    <cellStyle name="Note 6 14 5 2 5 3" xfId="44634" xr:uid="{00000000-0005-0000-0000-000030A30000}"/>
    <cellStyle name="Note 6 14 5 2 6" xfId="19753" xr:uid="{00000000-0005-0000-0000-000031A30000}"/>
    <cellStyle name="Note 6 14 5 3" xfId="2913" xr:uid="{00000000-0005-0000-0000-000032A30000}"/>
    <cellStyle name="Note 6 14 5 3 2" xfId="5424" xr:uid="{00000000-0005-0000-0000-000033A30000}"/>
    <cellStyle name="Note 6 14 5 3 2 2" xfId="14694" xr:uid="{00000000-0005-0000-0000-000034A30000}"/>
    <cellStyle name="Note 6 14 5 3 2 2 2" xfId="32129" xr:uid="{00000000-0005-0000-0000-000035A30000}"/>
    <cellStyle name="Note 6 14 5 3 2 2 3" xfId="46582" xr:uid="{00000000-0005-0000-0000-000036A30000}"/>
    <cellStyle name="Note 6 14 5 3 2 3" xfId="17155" xr:uid="{00000000-0005-0000-0000-000037A30000}"/>
    <cellStyle name="Note 6 14 5 3 2 3 2" xfId="34590" xr:uid="{00000000-0005-0000-0000-000038A30000}"/>
    <cellStyle name="Note 6 14 5 3 2 3 3" xfId="49043" xr:uid="{00000000-0005-0000-0000-000039A30000}"/>
    <cellStyle name="Note 6 14 5 3 2 4" xfId="22860" xr:uid="{00000000-0005-0000-0000-00003AA30000}"/>
    <cellStyle name="Note 6 14 5 3 2 5" xfId="37313" xr:uid="{00000000-0005-0000-0000-00003BA30000}"/>
    <cellStyle name="Note 6 14 5 3 3" xfId="7886" xr:uid="{00000000-0005-0000-0000-00003CA30000}"/>
    <cellStyle name="Note 6 14 5 3 3 2" xfId="25321" xr:uid="{00000000-0005-0000-0000-00003DA30000}"/>
    <cellStyle name="Note 6 14 5 3 3 3" xfId="39774" xr:uid="{00000000-0005-0000-0000-00003EA30000}"/>
    <cellStyle name="Note 6 14 5 3 4" xfId="10327" xr:uid="{00000000-0005-0000-0000-00003FA30000}"/>
    <cellStyle name="Note 6 14 5 3 4 2" xfId="27762" xr:uid="{00000000-0005-0000-0000-000040A30000}"/>
    <cellStyle name="Note 6 14 5 3 4 3" xfId="42215" xr:uid="{00000000-0005-0000-0000-000041A30000}"/>
    <cellStyle name="Note 6 14 5 3 5" xfId="12747" xr:uid="{00000000-0005-0000-0000-000042A30000}"/>
    <cellStyle name="Note 6 14 5 3 5 2" xfId="30182" xr:uid="{00000000-0005-0000-0000-000043A30000}"/>
    <cellStyle name="Note 6 14 5 3 5 3" xfId="44635" xr:uid="{00000000-0005-0000-0000-000044A30000}"/>
    <cellStyle name="Note 6 14 5 3 6" xfId="19754" xr:uid="{00000000-0005-0000-0000-000045A30000}"/>
    <cellStyle name="Note 6 14 5 4" xfId="2914" xr:uid="{00000000-0005-0000-0000-000046A30000}"/>
    <cellStyle name="Note 6 14 5 4 2" xfId="5425" xr:uid="{00000000-0005-0000-0000-000047A30000}"/>
    <cellStyle name="Note 6 14 5 4 2 2" xfId="22861" xr:uid="{00000000-0005-0000-0000-000048A30000}"/>
    <cellStyle name="Note 6 14 5 4 2 3" xfId="37314" xr:uid="{00000000-0005-0000-0000-000049A30000}"/>
    <cellStyle name="Note 6 14 5 4 3" xfId="7887" xr:uid="{00000000-0005-0000-0000-00004AA30000}"/>
    <cellStyle name="Note 6 14 5 4 3 2" xfId="25322" xr:uid="{00000000-0005-0000-0000-00004BA30000}"/>
    <cellStyle name="Note 6 14 5 4 3 3" xfId="39775" xr:uid="{00000000-0005-0000-0000-00004CA30000}"/>
    <cellStyle name="Note 6 14 5 4 4" xfId="10328" xr:uid="{00000000-0005-0000-0000-00004DA30000}"/>
    <cellStyle name="Note 6 14 5 4 4 2" xfId="27763" xr:uid="{00000000-0005-0000-0000-00004EA30000}"/>
    <cellStyle name="Note 6 14 5 4 4 3" xfId="42216" xr:uid="{00000000-0005-0000-0000-00004FA30000}"/>
    <cellStyle name="Note 6 14 5 4 5" xfId="12748" xr:uid="{00000000-0005-0000-0000-000050A30000}"/>
    <cellStyle name="Note 6 14 5 4 5 2" xfId="30183" xr:uid="{00000000-0005-0000-0000-000051A30000}"/>
    <cellStyle name="Note 6 14 5 4 5 3" xfId="44636" xr:uid="{00000000-0005-0000-0000-000052A30000}"/>
    <cellStyle name="Note 6 14 5 4 6" xfId="15498" xr:uid="{00000000-0005-0000-0000-000053A30000}"/>
    <cellStyle name="Note 6 14 5 4 6 2" xfId="32933" xr:uid="{00000000-0005-0000-0000-000054A30000}"/>
    <cellStyle name="Note 6 14 5 4 6 3" xfId="47386" xr:uid="{00000000-0005-0000-0000-000055A30000}"/>
    <cellStyle name="Note 6 14 5 4 7" xfId="19755" xr:uid="{00000000-0005-0000-0000-000056A30000}"/>
    <cellStyle name="Note 6 14 5 4 8" xfId="20660" xr:uid="{00000000-0005-0000-0000-000057A30000}"/>
    <cellStyle name="Note 6 14 5 5" xfId="5422" xr:uid="{00000000-0005-0000-0000-000058A30000}"/>
    <cellStyle name="Note 6 14 5 5 2" xfId="14692" xr:uid="{00000000-0005-0000-0000-000059A30000}"/>
    <cellStyle name="Note 6 14 5 5 2 2" xfId="32127" xr:uid="{00000000-0005-0000-0000-00005AA30000}"/>
    <cellStyle name="Note 6 14 5 5 2 3" xfId="46580" xr:uid="{00000000-0005-0000-0000-00005BA30000}"/>
    <cellStyle name="Note 6 14 5 5 3" xfId="17153" xr:uid="{00000000-0005-0000-0000-00005CA30000}"/>
    <cellStyle name="Note 6 14 5 5 3 2" xfId="34588" xr:uid="{00000000-0005-0000-0000-00005DA30000}"/>
    <cellStyle name="Note 6 14 5 5 3 3" xfId="49041" xr:uid="{00000000-0005-0000-0000-00005EA30000}"/>
    <cellStyle name="Note 6 14 5 5 4" xfId="22858" xr:uid="{00000000-0005-0000-0000-00005FA30000}"/>
    <cellStyle name="Note 6 14 5 5 5" xfId="37311" xr:uid="{00000000-0005-0000-0000-000060A30000}"/>
    <cellStyle name="Note 6 14 5 6" xfId="7884" xr:uid="{00000000-0005-0000-0000-000061A30000}"/>
    <cellStyle name="Note 6 14 5 6 2" xfId="25319" xr:uid="{00000000-0005-0000-0000-000062A30000}"/>
    <cellStyle name="Note 6 14 5 6 3" xfId="39772" xr:uid="{00000000-0005-0000-0000-000063A30000}"/>
    <cellStyle name="Note 6 14 5 7" xfId="10325" xr:uid="{00000000-0005-0000-0000-000064A30000}"/>
    <cellStyle name="Note 6 14 5 7 2" xfId="27760" xr:uid="{00000000-0005-0000-0000-000065A30000}"/>
    <cellStyle name="Note 6 14 5 7 3" xfId="42213" xr:uid="{00000000-0005-0000-0000-000066A30000}"/>
    <cellStyle name="Note 6 14 5 8" xfId="12745" xr:uid="{00000000-0005-0000-0000-000067A30000}"/>
    <cellStyle name="Note 6 14 5 8 2" xfId="30180" xr:uid="{00000000-0005-0000-0000-000068A30000}"/>
    <cellStyle name="Note 6 14 5 8 3" xfId="44633" xr:uid="{00000000-0005-0000-0000-000069A30000}"/>
    <cellStyle name="Note 6 14 5 9" xfId="19752" xr:uid="{00000000-0005-0000-0000-00006AA30000}"/>
    <cellStyle name="Note 6 14 6" xfId="2915" xr:uid="{00000000-0005-0000-0000-00006BA30000}"/>
    <cellStyle name="Note 6 14 6 2" xfId="5426" xr:uid="{00000000-0005-0000-0000-00006CA30000}"/>
    <cellStyle name="Note 6 14 6 2 2" xfId="14695" xr:uid="{00000000-0005-0000-0000-00006DA30000}"/>
    <cellStyle name="Note 6 14 6 2 2 2" xfId="32130" xr:uid="{00000000-0005-0000-0000-00006EA30000}"/>
    <cellStyle name="Note 6 14 6 2 2 3" xfId="46583" xr:uid="{00000000-0005-0000-0000-00006FA30000}"/>
    <cellStyle name="Note 6 14 6 2 3" xfId="17156" xr:uid="{00000000-0005-0000-0000-000070A30000}"/>
    <cellStyle name="Note 6 14 6 2 3 2" xfId="34591" xr:uid="{00000000-0005-0000-0000-000071A30000}"/>
    <cellStyle name="Note 6 14 6 2 3 3" xfId="49044" xr:uid="{00000000-0005-0000-0000-000072A30000}"/>
    <cellStyle name="Note 6 14 6 2 4" xfId="22862" xr:uid="{00000000-0005-0000-0000-000073A30000}"/>
    <cellStyle name="Note 6 14 6 2 5" xfId="37315" xr:uid="{00000000-0005-0000-0000-000074A30000}"/>
    <cellStyle name="Note 6 14 6 3" xfId="7888" xr:uid="{00000000-0005-0000-0000-000075A30000}"/>
    <cellStyle name="Note 6 14 6 3 2" xfId="25323" xr:uid="{00000000-0005-0000-0000-000076A30000}"/>
    <cellStyle name="Note 6 14 6 3 3" xfId="39776" xr:uid="{00000000-0005-0000-0000-000077A30000}"/>
    <cellStyle name="Note 6 14 6 4" xfId="10329" xr:uid="{00000000-0005-0000-0000-000078A30000}"/>
    <cellStyle name="Note 6 14 6 4 2" xfId="27764" xr:uid="{00000000-0005-0000-0000-000079A30000}"/>
    <cellStyle name="Note 6 14 6 4 3" xfId="42217" xr:uid="{00000000-0005-0000-0000-00007AA30000}"/>
    <cellStyle name="Note 6 14 6 5" xfId="12749" xr:uid="{00000000-0005-0000-0000-00007BA30000}"/>
    <cellStyle name="Note 6 14 6 5 2" xfId="30184" xr:uid="{00000000-0005-0000-0000-00007CA30000}"/>
    <cellStyle name="Note 6 14 6 5 3" xfId="44637" xr:uid="{00000000-0005-0000-0000-00007DA30000}"/>
    <cellStyle name="Note 6 14 6 6" xfId="19756" xr:uid="{00000000-0005-0000-0000-00007EA30000}"/>
    <cellStyle name="Note 6 14 7" xfId="2916" xr:uid="{00000000-0005-0000-0000-00007FA30000}"/>
    <cellStyle name="Note 6 14 7 2" xfId="5427" xr:uid="{00000000-0005-0000-0000-000080A30000}"/>
    <cellStyle name="Note 6 14 7 2 2" xfId="14696" xr:uid="{00000000-0005-0000-0000-000081A30000}"/>
    <cellStyle name="Note 6 14 7 2 2 2" xfId="32131" xr:uid="{00000000-0005-0000-0000-000082A30000}"/>
    <cellStyle name="Note 6 14 7 2 2 3" xfId="46584" xr:uid="{00000000-0005-0000-0000-000083A30000}"/>
    <cellStyle name="Note 6 14 7 2 3" xfId="17157" xr:uid="{00000000-0005-0000-0000-000084A30000}"/>
    <cellStyle name="Note 6 14 7 2 3 2" xfId="34592" xr:uid="{00000000-0005-0000-0000-000085A30000}"/>
    <cellStyle name="Note 6 14 7 2 3 3" xfId="49045" xr:uid="{00000000-0005-0000-0000-000086A30000}"/>
    <cellStyle name="Note 6 14 7 2 4" xfId="22863" xr:uid="{00000000-0005-0000-0000-000087A30000}"/>
    <cellStyle name="Note 6 14 7 2 5" xfId="37316" xr:uid="{00000000-0005-0000-0000-000088A30000}"/>
    <cellStyle name="Note 6 14 7 3" xfId="7889" xr:uid="{00000000-0005-0000-0000-000089A30000}"/>
    <cellStyle name="Note 6 14 7 3 2" xfId="25324" xr:uid="{00000000-0005-0000-0000-00008AA30000}"/>
    <cellStyle name="Note 6 14 7 3 3" xfId="39777" xr:uid="{00000000-0005-0000-0000-00008BA30000}"/>
    <cellStyle name="Note 6 14 7 4" xfId="10330" xr:uid="{00000000-0005-0000-0000-00008CA30000}"/>
    <cellStyle name="Note 6 14 7 4 2" xfId="27765" xr:uid="{00000000-0005-0000-0000-00008DA30000}"/>
    <cellStyle name="Note 6 14 7 4 3" xfId="42218" xr:uid="{00000000-0005-0000-0000-00008EA30000}"/>
    <cellStyle name="Note 6 14 7 5" xfId="12750" xr:uid="{00000000-0005-0000-0000-00008FA30000}"/>
    <cellStyle name="Note 6 14 7 5 2" xfId="30185" xr:uid="{00000000-0005-0000-0000-000090A30000}"/>
    <cellStyle name="Note 6 14 7 5 3" xfId="44638" xr:uid="{00000000-0005-0000-0000-000091A30000}"/>
    <cellStyle name="Note 6 14 7 6" xfId="19757" xr:uid="{00000000-0005-0000-0000-000092A30000}"/>
    <cellStyle name="Note 6 14 8" xfId="2917" xr:uid="{00000000-0005-0000-0000-000093A30000}"/>
    <cellStyle name="Note 6 14 8 2" xfId="5428" xr:uid="{00000000-0005-0000-0000-000094A30000}"/>
    <cellStyle name="Note 6 14 8 2 2" xfId="22864" xr:uid="{00000000-0005-0000-0000-000095A30000}"/>
    <cellStyle name="Note 6 14 8 2 3" xfId="37317" xr:uid="{00000000-0005-0000-0000-000096A30000}"/>
    <cellStyle name="Note 6 14 8 3" xfId="7890" xr:uid="{00000000-0005-0000-0000-000097A30000}"/>
    <cellStyle name="Note 6 14 8 3 2" xfId="25325" xr:uid="{00000000-0005-0000-0000-000098A30000}"/>
    <cellStyle name="Note 6 14 8 3 3" xfId="39778" xr:uid="{00000000-0005-0000-0000-000099A30000}"/>
    <cellStyle name="Note 6 14 8 4" xfId="10331" xr:uid="{00000000-0005-0000-0000-00009AA30000}"/>
    <cellStyle name="Note 6 14 8 4 2" xfId="27766" xr:uid="{00000000-0005-0000-0000-00009BA30000}"/>
    <cellStyle name="Note 6 14 8 4 3" xfId="42219" xr:uid="{00000000-0005-0000-0000-00009CA30000}"/>
    <cellStyle name="Note 6 14 8 5" xfId="12751" xr:uid="{00000000-0005-0000-0000-00009DA30000}"/>
    <cellStyle name="Note 6 14 8 5 2" xfId="30186" xr:uid="{00000000-0005-0000-0000-00009EA30000}"/>
    <cellStyle name="Note 6 14 8 5 3" xfId="44639" xr:uid="{00000000-0005-0000-0000-00009FA30000}"/>
    <cellStyle name="Note 6 14 8 6" xfId="15499" xr:uid="{00000000-0005-0000-0000-0000A0A30000}"/>
    <cellStyle name="Note 6 14 8 6 2" xfId="32934" xr:uid="{00000000-0005-0000-0000-0000A1A30000}"/>
    <cellStyle name="Note 6 14 8 6 3" xfId="47387" xr:uid="{00000000-0005-0000-0000-0000A2A30000}"/>
    <cellStyle name="Note 6 14 8 7" xfId="19758" xr:uid="{00000000-0005-0000-0000-0000A3A30000}"/>
    <cellStyle name="Note 6 14 8 8" xfId="20661" xr:uid="{00000000-0005-0000-0000-0000A4A30000}"/>
    <cellStyle name="Note 6 14 9" xfId="5409" xr:uid="{00000000-0005-0000-0000-0000A5A30000}"/>
    <cellStyle name="Note 6 14 9 2" xfId="14682" xr:uid="{00000000-0005-0000-0000-0000A6A30000}"/>
    <cellStyle name="Note 6 14 9 2 2" xfId="32117" xr:uid="{00000000-0005-0000-0000-0000A7A30000}"/>
    <cellStyle name="Note 6 14 9 2 3" xfId="46570" xr:uid="{00000000-0005-0000-0000-0000A8A30000}"/>
    <cellStyle name="Note 6 14 9 3" xfId="17143" xr:uid="{00000000-0005-0000-0000-0000A9A30000}"/>
    <cellStyle name="Note 6 14 9 3 2" xfId="34578" xr:uid="{00000000-0005-0000-0000-0000AAA30000}"/>
    <cellStyle name="Note 6 14 9 3 3" xfId="49031" xr:uid="{00000000-0005-0000-0000-0000ABA30000}"/>
    <cellStyle name="Note 6 14 9 4" xfId="22845" xr:uid="{00000000-0005-0000-0000-0000ACA30000}"/>
    <cellStyle name="Note 6 14 9 5" xfId="37298" xr:uid="{00000000-0005-0000-0000-0000ADA30000}"/>
    <cellStyle name="Note 6 15" xfId="2918" xr:uid="{00000000-0005-0000-0000-0000AEA30000}"/>
    <cellStyle name="Note 6 15 10" xfId="7891" xr:uid="{00000000-0005-0000-0000-0000AFA30000}"/>
    <cellStyle name="Note 6 15 10 2" xfId="25326" xr:uid="{00000000-0005-0000-0000-0000B0A30000}"/>
    <cellStyle name="Note 6 15 10 3" xfId="39779" xr:uid="{00000000-0005-0000-0000-0000B1A30000}"/>
    <cellStyle name="Note 6 15 11" xfId="10332" xr:uid="{00000000-0005-0000-0000-0000B2A30000}"/>
    <cellStyle name="Note 6 15 11 2" xfId="27767" xr:uid="{00000000-0005-0000-0000-0000B3A30000}"/>
    <cellStyle name="Note 6 15 11 3" xfId="42220" xr:uid="{00000000-0005-0000-0000-0000B4A30000}"/>
    <cellStyle name="Note 6 15 12" xfId="12752" xr:uid="{00000000-0005-0000-0000-0000B5A30000}"/>
    <cellStyle name="Note 6 15 12 2" xfId="30187" xr:uid="{00000000-0005-0000-0000-0000B6A30000}"/>
    <cellStyle name="Note 6 15 12 3" xfId="44640" xr:uid="{00000000-0005-0000-0000-0000B7A30000}"/>
    <cellStyle name="Note 6 15 13" xfId="19759" xr:uid="{00000000-0005-0000-0000-0000B8A30000}"/>
    <cellStyle name="Note 6 15 2" xfId="2919" xr:uid="{00000000-0005-0000-0000-0000B9A30000}"/>
    <cellStyle name="Note 6 15 2 2" xfId="2920" xr:uid="{00000000-0005-0000-0000-0000BAA30000}"/>
    <cellStyle name="Note 6 15 2 2 2" xfId="5431" xr:uid="{00000000-0005-0000-0000-0000BBA30000}"/>
    <cellStyle name="Note 6 15 2 2 2 2" xfId="14699" xr:uid="{00000000-0005-0000-0000-0000BCA30000}"/>
    <cellStyle name="Note 6 15 2 2 2 2 2" xfId="32134" xr:uid="{00000000-0005-0000-0000-0000BDA30000}"/>
    <cellStyle name="Note 6 15 2 2 2 2 3" xfId="46587" xr:uid="{00000000-0005-0000-0000-0000BEA30000}"/>
    <cellStyle name="Note 6 15 2 2 2 3" xfId="17160" xr:uid="{00000000-0005-0000-0000-0000BFA30000}"/>
    <cellStyle name="Note 6 15 2 2 2 3 2" xfId="34595" xr:uid="{00000000-0005-0000-0000-0000C0A30000}"/>
    <cellStyle name="Note 6 15 2 2 2 3 3" xfId="49048" xr:uid="{00000000-0005-0000-0000-0000C1A30000}"/>
    <cellStyle name="Note 6 15 2 2 2 4" xfId="22867" xr:uid="{00000000-0005-0000-0000-0000C2A30000}"/>
    <cellStyle name="Note 6 15 2 2 2 5" xfId="37320" xr:uid="{00000000-0005-0000-0000-0000C3A30000}"/>
    <cellStyle name="Note 6 15 2 2 3" xfId="7893" xr:uid="{00000000-0005-0000-0000-0000C4A30000}"/>
    <cellStyle name="Note 6 15 2 2 3 2" xfId="25328" xr:uid="{00000000-0005-0000-0000-0000C5A30000}"/>
    <cellStyle name="Note 6 15 2 2 3 3" xfId="39781" xr:uid="{00000000-0005-0000-0000-0000C6A30000}"/>
    <cellStyle name="Note 6 15 2 2 4" xfId="10334" xr:uid="{00000000-0005-0000-0000-0000C7A30000}"/>
    <cellStyle name="Note 6 15 2 2 4 2" xfId="27769" xr:uid="{00000000-0005-0000-0000-0000C8A30000}"/>
    <cellStyle name="Note 6 15 2 2 4 3" xfId="42222" xr:uid="{00000000-0005-0000-0000-0000C9A30000}"/>
    <cellStyle name="Note 6 15 2 2 5" xfId="12754" xr:uid="{00000000-0005-0000-0000-0000CAA30000}"/>
    <cellStyle name="Note 6 15 2 2 5 2" xfId="30189" xr:uid="{00000000-0005-0000-0000-0000CBA30000}"/>
    <cellStyle name="Note 6 15 2 2 5 3" xfId="44642" xr:uid="{00000000-0005-0000-0000-0000CCA30000}"/>
    <cellStyle name="Note 6 15 2 2 6" xfId="19761" xr:uid="{00000000-0005-0000-0000-0000CDA30000}"/>
    <cellStyle name="Note 6 15 2 3" xfId="2921" xr:uid="{00000000-0005-0000-0000-0000CEA30000}"/>
    <cellStyle name="Note 6 15 2 3 2" xfId="5432" xr:uid="{00000000-0005-0000-0000-0000CFA30000}"/>
    <cellStyle name="Note 6 15 2 3 2 2" xfId="14700" xr:uid="{00000000-0005-0000-0000-0000D0A30000}"/>
    <cellStyle name="Note 6 15 2 3 2 2 2" xfId="32135" xr:uid="{00000000-0005-0000-0000-0000D1A30000}"/>
    <cellStyle name="Note 6 15 2 3 2 2 3" xfId="46588" xr:uid="{00000000-0005-0000-0000-0000D2A30000}"/>
    <cellStyle name="Note 6 15 2 3 2 3" xfId="17161" xr:uid="{00000000-0005-0000-0000-0000D3A30000}"/>
    <cellStyle name="Note 6 15 2 3 2 3 2" xfId="34596" xr:uid="{00000000-0005-0000-0000-0000D4A30000}"/>
    <cellStyle name="Note 6 15 2 3 2 3 3" xfId="49049" xr:uid="{00000000-0005-0000-0000-0000D5A30000}"/>
    <cellStyle name="Note 6 15 2 3 2 4" xfId="22868" xr:uid="{00000000-0005-0000-0000-0000D6A30000}"/>
    <cellStyle name="Note 6 15 2 3 2 5" xfId="37321" xr:uid="{00000000-0005-0000-0000-0000D7A30000}"/>
    <cellStyle name="Note 6 15 2 3 3" xfId="7894" xr:uid="{00000000-0005-0000-0000-0000D8A30000}"/>
    <cellStyle name="Note 6 15 2 3 3 2" xfId="25329" xr:uid="{00000000-0005-0000-0000-0000D9A30000}"/>
    <cellStyle name="Note 6 15 2 3 3 3" xfId="39782" xr:uid="{00000000-0005-0000-0000-0000DAA30000}"/>
    <cellStyle name="Note 6 15 2 3 4" xfId="10335" xr:uid="{00000000-0005-0000-0000-0000DBA30000}"/>
    <cellStyle name="Note 6 15 2 3 4 2" xfId="27770" xr:uid="{00000000-0005-0000-0000-0000DCA30000}"/>
    <cellStyle name="Note 6 15 2 3 4 3" xfId="42223" xr:uid="{00000000-0005-0000-0000-0000DDA30000}"/>
    <cellStyle name="Note 6 15 2 3 5" xfId="12755" xr:uid="{00000000-0005-0000-0000-0000DEA30000}"/>
    <cellStyle name="Note 6 15 2 3 5 2" xfId="30190" xr:uid="{00000000-0005-0000-0000-0000DFA30000}"/>
    <cellStyle name="Note 6 15 2 3 5 3" xfId="44643" xr:uid="{00000000-0005-0000-0000-0000E0A30000}"/>
    <cellStyle name="Note 6 15 2 3 6" xfId="19762" xr:uid="{00000000-0005-0000-0000-0000E1A30000}"/>
    <cellStyle name="Note 6 15 2 4" xfId="2922" xr:uid="{00000000-0005-0000-0000-0000E2A30000}"/>
    <cellStyle name="Note 6 15 2 4 2" xfId="5433" xr:uid="{00000000-0005-0000-0000-0000E3A30000}"/>
    <cellStyle name="Note 6 15 2 4 2 2" xfId="22869" xr:uid="{00000000-0005-0000-0000-0000E4A30000}"/>
    <cellStyle name="Note 6 15 2 4 2 3" xfId="37322" xr:uid="{00000000-0005-0000-0000-0000E5A30000}"/>
    <cellStyle name="Note 6 15 2 4 3" xfId="7895" xr:uid="{00000000-0005-0000-0000-0000E6A30000}"/>
    <cellStyle name="Note 6 15 2 4 3 2" xfId="25330" xr:uid="{00000000-0005-0000-0000-0000E7A30000}"/>
    <cellStyle name="Note 6 15 2 4 3 3" xfId="39783" xr:uid="{00000000-0005-0000-0000-0000E8A30000}"/>
    <cellStyle name="Note 6 15 2 4 4" xfId="10336" xr:uid="{00000000-0005-0000-0000-0000E9A30000}"/>
    <cellStyle name="Note 6 15 2 4 4 2" xfId="27771" xr:uid="{00000000-0005-0000-0000-0000EAA30000}"/>
    <cellStyle name="Note 6 15 2 4 4 3" xfId="42224" xr:uid="{00000000-0005-0000-0000-0000EBA30000}"/>
    <cellStyle name="Note 6 15 2 4 5" xfId="12756" xr:uid="{00000000-0005-0000-0000-0000ECA30000}"/>
    <cellStyle name="Note 6 15 2 4 5 2" xfId="30191" xr:uid="{00000000-0005-0000-0000-0000EDA30000}"/>
    <cellStyle name="Note 6 15 2 4 5 3" xfId="44644" xr:uid="{00000000-0005-0000-0000-0000EEA30000}"/>
    <cellStyle name="Note 6 15 2 4 6" xfId="15500" xr:uid="{00000000-0005-0000-0000-0000EFA30000}"/>
    <cellStyle name="Note 6 15 2 4 6 2" xfId="32935" xr:uid="{00000000-0005-0000-0000-0000F0A30000}"/>
    <cellStyle name="Note 6 15 2 4 6 3" xfId="47388" xr:uid="{00000000-0005-0000-0000-0000F1A30000}"/>
    <cellStyle name="Note 6 15 2 4 7" xfId="19763" xr:uid="{00000000-0005-0000-0000-0000F2A30000}"/>
    <cellStyle name="Note 6 15 2 4 8" xfId="20662" xr:uid="{00000000-0005-0000-0000-0000F3A30000}"/>
    <cellStyle name="Note 6 15 2 5" xfId="5430" xr:uid="{00000000-0005-0000-0000-0000F4A30000}"/>
    <cellStyle name="Note 6 15 2 5 2" xfId="14698" xr:uid="{00000000-0005-0000-0000-0000F5A30000}"/>
    <cellStyle name="Note 6 15 2 5 2 2" xfId="32133" xr:uid="{00000000-0005-0000-0000-0000F6A30000}"/>
    <cellStyle name="Note 6 15 2 5 2 3" xfId="46586" xr:uid="{00000000-0005-0000-0000-0000F7A30000}"/>
    <cellStyle name="Note 6 15 2 5 3" xfId="17159" xr:uid="{00000000-0005-0000-0000-0000F8A30000}"/>
    <cellStyle name="Note 6 15 2 5 3 2" xfId="34594" xr:uid="{00000000-0005-0000-0000-0000F9A30000}"/>
    <cellStyle name="Note 6 15 2 5 3 3" xfId="49047" xr:uid="{00000000-0005-0000-0000-0000FAA30000}"/>
    <cellStyle name="Note 6 15 2 5 4" xfId="22866" xr:uid="{00000000-0005-0000-0000-0000FBA30000}"/>
    <cellStyle name="Note 6 15 2 5 5" xfId="37319" xr:uid="{00000000-0005-0000-0000-0000FCA30000}"/>
    <cellStyle name="Note 6 15 2 6" xfId="7892" xr:uid="{00000000-0005-0000-0000-0000FDA30000}"/>
    <cellStyle name="Note 6 15 2 6 2" xfId="25327" xr:uid="{00000000-0005-0000-0000-0000FEA30000}"/>
    <cellStyle name="Note 6 15 2 6 3" xfId="39780" xr:uid="{00000000-0005-0000-0000-0000FFA30000}"/>
    <cellStyle name="Note 6 15 2 7" xfId="10333" xr:uid="{00000000-0005-0000-0000-000000A40000}"/>
    <cellStyle name="Note 6 15 2 7 2" xfId="27768" xr:uid="{00000000-0005-0000-0000-000001A40000}"/>
    <cellStyle name="Note 6 15 2 7 3" xfId="42221" xr:uid="{00000000-0005-0000-0000-000002A40000}"/>
    <cellStyle name="Note 6 15 2 8" xfId="12753" xr:uid="{00000000-0005-0000-0000-000003A40000}"/>
    <cellStyle name="Note 6 15 2 8 2" xfId="30188" xr:uid="{00000000-0005-0000-0000-000004A40000}"/>
    <cellStyle name="Note 6 15 2 8 3" xfId="44641" xr:uid="{00000000-0005-0000-0000-000005A40000}"/>
    <cellStyle name="Note 6 15 2 9" xfId="19760" xr:uid="{00000000-0005-0000-0000-000006A40000}"/>
    <cellStyle name="Note 6 15 3" xfId="2923" xr:uid="{00000000-0005-0000-0000-000007A40000}"/>
    <cellStyle name="Note 6 15 3 2" xfId="2924" xr:uid="{00000000-0005-0000-0000-000008A40000}"/>
    <cellStyle name="Note 6 15 3 2 2" xfId="5435" xr:uid="{00000000-0005-0000-0000-000009A40000}"/>
    <cellStyle name="Note 6 15 3 2 2 2" xfId="14702" xr:uid="{00000000-0005-0000-0000-00000AA40000}"/>
    <cellStyle name="Note 6 15 3 2 2 2 2" xfId="32137" xr:uid="{00000000-0005-0000-0000-00000BA40000}"/>
    <cellStyle name="Note 6 15 3 2 2 2 3" xfId="46590" xr:uid="{00000000-0005-0000-0000-00000CA40000}"/>
    <cellStyle name="Note 6 15 3 2 2 3" xfId="17163" xr:uid="{00000000-0005-0000-0000-00000DA40000}"/>
    <cellStyle name="Note 6 15 3 2 2 3 2" xfId="34598" xr:uid="{00000000-0005-0000-0000-00000EA40000}"/>
    <cellStyle name="Note 6 15 3 2 2 3 3" xfId="49051" xr:uid="{00000000-0005-0000-0000-00000FA40000}"/>
    <cellStyle name="Note 6 15 3 2 2 4" xfId="22871" xr:uid="{00000000-0005-0000-0000-000010A40000}"/>
    <cellStyle name="Note 6 15 3 2 2 5" xfId="37324" xr:uid="{00000000-0005-0000-0000-000011A40000}"/>
    <cellStyle name="Note 6 15 3 2 3" xfId="7897" xr:uid="{00000000-0005-0000-0000-000012A40000}"/>
    <cellStyle name="Note 6 15 3 2 3 2" xfId="25332" xr:uid="{00000000-0005-0000-0000-000013A40000}"/>
    <cellStyle name="Note 6 15 3 2 3 3" xfId="39785" xr:uid="{00000000-0005-0000-0000-000014A40000}"/>
    <cellStyle name="Note 6 15 3 2 4" xfId="10338" xr:uid="{00000000-0005-0000-0000-000015A40000}"/>
    <cellStyle name="Note 6 15 3 2 4 2" xfId="27773" xr:uid="{00000000-0005-0000-0000-000016A40000}"/>
    <cellStyle name="Note 6 15 3 2 4 3" xfId="42226" xr:uid="{00000000-0005-0000-0000-000017A40000}"/>
    <cellStyle name="Note 6 15 3 2 5" xfId="12758" xr:uid="{00000000-0005-0000-0000-000018A40000}"/>
    <cellStyle name="Note 6 15 3 2 5 2" xfId="30193" xr:uid="{00000000-0005-0000-0000-000019A40000}"/>
    <cellStyle name="Note 6 15 3 2 5 3" xfId="44646" xr:uid="{00000000-0005-0000-0000-00001AA40000}"/>
    <cellStyle name="Note 6 15 3 2 6" xfId="19765" xr:uid="{00000000-0005-0000-0000-00001BA40000}"/>
    <cellStyle name="Note 6 15 3 3" xfId="2925" xr:uid="{00000000-0005-0000-0000-00001CA40000}"/>
    <cellStyle name="Note 6 15 3 3 2" xfId="5436" xr:uid="{00000000-0005-0000-0000-00001DA40000}"/>
    <cellStyle name="Note 6 15 3 3 2 2" xfId="14703" xr:uid="{00000000-0005-0000-0000-00001EA40000}"/>
    <cellStyle name="Note 6 15 3 3 2 2 2" xfId="32138" xr:uid="{00000000-0005-0000-0000-00001FA40000}"/>
    <cellStyle name="Note 6 15 3 3 2 2 3" xfId="46591" xr:uid="{00000000-0005-0000-0000-000020A40000}"/>
    <cellStyle name="Note 6 15 3 3 2 3" xfId="17164" xr:uid="{00000000-0005-0000-0000-000021A40000}"/>
    <cellStyle name="Note 6 15 3 3 2 3 2" xfId="34599" xr:uid="{00000000-0005-0000-0000-000022A40000}"/>
    <cellStyle name="Note 6 15 3 3 2 3 3" xfId="49052" xr:uid="{00000000-0005-0000-0000-000023A40000}"/>
    <cellStyle name="Note 6 15 3 3 2 4" xfId="22872" xr:uid="{00000000-0005-0000-0000-000024A40000}"/>
    <cellStyle name="Note 6 15 3 3 2 5" xfId="37325" xr:uid="{00000000-0005-0000-0000-000025A40000}"/>
    <cellStyle name="Note 6 15 3 3 3" xfId="7898" xr:uid="{00000000-0005-0000-0000-000026A40000}"/>
    <cellStyle name="Note 6 15 3 3 3 2" xfId="25333" xr:uid="{00000000-0005-0000-0000-000027A40000}"/>
    <cellStyle name="Note 6 15 3 3 3 3" xfId="39786" xr:uid="{00000000-0005-0000-0000-000028A40000}"/>
    <cellStyle name="Note 6 15 3 3 4" xfId="10339" xr:uid="{00000000-0005-0000-0000-000029A40000}"/>
    <cellStyle name="Note 6 15 3 3 4 2" xfId="27774" xr:uid="{00000000-0005-0000-0000-00002AA40000}"/>
    <cellStyle name="Note 6 15 3 3 4 3" xfId="42227" xr:uid="{00000000-0005-0000-0000-00002BA40000}"/>
    <cellStyle name="Note 6 15 3 3 5" xfId="12759" xr:uid="{00000000-0005-0000-0000-00002CA40000}"/>
    <cellStyle name="Note 6 15 3 3 5 2" xfId="30194" xr:uid="{00000000-0005-0000-0000-00002DA40000}"/>
    <cellStyle name="Note 6 15 3 3 5 3" xfId="44647" xr:uid="{00000000-0005-0000-0000-00002EA40000}"/>
    <cellStyle name="Note 6 15 3 3 6" xfId="19766" xr:uid="{00000000-0005-0000-0000-00002FA40000}"/>
    <cellStyle name="Note 6 15 3 4" xfId="2926" xr:uid="{00000000-0005-0000-0000-000030A40000}"/>
    <cellStyle name="Note 6 15 3 4 2" xfId="5437" xr:uid="{00000000-0005-0000-0000-000031A40000}"/>
    <cellStyle name="Note 6 15 3 4 2 2" xfId="22873" xr:uid="{00000000-0005-0000-0000-000032A40000}"/>
    <cellStyle name="Note 6 15 3 4 2 3" xfId="37326" xr:uid="{00000000-0005-0000-0000-000033A40000}"/>
    <cellStyle name="Note 6 15 3 4 3" xfId="7899" xr:uid="{00000000-0005-0000-0000-000034A40000}"/>
    <cellStyle name="Note 6 15 3 4 3 2" xfId="25334" xr:uid="{00000000-0005-0000-0000-000035A40000}"/>
    <cellStyle name="Note 6 15 3 4 3 3" xfId="39787" xr:uid="{00000000-0005-0000-0000-000036A40000}"/>
    <cellStyle name="Note 6 15 3 4 4" xfId="10340" xr:uid="{00000000-0005-0000-0000-000037A40000}"/>
    <cellStyle name="Note 6 15 3 4 4 2" xfId="27775" xr:uid="{00000000-0005-0000-0000-000038A40000}"/>
    <cellStyle name="Note 6 15 3 4 4 3" xfId="42228" xr:uid="{00000000-0005-0000-0000-000039A40000}"/>
    <cellStyle name="Note 6 15 3 4 5" xfId="12760" xr:uid="{00000000-0005-0000-0000-00003AA40000}"/>
    <cellStyle name="Note 6 15 3 4 5 2" xfId="30195" xr:uid="{00000000-0005-0000-0000-00003BA40000}"/>
    <cellStyle name="Note 6 15 3 4 5 3" xfId="44648" xr:uid="{00000000-0005-0000-0000-00003CA40000}"/>
    <cellStyle name="Note 6 15 3 4 6" xfId="15501" xr:uid="{00000000-0005-0000-0000-00003DA40000}"/>
    <cellStyle name="Note 6 15 3 4 6 2" xfId="32936" xr:uid="{00000000-0005-0000-0000-00003EA40000}"/>
    <cellStyle name="Note 6 15 3 4 6 3" xfId="47389" xr:uid="{00000000-0005-0000-0000-00003FA40000}"/>
    <cellStyle name="Note 6 15 3 4 7" xfId="19767" xr:uid="{00000000-0005-0000-0000-000040A40000}"/>
    <cellStyle name="Note 6 15 3 4 8" xfId="20663" xr:uid="{00000000-0005-0000-0000-000041A40000}"/>
    <cellStyle name="Note 6 15 3 5" xfId="5434" xr:uid="{00000000-0005-0000-0000-000042A40000}"/>
    <cellStyle name="Note 6 15 3 5 2" xfId="14701" xr:uid="{00000000-0005-0000-0000-000043A40000}"/>
    <cellStyle name="Note 6 15 3 5 2 2" xfId="32136" xr:uid="{00000000-0005-0000-0000-000044A40000}"/>
    <cellStyle name="Note 6 15 3 5 2 3" xfId="46589" xr:uid="{00000000-0005-0000-0000-000045A40000}"/>
    <cellStyle name="Note 6 15 3 5 3" xfId="17162" xr:uid="{00000000-0005-0000-0000-000046A40000}"/>
    <cellStyle name="Note 6 15 3 5 3 2" xfId="34597" xr:uid="{00000000-0005-0000-0000-000047A40000}"/>
    <cellStyle name="Note 6 15 3 5 3 3" xfId="49050" xr:uid="{00000000-0005-0000-0000-000048A40000}"/>
    <cellStyle name="Note 6 15 3 5 4" xfId="22870" xr:uid="{00000000-0005-0000-0000-000049A40000}"/>
    <cellStyle name="Note 6 15 3 5 5" xfId="37323" xr:uid="{00000000-0005-0000-0000-00004AA40000}"/>
    <cellStyle name="Note 6 15 3 6" xfId="7896" xr:uid="{00000000-0005-0000-0000-00004BA40000}"/>
    <cellStyle name="Note 6 15 3 6 2" xfId="25331" xr:uid="{00000000-0005-0000-0000-00004CA40000}"/>
    <cellStyle name="Note 6 15 3 6 3" xfId="39784" xr:uid="{00000000-0005-0000-0000-00004DA40000}"/>
    <cellStyle name="Note 6 15 3 7" xfId="10337" xr:uid="{00000000-0005-0000-0000-00004EA40000}"/>
    <cellStyle name="Note 6 15 3 7 2" xfId="27772" xr:uid="{00000000-0005-0000-0000-00004FA40000}"/>
    <cellStyle name="Note 6 15 3 7 3" xfId="42225" xr:uid="{00000000-0005-0000-0000-000050A40000}"/>
    <cellStyle name="Note 6 15 3 8" xfId="12757" xr:uid="{00000000-0005-0000-0000-000051A40000}"/>
    <cellStyle name="Note 6 15 3 8 2" xfId="30192" xr:uid="{00000000-0005-0000-0000-000052A40000}"/>
    <cellStyle name="Note 6 15 3 8 3" xfId="44645" xr:uid="{00000000-0005-0000-0000-000053A40000}"/>
    <cellStyle name="Note 6 15 3 9" xfId="19764" xr:uid="{00000000-0005-0000-0000-000054A40000}"/>
    <cellStyle name="Note 6 15 4" xfId="2927" xr:uid="{00000000-0005-0000-0000-000055A40000}"/>
    <cellStyle name="Note 6 15 4 2" xfId="2928" xr:uid="{00000000-0005-0000-0000-000056A40000}"/>
    <cellStyle name="Note 6 15 4 2 2" xfId="5439" xr:uid="{00000000-0005-0000-0000-000057A40000}"/>
    <cellStyle name="Note 6 15 4 2 2 2" xfId="14705" xr:uid="{00000000-0005-0000-0000-000058A40000}"/>
    <cellStyle name="Note 6 15 4 2 2 2 2" xfId="32140" xr:uid="{00000000-0005-0000-0000-000059A40000}"/>
    <cellStyle name="Note 6 15 4 2 2 2 3" xfId="46593" xr:uid="{00000000-0005-0000-0000-00005AA40000}"/>
    <cellStyle name="Note 6 15 4 2 2 3" xfId="17166" xr:uid="{00000000-0005-0000-0000-00005BA40000}"/>
    <cellStyle name="Note 6 15 4 2 2 3 2" xfId="34601" xr:uid="{00000000-0005-0000-0000-00005CA40000}"/>
    <cellStyle name="Note 6 15 4 2 2 3 3" xfId="49054" xr:uid="{00000000-0005-0000-0000-00005DA40000}"/>
    <cellStyle name="Note 6 15 4 2 2 4" xfId="22875" xr:uid="{00000000-0005-0000-0000-00005EA40000}"/>
    <cellStyle name="Note 6 15 4 2 2 5" xfId="37328" xr:uid="{00000000-0005-0000-0000-00005FA40000}"/>
    <cellStyle name="Note 6 15 4 2 3" xfId="7901" xr:uid="{00000000-0005-0000-0000-000060A40000}"/>
    <cellStyle name="Note 6 15 4 2 3 2" xfId="25336" xr:uid="{00000000-0005-0000-0000-000061A40000}"/>
    <cellStyle name="Note 6 15 4 2 3 3" xfId="39789" xr:uid="{00000000-0005-0000-0000-000062A40000}"/>
    <cellStyle name="Note 6 15 4 2 4" xfId="10342" xr:uid="{00000000-0005-0000-0000-000063A40000}"/>
    <cellStyle name="Note 6 15 4 2 4 2" xfId="27777" xr:uid="{00000000-0005-0000-0000-000064A40000}"/>
    <cellStyle name="Note 6 15 4 2 4 3" xfId="42230" xr:uid="{00000000-0005-0000-0000-000065A40000}"/>
    <cellStyle name="Note 6 15 4 2 5" xfId="12762" xr:uid="{00000000-0005-0000-0000-000066A40000}"/>
    <cellStyle name="Note 6 15 4 2 5 2" xfId="30197" xr:uid="{00000000-0005-0000-0000-000067A40000}"/>
    <cellStyle name="Note 6 15 4 2 5 3" xfId="44650" xr:uid="{00000000-0005-0000-0000-000068A40000}"/>
    <cellStyle name="Note 6 15 4 2 6" xfId="19769" xr:uid="{00000000-0005-0000-0000-000069A40000}"/>
    <cellStyle name="Note 6 15 4 3" xfId="2929" xr:uid="{00000000-0005-0000-0000-00006AA40000}"/>
    <cellStyle name="Note 6 15 4 3 2" xfId="5440" xr:uid="{00000000-0005-0000-0000-00006BA40000}"/>
    <cellStyle name="Note 6 15 4 3 2 2" xfId="14706" xr:uid="{00000000-0005-0000-0000-00006CA40000}"/>
    <cellStyle name="Note 6 15 4 3 2 2 2" xfId="32141" xr:uid="{00000000-0005-0000-0000-00006DA40000}"/>
    <cellStyle name="Note 6 15 4 3 2 2 3" xfId="46594" xr:uid="{00000000-0005-0000-0000-00006EA40000}"/>
    <cellStyle name="Note 6 15 4 3 2 3" xfId="17167" xr:uid="{00000000-0005-0000-0000-00006FA40000}"/>
    <cellStyle name="Note 6 15 4 3 2 3 2" xfId="34602" xr:uid="{00000000-0005-0000-0000-000070A40000}"/>
    <cellStyle name="Note 6 15 4 3 2 3 3" xfId="49055" xr:uid="{00000000-0005-0000-0000-000071A40000}"/>
    <cellStyle name="Note 6 15 4 3 2 4" xfId="22876" xr:uid="{00000000-0005-0000-0000-000072A40000}"/>
    <cellStyle name="Note 6 15 4 3 2 5" xfId="37329" xr:uid="{00000000-0005-0000-0000-000073A40000}"/>
    <cellStyle name="Note 6 15 4 3 3" xfId="7902" xr:uid="{00000000-0005-0000-0000-000074A40000}"/>
    <cellStyle name="Note 6 15 4 3 3 2" xfId="25337" xr:uid="{00000000-0005-0000-0000-000075A40000}"/>
    <cellStyle name="Note 6 15 4 3 3 3" xfId="39790" xr:uid="{00000000-0005-0000-0000-000076A40000}"/>
    <cellStyle name="Note 6 15 4 3 4" xfId="10343" xr:uid="{00000000-0005-0000-0000-000077A40000}"/>
    <cellStyle name="Note 6 15 4 3 4 2" xfId="27778" xr:uid="{00000000-0005-0000-0000-000078A40000}"/>
    <cellStyle name="Note 6 15 4 3 4 3" xfId="42231" xr:uid="{00000000-0005-0000-0000-000079A40000}"/>
    <cellStyle name="Note 6 15 4 3 5" xfId="12763" xr:uid="{00000000-0005-0000-0000-00007AA40000}"/>
    <cellStyle name="Note 6 15 4 3 5 2" xfId="30198" xr:uid="{00000000-0005-0000-0000-00007BA40000}"/>
    <cellStyle name="Note 6 15 4 3 5 3" xfId="44651" xr:uid="{00000000-0005-0000-0000-00007CA40000}"/>
    <cellStyle name="Note 6 15 4 3 6" xfId="19770" xr:uid="{00000000-0005-0000-0000-00007DA40000}"/>
    <cellStyle name="Note 6 15 4 4" xfId="2930" xr:uid="{00000000-0005-0000-0000-00007EA40000}"/>
    <cellStyle name="Note 6 15 4 4 2" xfId="5441" xr:uid="{00000000-0005-0000-0000-00007FA40000}"/>
    <cellStyle name="Note 6 15 4 4 2 2" xfId="22877" xr:uid="{00000000-0005-0000-0000-000080A40000}"/>
    <cellStyle name="Note 6 15 4 4 2 3" xfId="37330" xr:uid="{00000000-0005-0000-0000-000081A40000}"/>
    <cellStyle name="Note 6 15 4 4 3" xfId="7903" xr:uid="{00000000-0005-0000-0000-000082A40000}"/>
    <cellStyle name="Note 6 15 4 4 3 2" xfId="25338" xr:uid="{00000000-0005-0000-0000-000083A40000}"/>
    <cellStyle name="Note 6 15 4 4 3 3" xfId="39791" xr:uid="{00000000-0005-0000-0000-000084A40000}"/>
    <cellStyle name="Note 6 15 4 4 4" xfId="10344" xr:uid="{00000000-0005-0000-0000-000085A40000}"/>
    <cellStyle name="Note 6 15 4 4 4 2" xfId="27779" xr:uid="{00000000-0005-0000-0000-000086A40000}"/>
    <cellStyle name="Note 6 15 4 4 4 3" xfId="42232" xr:uid="{00000000-0005-0000-0000-000087A40000}"/>
    <cellStyle name="Note 6 15 4 4 5" xfId="12764" xr:uid="{00000000-0005-0000-0000-000088A40000}"/>
    <cellStyle name="Note 6 15 4 4 5 2" xfId="30199" xr:uid="{00000000-0005-0000-0000-000089A40000}"/>
    <cellStyle name="Note 6 15 4 4 5 3" xfId="44652" xr:uid="{00000000-0005-0000-0000-00008AA40000}"/>
    <cellStyle name="Note 6 15 4 4 6" xfId="15502" xr:uid="{00000000-0005-0000-0000-00008BA40000}"/>
    <cellStyle name="Note 6 15 4 4 6 2" xfId="32937" xr:uid="{00000000-0005-0000-0000-00008CA40000}"/>
    <cellStyle name="Note 6 15 4 4 6 3" xfId="47390" xr:uid="{00000000-0005-0000-0000-00008DA40000}"/>
    <cellStyle name="Note 6 15 4 4 7" xfId="19771" xr:uid="{00000000-0005-0000-0000-00008EA40000}"/>
    <cellStyle name="Note 6 15 4 4 8" xfId="20664" xr:uid="{00000000-0005-0000-0000-00008FA40000}"/>
    <cellStyle name="Note 6 15 4 5" xfId="5438" xr:uid="{00000000-0005-0000-0000-000090A40000}"/>
    <cellStyle name="Note 6 15 4 5 2" xfId="14704" xr:uid="{00000000-0005-0000-0000-000091A40000}"/>
    <cellStyle name="Note 6 15 4 5 2 2" xfId="32139" xr:uid="{00000000-0005-0000-0000-000092A40000}"/>
    <cellStyle name="Note 6 15 4 5 2 3" xfId="46592" xr:uid="{00000000-0005-0000-0000-000093A40000}"/>
    <cellStyle name="Note 6 15 4 5 3" xfId="17165" xr:uid="{00000000-0005-0000-0000-000094A40000}"/>
    <cellStyle name="Note 6 15 4 5 3 2" xfId="34600" xr:uid="{00000000-0005-0000-0000-000095A40000}"/>
    <cellStyle name="Note 6 15 4 5 3 3" xfId="49053" xr:uid="{00000000-0005-0000-0000-000096A40000}"/>
    <cellStyle name="Note 6 15 4 5 4" xfId="22874" xr:uid="{00000000-0005-0000-0000-000097A40000}"/>
    <cellStyle name="Note 6 15 4 5 5" xfId="37327" xr:uid="{00000000-0005-0000-0000-000098A40000}"/>
    <cellStyle name="Note 6 15 4 6" xfId="7900" xr:uid="{00000000-0005-0000-0000-000099A40000}"/>
    <cellStyle name="Note 6 15 4 6 2" xfId="25335" xr:uid="{00000000-0005-0000-0000-00009AA40000}"/>
    <cellStyle name="Note 6 15 4 6 3" xfId="39788" xr:uid="{00000000-0005-0000-0000-00009BA40000}"/>
    <cellStyle name="Note 6 15 4 7" xfId="10341" xr:uid="{00000000-0005-0000-0000-00009CA40000}"/>
    <cellStyle name="Note 6 15 4 7 2" xfId="27776" xr:uid="{00000000-0005-0000-0000-00009DA40000}"/>
    <cellStyle name="Note 6 15 4 7 3" xfId="42229" xr:uid="{00000000-0005-0000-0000-00009EA40000}"/>
    <cellStyle name="Note 6 15 4 8" xfId="12761" xr:uid="{00000000-0005-0000-0000-00009FA40000}"/>
    <cellStyle name="Note 6 15 4 8 2" xfId="30196" xr:uid="{00000000-0005-0000-0000-0000A0A40000}"/>
    <cellStyle name="Note 6 15 4 8 3" xfId="44649" xr:uid="{00000000-0005-0000-0000-0000A1A40000}"/>
    <cellStyle name="Note 6 15 4 9" xfId="19768" xr:uid="{00000000-0005-0000-0000-0000A2A40000}"/>
    <cellStyle name="Note 6 15 5" xfId="2931" xr:uid="{00000000-0005-0000-0000-0000A3A40000}"/>
    <cellStyle name="Note 6 15 5 2" xfId="2932" xr:uid="{00000000-0005-0000-0000-0000A4A40000}"/>
    <cellStyle name="Note 6 15 5 2 2" xfId="5443" xr:uid="{00000000-0005-0000-0000-0000A5A40000}"/>
    <cellStyle name="Note 6 15 5 2 2 2" xfId="14708" xr:uid="{00000000-0005-0000-0000-0000A6A40000}"/>
    <cellStyle name="Note 6 15 5 2 2 2 2" xfId="32143" xr:uid="{00000000-0005-0000-0000-0000A7A40000}"/>
    <cellStyle name="Note 6 15 5 2 2 2 3" xfId="46596" xr:uid="{00000000-0005-0000-0000-0000A8A40000}"/>
    <cellStyle name="Note 6 15 5 2 2 3" xfId="17169" xr:uid="{00000000-0005-0000-0000-0000A9A40000}"/>
    <cellStyle name="Note 6 15 5 2 2 3 2" xfId="34604" xr:uid="{00000000-0005-0000-0000-0000AAA40000}"/>
    <cellStyle name="Note 6 15 5 2 2 3 3" xfId="49057" xr:uid="{00000000-0005-0000-0000-0000ABA40000}"/>
    <cellStyle name="Note 6 15 5 2 2 4" xfId="22879" xr:uid="{00000000-0005-0000-0000-0000ACA40000}"/>
    <cellStyle name="Note 6 15 5 2 2 5" xfId="37332" xr:uid="{00000000-0005-0000-0000-0000ADA40000}"/>
    <cellStyle name="Note 6 15 5 2 3" xfId="7905" xr:uid="{00000000-0005-0000-0000-0000AEA40000}"/>
    <cellStyle name="Note 6 15 5 2 3 2" xfId="25340" xr:uid="{00000000-0005-0000-0000-0000AFA40000}"/>
    <cellStyle name="Note 6 15 5 2 3 3" xfId="39793" xr:uid="{00000000-0005-0000-0000-0000B0A40000}"/>
    <cellStyle name="Note 6 15 5 2 4" xfId="10346" xr:uid="{00000000-0005-0000-0000-0000B1A40000}"/>
    <cellStyle name="Note 6 15 5 2 4 2" xfId="27781" xr:uid="{00000000-0005-0000-0000-0000B2A40000}"/>
    <cellStyle name="Note 6 15 5 2 4 3" xfId="42234" xr:uid="{00000000-0005-0000-0000-0000B3A40000}"/>
    <cellStyle name="Note 6 15 5 2 5" xfId="12766" xr:uid="{00000000-0005-0000-0000-0000B4A40000}"/>
    <cellStyle name="Note 6 15 5 2 5 2" xfId="30201" xr:uid="{00000000-0005-0000-0000-0000B5A40000}"/>
    <cellStyle name="Note 6 15 5 2 5 3" xfId="44654" xr:uid="{00000000-0005-0000-0000-0000B6A40000}"/>
    <cellStyle name="Note 6 15 5 2 6" xfId="19773" xr:uid="{00000000-0005-0000-0000-0000B7A40000}"/>
    <cellStyle name="Note 6 15 5 3" xfId="2933" xr:uid="{00000000-0005-0000-0000-0000B8A40000}"/>
    <cellStyle name="Note 6 15 5 3 2" xfId="5444" xr:uid="{00000000-0005-0000-0000-0000B9A40000}"/>
    <cellStyle name="Note 6 15 5 3 2 2" xfId="14709" xr:uid="{00000000-0005-0000-0000-0000BAA40000}"/>
    <cellStyle name="Note 6 15 5 3 2 2 2" xfId="32144" xr:uid="{00000000-0005-0000-0000-0000BBA40000}"/>
    <cellStyle name="Note 6 15 5 3 2 2 3" xfId="46597" xr:uid="{00000000-0005-0000-0000-0000BCA40000}"/>
    <cellStyle name="Note 6 15 5 3 2 3" xfId="17170" xr:uid="{00000000-0005-0000-0000-0000BDA40000}"/>
    <cellStyle name="Note 6 15 5 3 2 3 2" xfId="34605" xr:uid="{00000000-0005-0000-0000-0000BEA40000}"/>
    <cellStyle name="Note 6 15 5 3 2 3 3" xfId="49058" xr:uid="{00000000-0005-0000-0000-0000BFA40000}"/>
    <cellStyle name="Note 6 15 5 3 2 4" xfId="22880" xr:uid="{00000000-0005-0000-0000-0000C0A40000}"/>
    <cellStyle name="Note 6 15 5 3 2 5" xfId="37333" xr:uid="{00000000-0005-0000-0000-0000C1A40000}"/>
    <cellStyle name="Note 6 15 5 3 3" xfId="7906" xr:uid="{00000000-0005-0000-0000-0000C2A40000}"/>
    <cellStyle name="Note 6 15 5 3 3 2" xfId="25341" xr:uid="{00000000-0005-0000-0000-0000C3A40000}"/>
    <cellStyle name="Note 6 15 5 3 3 3" xfId="39794" xr:uid="{00000000-0005-0000-0000-0000C4A40000}"/>
    <cellStyle name="Note 6 15 5 3 4" xfId="10347" xr:uid="{00000000-0005-0000-0000-0000C5A40000}"/>
    <cellStyle name="Note 6 15 5 3 4 2" xfId="27782" xr:uid="{00000000-0005-0000-0000-0000C6A40000}"/>
    <cellStyle name="Note 6 15 5 3 4 3" xfId="42235" xr:uid="{00000000-0005-0000-0000-0000C7A40000}"/>
    <cellStyle name="Note 6 15 5 3 5" xfId="12767" xr:uid="{00000000-0005-0000-0000-0000C8A40000}"/>
    <cellStyle name="Note 6 15 5 3 5 2" xfId="30202" xr:uid="{00000000-0005-0000-0000-0000C9A40000}"/>
    <cellStyle name="Note 6 15 5 3 5 3" xfId="44655" xr:uid="{00000000-0005-0000-0000-0000CAA40000}"/>
    <cellStyle name="Note 6 15 5 3 6" xfId="19774" xr:uid="{00000000-0005-0000-0000-0000CBA40000}"/>
    <cellStyle name="Note 6 15 5 4" xfId="2934" xr:uid="{00000000-0005-0000-0000-0000CCA40000}"/>
    <cellStyle name="Note 6 15 5 4 2" xfId="5445" xr:uid="{00000000-0005-0000-0000-0000CDA40000}"/>
    <cellStyle name="Note 6 15 5 4 2 2" xfId="22881" xr:uid="{00000000-0005-0000-0000-0000CEA40000}"/>
    <cellStyle name="Note 6 15 5 4 2 3" xfId="37334" xr:uid="{00000000-0005-0000-0000-0000CFA40000}"/>
    <cellStyle name="Note 6 15 5 4 3" xfId="7907" xr:uid="{00000000-0005-0000-0000-0000D0A40000}"/>
    <cellStyle name="Note 6 15 5 4 3 2" xfId="25342" xr:uid="{00000000-0005-0000-0000-0000D1A40000}"/>
    <cellStyle name="Note 6 15 5 4 3 3" xfId="39795" xr:uid="{00000000-0005-0000-0000-0000D2A40000}"/>
    <cellStyle name="Note 6 15 5 4 4" xfId="10348" xr:uid="{00000000-0005-0000-0000-0000D3A40000}"/>
    <cellStyle name="Note 6 15 5 4 4 2" xfId="27783" xr:uid="{00000000-0005-0000-0000-0000D4A40000}"/>
    <cellStyle name="Note 6 15 5 4 4 3" xfId="42236" xr:uid="{00000000-0005-0000-0000-0000D5A40000}"/>
    <cellStyle name="Note 6 15 5 4 5" xfId="12768" xr:uid="{00000000-0005-0000-0000-0000D6A40000}"/>
    <cellStyle name="Note 6 15 5 4 5 2" xfId="30203" xr:uid="{00000000-0005-0000-0000-0000D7A40000}"/>
    <cellStyle name="Note 6 15 5 4 5 3" xfId="44656" xr:uid="{00000000-0005-0000-0000-0000D8A40000}"/>
    <cellStyle name="Note 6 15 5 4 6" xfId="15503" xr:uid="{00000000-0005-0000-0000-0000D9A40000}"/>
    <cellStyle name="Note 6 15 5 4 6 2" xfId="32938" xr:uid="{00000000-0005-0000-0000-0000DAA40000}"/>
    <cellStyle name="Note 6 15 5 4 6 3" xfId="47391" xr:uid="{00000000-0005-0000-0000-0000DBA40000}"/>
    <cellStyle name="Note 6 15 5 4 7" xfId="19775" xr:uid="{00000000-0005-0000-0000-0000DCA40000}"/>
    <cellStyle name="Note 6 15 5 4 8" xfId="20665" xr:uid="{00000000-0005-0000-0000-0000DDA40000}"/>
    <cellStyle name="Note 6 15 5 5" xfId="5442" xr:uid="{00000000-0005-0000-0000-0000DEA40000}"/>
    <cellStyle name="Note 6 15 5 5 2" xfId="14707" xr:uid="{00000000-0005-0000-0000-0000DFA40000}"/>
    <cellStyle name="Note 6 15 5 5 2 2" xfId="32142" xr:uid="{00000000-0005-0000-0000-0000E0A40000}"/>
    <cellStyle name="Note 6 15 5 5 2 3" xfId="46595" xr:uid="{00000000-0005-0000-0000-0000E1A40000}"/>
    <cellStyle name="Note 6 15 5 5 3" xfId="17168" xr:uid="{00000000-0005-0000-0000-0000E2A40000}"/>
    <cellStyle name="Note 6 15 5 5 3 2" xfId="34603" xr:uid="{00000000-0005-0000-0000-0000E3A40000}"/>
    <cellStyle name="Note 6 15 5 5 3 3" xfId="49056" xr:uid="{00000000-0005-0000-0000-0000E4A40000}"/>
    <cellStyle name="Note 6 15 5 5 4" xfId="22878" xr:uid="{00000000-0005-0000-0000-0000E5A40000}"/>
    <cellStyle name="Note 6 15 5 5 5" xfId="37331" xr:uid="{00000000-0005-0000-0000-0000E6A40000}"/>
    <cellStyle name="Note 6 15 5 6" xfId="7904" xr:uid="{00000000-0005-0000-0000-0000E7A40000}"/>
    <cellStyle name="Note 6 15 5 6 2" xfId="25339" xr:uid="{00000000-0005-0000-0000-0000E8A40000}"/>
    <cellStyle name="Note 6 15 5 6 3" xfId="39792" xr:uid="{00000000-0005-0000-0000-0000E9A40000}"/>
    <cellStyle name="Note 6 15 5 7" xfId="10345" xr:uid="{00000000-0005-0000-0000-0000EAA40000}"/>
    <cellStyle name="Note 6 15 5 7 2" xfId="27780" xr:uid="{00000000-0005-0000-0000-0000EBA40000}"/>
    <cellStyle name="Note 6 15 5 7 3" xfId="42233" xr:uid="{00000000-0005-0000-0000-0000ECA40000}"/>
    <cellStyle name="Note 6 15 5 8" xfId="12765" xr:uid="{00000000-0005-0000-0000-0000EDA40000}"/>
    <cellStyle name="Note 6 15 5 8 2" xfId="30200" xr:uid="{00000000-0005-0000-0000-0000EEA40000}"/>
    <cellStyle name="Note 6 15 5 8 3" xfId="44653" xr:uid="{00000000-0005-0000-0000-0000EFA40000}"/>
    <cellStyle name="Note 6 15 5 9" xfId="19772" xr:uid="{00000000-0005-0000-0000-0000F0A40000}"/>
    <cellStyle name="Note 6 15 6" xfId="2935" xr:uid="{00000000-0005-0000-0000-0000F1A40000}"/>
    <cellStyle name="Note 6 15 6 2" xfId="5446" xr:uid="{00000000-0005-0000-0000-0000F2A40000}"/>
    <cellStyle name="Note 6 15 6 2 2" xfId="14710" xr:uid="{00000000-0005-0000-0000-0000F3A40000}"/>
    <cellStyle name="Note 6 15 6 2 2 2" xfId="32145" xr:uid="{00000000-0005-0000-0000-0000F4A40000}"/>
    <cellStyle name="Note 6 15 6 2 2 3" xfId="46598" xr:uid="{00000000-0005-0000-0000-0000F5A40000}"/>
    <cellStyle name="Note 6 15 6 2 3" xfId="17171" xr:uid="{00000000-0005-0000-0000-0000F6A40000}"/>
    <cellStyle name="Note 6 15 6 2 3 2" xfId="34606" xr:uid="{00000000-0005-0000-0000-0000F7A40000}"/>
    <cellStyle name="Note 6 15 6 2 3 3" xfId="49059" xr:uid="{00000000-0005-0000-0000-0000F8A40000}"/>
    <cellStyle name="Note 6 15 6 2 4" xfId="22882" xr:uid="{00000000-0005-0000-0000-0000F9A40000}"/>
    <cellStyle name="Note 6 15 6 2 5" xfId="37335" xr:uid="{00000000-0005-0000-0000-0000FAA40000}"/>
    <cellStyle name="Note 6 15 6 3" xfId="7908" xr:uid="{00000000-0005-0000-0000-0000FBA40000}"/>
    <cellStyle name="Note 6 15 6 3 2" xfId="25343" xr:uid="{00000000-0005-0000-0000-0000FCA40000}"/>
    <cellStyle name="Note 6 15 6 3 3" xfId="39796" xr:uid="{00000000-0005-0000-0000-0000FDA40000}"/>
    <cellStyle name="Note 6 15 6 4" xfId="10349" xr:uid="{00000000-0005-0000-0000-0000FEA40000}"/>
    <cellStyle name="Note 6 15 6 4 2" xfId="27784" xr:uid="{00000000-0005-0000-0000-0000FFA40000}"/>
    <cellStyle name="Note 6 15 6 4 3" xfId="42237" xr:uid="{00000000-0005-0000-0000-000000A50000}"/>
    <cellStyle name="Note 6 15 6 5" xfId="12769" xr:uid="{00000000-0005-0000-0000-000001A50000}"/>
    <cellStyle name="Note 6 15 6 5 2" xfId="30204" xr:uid="{00000000-0005-0000-0000-000002A50000}"/>
    <cellStyle name="Note 6 15 6 5 3" xfId="44657" xr:uid="{00000000-0005-0000-0000-000003A50000}"/>
    <cellStyle name="Note 6 15 6 6" xfId="19776" xr:uid="{00000000-0005-0000-0000-000004A50000}"/>
    <cellStyle name="Note 6 15 7" xfId="2936" xr:uid="{00000000-0005-0000-0000-000005A50000}"/>
    <cellStyle name="Note 6 15 7 2" xfId="5447" xr:uid="{00000000-0005-0000-0000-000006A50000}"/>
    <cellStyle name="Note 6 15 7 2 2" xfId="14711" xr:uid="{00000000-0005-0000-0000-000007A50000}"/>
    <cellStyle name="Note 6 15 7 2 2 2" xfId="32146" xr:uid="{00000000-0005-0000-0000-000008A50000}"/>
    <cellStyle name="Note 6 15 7 2 2 3" xfId="46599" xr:uid="{00000000-0005-0000-0000-000009A50000}"/>
    <cellStyle name="Note 6 15 7 2 3" xfId="17172" xr:uid="{00000000-0005-0000-0000-00000AA50000}"/>
    <cellStyle name="Note 6 15 7 2 3 2" xfId="34607" xr:uid="{00000000-0005-0000-0000-00000BA50000}"/>
    <cellStyle name="Note 6 15 7 2 3 3" xfId="49060" xr:uid="{00000000-0005-0000-0000-00000CA50000}"/>
    <cellStyle name="Note 6 15 7 2 4" xfId="22883" xr:uid="{00000000-0005-0000-0000-00000DA50000}"/>
    <cellStyle name="Note 6 15 7 2 5" xfId="37336" xr:uid="{00000000-0005-0000-0000-00000EA50000}"/>
    <cellStyle name="Note 6 15 7 3" xfId="7909" xr:uid="{00000000-0005-0000-0000-00000FA50000}"/>
    <cellStyle name="Note 6 15 7 3 2" xfId="25344" xr:uid="{00000000-0005-0000-0000-000010A50000}"/>
    <cellStyle name="Note 6 15 7 3 3" xfId="39797" xr:uid="{00000000-0005-0000-0000-000011A50000}"/>
    <cellStyle name="Note 6 15 7 4" xfId="10350" xr:uid="{00000000-0005-0000-0000-000012A50000}"/>
    <cellStyle name="Note 6 15 7 4 2" xfId="27785" xr:uid="{00000000-0005-0000-0000-000013A50000}"/>
    <cellStyle name="Note 6 15 7 4 3" xfId="42238" xr:uid="{00000000-0005-0000-0000-000014A50000}"/>
    <cellStyle name="Note 6 15 7 5" xfId="12770" xr:uid="{00000000-0005-0000-0000-000015A50000}"/>
    <cellStyle name="Note 6 15 7 5 2" xfId="30205" xr:uid="{00000000-0005-0000-0000-000016A50000}"/>
    <cellStyle name="Note 6 15 7 5 3" xfId="44658" xr:uid="{00000000-0005-0000-0000-000017A50000}"/>
    <cellStyle name="Note 6 15 7 6" xfId="19777" xr:uid="{00000000-0005-0000-0000-000018A50000}"/>
    <cellStyle name="Note 6 15 8" xfId="2937" xr:uid="{00000000-0005-0000-0000-000019A50000}"/>
    <cellStyle name="Note 6 15 8 2" xfId="5448" xr:uid="{00000000-0005-0000-0000-00001AA50000}"/>
    <cellStyle name="Note 6 15 8 2 2" xfId="22884" xr:uid="{00000000-0005-0000-0000-00001BA50000}"/>
    <cellStyle name="Note 6 15 8 2 3" xfId="37337" xr:uid="{00000000-0005-0000-0000-00001CA50000}"/>
    <cellStyle name="Note 6 15 8 3" xfId="7910" xr:uid="{00000000-0005-0000-0000-00001DA50000}"/>
    <cellStyle name="Note 6 15 8 3 2" xfId="25345" xr:uid="{00000000-0005-0000-0000-00001EA50000}"/>
    <cellStyle name="Note 6 15 8 3 3" xfId="39798" xr:uid="{00000000-0005-0000-0000-00001FA50000}"/>
    <cellStyle name="Note 6 15 8 4" xfId="10351" xr:uid="{00000000-0005-0000-0000-000020A50000}"/>
    <cellStyle name="Note 6 15 8 4 2" xfId="27786" xr:uid="{00000000-0005-0000-0000-000021A50000}"/>
    <cellStyle name="Note 6 15 8 4 3" xfId="42239" xr:uid="{00000000-0005-0000-0000-000022A50000}"/>
    <cellStyle name="Note 6 15 8 5" xfId="12771" xr:uid="{00000000-0005-0000-0000-000023A50000}"/>
    <cellStyle name="Note 6 15 8 5 2" xfId="30206" xr:uid="{00000000-0005-0000-0000-000024A50000}"/>
    <cellStyle name="Note 6 15 8 5 3" xfId="44659" xr:uid="{00000000-0005-0000-0000-000025A50000}"/>
    <cellStyle name="Note 6 15 8 6" xfId="15504" xr:uid="{00000000-0005-0000-0000-000026A50000}"/>
    <cellStyle name="Note 6 15 8 6 2" xfId="32939" xr:uid="{00000000-0005-0000-0000-000027A50000}"/>
    <cellStyle name="Note 6 15 8 6 3" xfId="47392" xr:uid="{00000000-0005-0000-0000-000028A50000}"/>
    <cellStyle name="Note 6 15 8 7" xfId="19778" xr:uid="{00000000-0005-0000-0000-000029A50000}"/>
    <cellStyle name="Note 6 15 8 8" xfId="20666" xr:uid="{00000000-0005-0000-0000-00002AA50000}"/>
    <cellStyle name="Note 6 15 9" xfId="5429" xr:uid="{00000000-0005-0000-0000-00002BA50000}"/>
    <cellStyle name="Note 6 15 9 2" xfId="14697" xr:uid="{00000000-0005-0000-0000-00002CA50000}"/>
    <cellStyle name="Note 6 15 9 2 2" xfId="32132" xr:uid="{00000000-0005-0000-0000-00002DA50000}"/>
    <cellStyle name="Note 6 15 9 2 3" xfId="46585" xr:uid="{00000000-0005-0000-0000-00002EA50000}"/>
    <cellStyle name="Note 6 15 9 3" xfId="17158" xr:uid="{00000000-0005-0000-0000-00002FA50000}"/>
    <cellStyle name="Note 6 15 9 3 2" xfId="34593" xr:uid="{00000000-0005-0000-0000-000030A50000}"/>
    <cellStyle name="Note 6 15 9 3 3" xfId="49046" xr:uid="{00000000-0005-0000-0000-000031A50000}"/>
    <cellStyle name="Note 6 15 9 4" xfId="22865" xr:uid="{00000000-0005-0000-0000-000032A50000}"/>
    <cellStyle name="Note 6 15 9 5" xfId="37318" xr:uid="{00000000-0005-0000-0000-000033A50000}"/>
    <cellStyle name="Note 6 16" xfId="2938" xr:uid="{00000000-0005-0000-0000-000034A50000}"/>
    <cellStyle name="Note 6 16 10" xfId="7911" xr:uid="{00000000-0005-0000-0000-000035A50000}"/>
    <cellStyle name="Note 6 16 10 2" xfId="25346" xr:uid="{00000000-0005-0000-0000-000036A50000}"/>
    <cellStyle name="Note 6 16 10 3" xfId="39799" xr:uid="{00000000-0005-0000-0000-000037A50000}"/>
    <cellStyle name="Note 6 16 11" xfId="10352" xr:uid="{00000000-0005-0000-0000-000038A50000}"/>
    <cellStyle name="Note 6 16 11 2" xfId="27787" xr:uid="{00000000-0005-0000-0000-000039A50000}"/>
    <cellStyle name="Note 6 16 11 3" xfId="42240" xr:uid="{00000000-0005-0000-0000-00003AA50000}"/>
    <cellStyle name="Note 6 16 12" xfId="12772" xr:uid="{00000000-0005-0000-0000-00003BA50000}"/>
    <cellStyle name="Note 6 16 12 2" xfId="30207" xr:uid="{00000000-0005-0000-0000-00003CA50000}"/>
    <cellStyle name="Note 6 16 12 3" xfId="44660" xr:uid="{00000000-0005-0000-0000-00003DA50000}"/>
    <cellStyle name="Note 6 16 13" xfId="19779" xr:uid="{00000000-0005-0000-0000-00003EA50000}"/>
    <cellStyle name="Note 6 16 2" xfId="2939" xr:uid="{00000000-0005-0000-0000-00003FA50000}"/>
    <cellStyle name="Note 6 16 2 2" xfId="2940" xr:uid="{00000000-0005-0000-0000-000040A50000}"/>
    <cellStyle name="Note 6 16 2 2 2" xfId="5451" xr:uid="{00000000-0005-0000-0000-000041A50000}"/>
    <cellStyle name="Note 6 16 2 2 2 2" xfId="14714" xr:uid="{00000000-0005-0000-0000-000042A50000}"/>
    <cellStyle name="Note 6 16 2 2 2 2 2" xfId="32149" xr:uid="{00000000-0005-0000-0000-000043A50000}"/>
    <cellStyle name="Note 6 16 2 2 2 2 3" xfId="46602" xr:uid="{00000000-0005-0000-0000-000044A50000}"/>
    <cellStyle name="Note 6 16 2 2 2 3" xfId="17175" xr:uid="{00000000-0005-0000-0000-000045A50000}"/>
    <cellStyle name="Note 6 16 2 2 2 3 2" xfId="34610" xr:uid="{00000000-0005-0000-0000-000046A50000}"/>
    <cellStyle name="Note 6 16 2 2 2 3 3" xfId="49063" xr:uid="{00000000-0005-0000-0000-000047A50000}"/>
    <cellStyle name="Note 6 16 2 2 2 4" xfId="22887" xr:uid="{00000000-0005-0000-0000-000048A50000}"/>
    <cellStyle name="Note 6 16 2 2 2 5" xfId="37340" xr:uid="{00000000-0005-0000-0000-000049A50000}"/>
    <cellStyle name="Note 6 16 2 2 3" xfId="7913" xr:uid="{00000000-0005-0000-0000-00004AA50000}"/>
    <cellStyle name="Note 6 16 2 2 3 2" xfId="25348" xr:uid="{00000000-0005-0000-0000-00004BA50000}"/>
    <cellStyle name="Note 6 16 2 2 3 3" xfId="39801" xr:uid="{00000000-0005-0000-0000-00004CA50000}"/>
    <cellStyle name="Note 6 16 2 2 4" xfId="10354" xr:uid="{00000000-0005-0000-0000-00004DA50000}"/>
    <cellStyle name="Note 6 16 2 2 4 2" xfId="27789" xr:uid="{00000000-0005-0000-0000-00004EA50000}"/>
    <cellStyle name="Note 6 16 2 2 4 3" xfId="42242" xr:uid="{00000000-0005-0000-0000-00004FA50000}"/>
    <cellStyle name="Note 6 16 2 2 5" xfId="12774" xr:uid="{00000000-0005-0000-0000-000050A50000}"/>
    <cellStyle name="Note 6 16 2 2 5 2" xfId="30209" xr:uid="{00000000-0005-0000-0000-000051A50000}"/>
    <cellStyle name="Note 6 16 2 2 5 3" xfId="44662" xr:uid="{00000000-0005-0000-0000-000052A50000}"/>
    <cellStyle name="Note 6 16 2 2 6" xfId="19781" xr:uid="{00000000-0005-0000-0000-000053A50000}"/>
    <cellStyle name="Note 6 16 2 3" xfId="2941" xr:uid="{00000000-0005-0000-0000-000054A50000}"/>
    <cellStyle name="Note 6 16 2 3 2" xfId="5452" xr:uid="{00000000-0005-0000-0000-000055A50000}"/>
    <cellStyle name="Note 6 16 2 3 2 2" xfId="14715" xr:uid="{00000000-0005-0000-0000-000056A50000}"/>
    <cellStyle name="Note 6 16 2 3 2 2 2" xfId="32150" xr:uid="{00000000-0005-0000-0000-000057A50000}"/>
    <cellStyle name="Note 6 16 2 3 2 2 3" xfId="46603" xr:uid="{00000000-0005-0000-0000-000058A50000}"/>
    <cellStyle name="Note 6 16 2 3 2 3" xfId="17176" xr:uid="{00000000-0005-0000-0000-000059A50000}"/>
    <cellStyle name="Note 6 16 2 3 2 3 2" xfId="34611" xr:uid="{00000000-0005-0000-0000-00005AA50000}"/>
    <cellStyle name="Note 6 16 2 3 2 3 3" xfId="49064" xr:uid="{00000000-0005-0000-0000-00005BA50000}"/>
    <cellStyle name="Note 6 16 2 3 2 4" xfId="22888" xr:uid="{00000000-0005-0000-0000-00005CA50000}"/>
    <cellStyle name="Note 6 16 2 3 2 5" xfId="37341" xr:uid="{00000000-0005-0000-0000-00005DA50000}"/>
    <cellStyle name="Note 6 16 2 3 3" xfId="7914" xr:uid="{00000000-0005-0000-0000-00005EA50000}"/>
    <cellStyle name="Note 6 16 2 3 3 2" xfId="25349" xr:uid="{00000000-0005-0000-0000-00005FA50000}"/>
    <cellStyle name="Note 6 16 2 3 3 3" xfId="39802" xr:uid="{00000000-0005-0000-0000-000060A50000}"/>
    <cellStyle name="Note 6 16 2 3 4" xfId="10355" xr:uid="{00000000-0005-0000-0000-000061A50000}"/>
    <cellStyle name="Note 6 16 2 3 4 2" xfId="27790" xr:uid="{00000000-0005-0000-0000-000062A50000}"/>
    <cellStyle name="Note 6 16 2 3 4 3" xfId="42243" xr:uid="{00000000-0005-0000-0000-000063A50000}"/>
    <cellStyle name="Note 6 16 2 3 5" xfId="12775" xr:uid="{00000000-0005-0000-0000-000064A50000}"/>
    <cellStyle name="Note 6 16 2 3 5 2" xfId="30210" xr:uid="{00000000-0005-0000-0000-000065A50000}"/>
    <cellStyle name="Note 6 16 2 3 5 3" xfId="44663" xr:uid="{00000000-0005-0000-0000-000066A50000}"/>
    <cellStyle name="Note 6 16 2 3 6" xfId="19782" xr:uid="{00000000-0005-0000-0000-000067A50000}"/>
    <cellStyle name="Note 6 16 2 4" xfId="2942" xr:uid="{00000000-0005-0000-0000-000068A50000}"/>
    <cellStyle name="Note 6 16 2 4 2" xfId="5453" xr:uid="{00000000-0005-0000-0000-000069A50000}"/>
    <cellStyle name="Note 6 16 2 4 2 2" xfId="22889" xr:uid="{00000000-0005-0000-0000-00006AA50000}"/>
    <cellStyle name="Note 6 16 2 4 2 3" xfId="37342" xr:uid="{00000000-0005-0000-0000-00006BA50000}"/>
    <cellStyle name="Note 6 16 2 4 3" xfId="7915" xr:uid="{00000000-0005-0000-0000-00006CA50000}"/>
    <cellStyle name="Note 6 16 2 4 3 2" xfId="25350" xr:uid="{00000000-0005-0000-0000-00006DA50000}"/>
    <cellStyle name="Note 6 16 2 4 3 3" xfId="39803" xr:uid="{00000000-0005-0000-0000-00006EA50000}"/>
    <cellStyle name="Note 6 16 2 4 4" xfId="10356" xr:uid="{00000000-0005-0000-0000-00006FA50000}"/>
    <cellStyle name="Note 6 16 2 4 4 2" xfId="27791" xr:uid="{00000000-0005-0000-0000-000070A50000}"/>
    <cellStyle name="Note 6 16 2 4 4 3" xfId="42244" xr:uid="{00000000-0005-0000-0000-000071A50000}"/>
    <cellStyle name="Note 6 16 2 4 5" xfId="12776" xr:uid="{00000000-0005-0000-0000-000072A50000}"/>
    <cellStyle name="Note 6 16 2 4 5 2" xfId="30211" xr:uid="{00000000-0005-0000-0000-000073A50000}"/>
    <cellStyle name="Note 6 16 2 4 5 3" xfId="44664" xr:uid="{00000000-0005-0000-0000-000074A50000}"/>
    <cellStyle name="Note 6 16 2 4 6" xfId="15505" xr:uid="{00000000-0005-0000-0000-000075A50000}"/>
    <cellStyle name="Note 6 16 2 4 6 2" xfId="32940" xr:uid="{00000000-0005-0000-0000-000076A50000}"/>
    <cellStyle name="Note 6 16 2 4 6 3" xfId="47393" xr:uid="{00000000-0005-0000-0000-000077A50000}"/>
    <cellStyle name="Note 6 16 2 4 7" xfId="19783" xr:uid="{00000000-0005-0000-0000-000078A50000}"/>
    <cellStyle name="Note 6 16 2 4 8" xfId="20667" xr:uid="{00000000-0005-0000-0000-000079A50000}"/>
    <cellStyle name="Note 6 16 2 5" xfId="5450" xr:uid="{00000000-0005-0000-0000-00007AA50000}"/>
    <cellStyle name="Note 6 16 2 5 2" xfId="14713" xr:uid="{00000000-0005-0000-0000-00007BA50000}"/>
    <cellStyle name="Note 6 16 2 5 2 2" xfId="32148" xr:uid="{00000000-0005-0000-0000-00007CA50000}"/>
    <cellStyle name="Note 6 16 2 5 2 3" xfId="46601" xr:uid="{00000000-0005-0000-0000-00007DA50000}"/>
    <cellStyle name="Note 6 16 2 5 3" xfId="17174" xr:uid="{00000000-0005-0000-0000-00007EA50000}"/>
    <cellStyle name="Note 6 16 2 5 3 2" xfId="34609" xr:uid="{00000000-0005-0000-0000-00007FA50000}"/>
    <cellStyle name="Note 6 16 2 5 3 3" xfId="49062" xr:uid="{00000000-0005-0000-0000-000080A50000}"/>
    <cellStyle name="Note 6 16 2 5 4" xfId="22886" xr:uid="{00000000-0005-0000-0000-000081A50000}"/>
    <cellStyle name="Note 6 16 2 5 5" xfId="37339" xr:uid="{00000000-0005-0000-0000-000082A50000}"/>
    <cellStyle name="Note 6 16 2 6" xfId="7912" xr:uid="{00000000-0005-0000-0000-000083A50000}"/>
    <cellStyle name="Note 6 16 2 6 2" xfId="25347" xr:uid="{00000000-0005-0000-0000-000084A50000}"/>
    <cellStyle name="Note 6 16 2 6 3" xfId="39800" xr:uid="{00000000-0005-0000-0000-000085A50000}"/>
    <cellStyle name="Note 6 16 2 7" xfId="10353" xr:uid="{00000000-0005-0000-0000-000086A50000}"/>
    <cellStyle name="Note 6 16 2 7 2" xfId="27788" xr:uid="{00000000-0005-0000-0000-000087A50000}"/>
    <cellStyle name="Note 6 16 2 7 3" xfId="42241" xr:uid="{00000000-0005-0000-0000-000088A50000}"/>
    <cellStyle name="Note 6 16 2 8" xfId="12773" xr:uid="{00000000-0005-0000-0000-000089A50000}"/>
    <cellStyle name="Note 6 16 2 8 2" xfId="30208" xr:uid="{00000000-0005-0000-0000-00008AA50000}"/>
    <cellStyle name="Note 6 16 2 8 3" xfId="44661" xr:uid="{00000000-0005-0000-0000-00008BA50000}"/>
    <cellStyle name="Note 6 16 2 9" xfId="19780" xr:uid="{00000000-0005-0000-0000-00008CA50000}"/>
    <cellStyle name="Note 6 16 3" xfId="2943" xr:uid="{00000000-0005-0000-0000-00008DA50000}"/>
    <cellStyle name="Note 6 16 3 2" xfId="2944" xr:uid="{00000000-0005-0000-0000-00008EA50000}"/>
    <cellStyle name="Note 6 16 3 2 2" xfId="5455" xr:uid="{00000000-0005-0000-0000-00008FA50000}"/>
    <cellStyle name="Note 6 16 3 2 2 2" xfId="14717" xr:uid="{00000000-0005-0000-0000-000090A50000}"/>
    <cellStyle name="Note 6 16 3 2 2 2 2" xfId="32152" xr:uid="{00000000-0005-0000-0000-000091A50000}"/>
    <cellStyle name="Note 6 16 3 2 2 2 3" xfId="46605" xr:uid="{00000000-0005-0000-0000-000092A50000}"/>
    <cellStyle name="Note 6 16 3 2 2 3" xfId="17178" xr:uid="{00000000-0005-0000-0000-000093A50000}"/>
    <cellStyle name="Note 6 16 3 2 2 3 2" xfId="34613" xr:uid="{00000000-0005-0000-0000-000094A50000}"/>
    <cellStyle name="Note 6 16 3 2 2 3 3" xfId="49066" xr:uid="{00000000-0005-0000-0000-000095A50000}"/>
    <cellStyle name="Note 6 16 3 2 2 4" xfId="22891" xr:uid="{00000000-0005-0000-0000-000096A50000}"/>
    <cellStyle name="Note 6 16 3 2 2 5" xfId="37344" xr:uid="{00000000-0005-0000-0000-000097A50000}"/>
    <cellStyle name="Note 6 16 3 2 3" xfId="7917" xr:uid="{00000000-0005-0000-0000-000098A50000}"/>
    <cellStyle name="Note 6 16 3 2 3 2" xfId="25352" xr:uid="{00000000-0005-0000-0000-000099A50000}"/>
    <cellStyle name="Note 6 16 3 2 3 3" xfId="39805" xr:uid="{00000000-0005-0000-0000-00009AA50000}"/>
    <cellStyle name="Note 6 16 3 2 4" xfId="10358" xr:uid="{00000000-0005-0000-0000-00009BA50000}"/>
    <cellStyle name="Note 6 16 3 2 4 2" xfId="27793" xr:uid="{00000000-0005-0000-0000-00009CA50000}"/>
    <cellStyle name="Note 6 16 3 2 4 3" xfId="42246" xr:uid="{00000000-0005-0000-0000-00009DA50000}"/>
    <cellStyle name="Note 6 16 3 2 5" xfId="12778" xr:uid="{00000000-0005-0000-0000-00009EA50000}"/>
    <cellStyle name="Note 6 16 3 2 5 2" xfId="30213" xr:uid="{00000000-0005-0000-0000-00009FA50000}"/>
    <cellStyle name="Note 6 16 3 2 5 3" xfId="44666" xr:uid="{00000000-0005-0000-0000-0000A0A50000}"/>
    <cellStyle name="Note 6 16 3 2 6" xfId="19785" xr:uid="{00000000-0005-0000-0000-0000A1A50000}"/>
    <cellStyle name="Note 6 16 3 3" xfId="2945" xr:uid="{00000000-0005-0000-0000-0000A2A50000}"/>
    <cellStyle name="Note 6 16 3 3 2" xfId="5456" xr:uid="{00000000-0005-0000-0000-0000A3A50000}"/>
    <cellStyle name="Note 6 16 3 3 2 2" xfId="14718" xr:uid="{00000000-0005-0000-0000-0000A4A50000}"/>
    <cellStyle name="Note 6 16 3 3 2 2 2" xfId="32153" xr:uid="{00000000-0005-0000-0000-0000A5A50000}"/>
    <cellStyle name="Note 6 16 3 3 2 2 3" xfId="46606" xr:uid="{00000000-0005-0000-0000-0000A6A50000}"/>
    <cellStyle name="Note 6 16 3 3 2 3" xfId="17179" xr:uid="{00000000-0005-0000-0000-0000A7A50000}"/>
    <cellStyle name="Note 6 16 3 3 2 3 2" xfId="34614" xr:uid="{00000000-0005-0000-0000-0000A8A50000}"/>
    <cellStyle name="Note 6 16 3 3 2 3 3" xfId="49067" xr:uid="{00000000-0005-0000-0000-0000A9A50000}"/>
    <cellStyle name="Note 6 16 3 3 2 4" xfId="22892" xr:uid="{00000000-0005-0000-0000-0000AAA50000}"/>
    <cellStyle name="Note 6 16 3 3 2 5" xfId="37345" xr:uid="{00000000-0005-0000-0000-0000ABA50000}"/>
    <cellStyle name="Note 6 16 3 3 3" xfId="7918" xr:uid="{00000000-0005-0000-0000-0000ACA50000}"/>
    <cellStyle name="Note 6 16 3 3 3 2" xfId="25353" xr:uid="{00000000-0005-0000-0000-0000ADA50000}"/>
    <cellStyle name="Note 6 16 3 3 3 3" xfId="39806" xr:uid="{00000000-0005-0000-0000-0000AEA50000}"/>
    <cellStyle name="Note 6 16 3 3 4" xfId="10359" xr:uid="{00000000-0005-0000-0000-0000AFA50000}"/>
    <cellStyle name="Note 6 16 3 3 4 2" xfId="27794" xr:uid="{00000000-0005-0000-0000-0000B0A50000}"/>
    <cellStyle name="Note 6 16 3 3 4 3" xfId="42247" xr:uid="{00000000-0005-0000-0000-0000B1A50000}"/>
    <cellStyle name="Note 6 16 3 3 5" xfId="12779" xr:uid="{00000000-0005-0000-0000-0000B2A50000}"/>
    <cellStyle name="Note 6 16 3 3 5 2" xfId="30214" xr:uid="{00000000-0005-0000-0000-0000B3A50000}"/>
    <cellStyle name="Note 6 16 3 3 5 3" xfId="44667" xr:uid="{00000000-0005-0000-0000-0000B4A50000}"/>
    <cellStyle name="Note 6 16 3 3 6" xfId="19786" xr:uid="{00000000-0005-0000-0000-0000B5A50000}"/>
    <cellStyle name="Note 6 16 3 4" xfId="2946" xr:uid="{00000000-0005-0000-0000-0000B6A50000}"/>
    <cellStyle name="Note 6 16 3 4 2" xfId="5457" xr:uid="{00000000-0005-0000-0000-0000B7A50000}"/>
    <cellStyle name="Note 6 16 3 4 2 2" xfId="22893" xr:uid="{00000000-0005-0000-0000-0000B8A50000}"/>
    <cellStyle name="Note 6 16 3 4 2 3" xfId="37346" xr:uid="{00000000-0005-0000-0000-0000B9A50000}"/>
    <cellStyle name="Note 6 16 3 4 3" xfId="7919" xr:uid="{00000000-0005-0000-0000-0000BAA50000}"/>
    <cellStyle name="Note 6 16 3 4 3 2" xfId="25354" xr:uid="{00000000-0005-0000-0000-0000BBA50000}"/>
    <cellStyle name="Note 6 16 3 4 3 3" xfId="39807" xr:uid="{00000000-0005-0000-0000-0000BCA50000}"/>
    <cellStyle name="Note 6 16 3 4 4" xfId="10360" xr:uid="{00000000-0005-0000-0000-0000BDA50000}"/>
    <cellStyle name="Note 6 16 3 4 4 2" xfId="27795" xr:uid="{00000000-0005-0000-0000-0000BEA50000}"/>
    <cellStyle name="Note 6 16 3 4 4 3" xfId="42248" xr:uid="{00000000-0005-0000-0000-0000BFA50000}"/>
    <cellStyle name="Note 6 16 3 4 5" xfId="12780" xr:uid="{00000000-0005-0000-0000-0000C0A50000}"/>
    <cellStyle name="Note 6 16 3 4 5 2" xfId="30215" xr:uid="{00000000-0005-0000-0000-0000C1A50000}"/>
    <cellStyle name="Note 6 16 3 4 5 3" xfId="44668" xr:uid="{00000000-0005-0000-0000-0000C2A50000}"/>
    <cellStyle name="Note 6 16 3 4 6" xfId="15506" xr:uid="{00000000-0005-0000-0000-0000C3A50000}"/>
    <cellStyle name="Note 6 16 3 4 6 2" xfId="32941" xr:uid="{00000000-0005-0000-0000-0000C4A50000}"/>
    <cellStyle name="Note 6 16 3 4 6 3" xfId="47394" xr:uid="{00000000-0005-0000-0000-0000C5A50000}"/>
    <cellStyle name="Note 6 16 3 4 7" xfId="19787" xr:uid="{00000000-0005-0000-0000-0000C6A50000}"/>
    <cellStyle name="Note 6 16 3 4 8" xfId="20668" xr:uid="{00000000-0005-0000-0000-0000C7A50000}"/>
    <cellStyle name="Note 6 16 3 5" xfId="5454" xr:uid="{00000000-0005-0000-0000-0000C8A50000}"/>
    <cellStyle name="Note 6 16 3 5 2" xfId="14716" xr:uid="{00000000-0005-0000-0000-0000C9A50000}"/>
    <cellStyle name="Note 6 16 3 5 2 2" xfId="32151" xr:uid="{00000000-0005-0000-0000-0000CAA50000}"/>
    <cellStyle name="Note 6 16 3 5 2 3" xfId="46604" xr:uid="{00000000-0005-0000-0000-0000CBA50000}"/>
    <cellStyle name="Note 6 16 3 5 3" xfId="17177" xr:uid="{00000000-0005-0000-0000-0000CCA50000}"/>
    <cellStyle name="Note 6 16 3 5 3 2" xfId="34612" xr:uid="{00000000-0005-0000-0000-0000CDA50000}"/>
    <cellStyle name="Note 6 16 3 5 3 3" xfId="49065" xr:uid="{00000000-0005-0000-0000-0000CEA50000}"/>
    <cellStyle name="Note 6 16 3 5 4" xfId="22890" xr:uid="{00000000-0005-0000-0000-0000CFA50000}"/>
    <cellStyle name="Note 6 16 3 5 5" xfId="37343" xr:uid="{00000000-0005-0000-0000-0000D0A50000}"/>
    <cellStyle name="Note 6 16 3 6" xfId="7916" xr:uid="{00000000-0005-0000-0000-0000D1A50000}"/>
    <cellStyle name="Note 6 16 3 6 2" xfId="25351" xr:uid="{00000000-0005-0000-0000-0000D2A50000}"/>
    <cellStyle name="Note 6 16 3 6 3" xfId="39804" xr:uid="{00000000-0005-0000-0000-0000D3A50000}"/>
    <cellStyle name="Note 6 16 3 7" xfId="10357" xr:uid="{00000000-0005-0000-0000-0000D4A50000}"/>
    <cellStyle name="Note 6 16 3 7 2" xfId="27792" xr:uid="{00000000-0005-0000-0000-0000D5A50000}"/>
    <cellStyle name="Note 6 16 3 7 3" xfId="42245" xr:uid="{00000000-0005-0000-0000-0000D6A50000}"/>
    <cellStyle name="Note 6 16 3 8" xfId="12777" xr:uid="{00000000-0005-0000-0000-0000D7A50000}"/>
    <cellStyle name="Note 6 16 3 8 2" xfId="30212" xr:uid="{00000000-0005-0000-0000-0000D8A50000}"/>
    <cellStyle name="Note 6 16 3 8 3" xfId="44665" xr:uid="{00000000-0005-0000-0000-0000D9A50000}"/>
    <cellStyle name="Note 6 16 3 9" xfId="19784" xr:uid="{00000000-0005-0000-0000-0000DAA50000}"/>
    <cellStyle name="Note 6 16 4" xfId="2947" xr:uid="{00000000-0005-0000-0000-0000DBA50000}"/>
    <cellStyle name="Note 6 16 4 2" xfId="2948" xr:uid="{00000000-0005-0000-0000-0000DCA50000}"/>
    <cellStyle name="Note 6 16 4 2 2" xfId="5459" xr:uid="{00000000-0005-0000-0000-0000DDA50000}"/>
    <cellStyle name="Note 6 16 4 2 2 2" xfId="14720" xr:uid="{00000000-0005-0000-0000-0000DEA50000}"/>
    <cellStyle name="Note 6 16 4 2 2 2 2" xfId="32155" xr:uid="{00000000-0005-0000-0000-0000DFA50000}"/>
    <cellStyle name="Note 6 16 4 2 2 2 3" xfId="46608" xr:uid="{00000000-0005-0000-0000-0000E0A50000}"/>
    <cellStyle name="Note 6 16 4 2 2 3" xfId="17181" xr:uid="{00000000-0005-0000-0000-0000E1A50000}"/>
    <cellStyle name="Note 6 16 4 2 2 3 2" xfId="34616" xr:uid="{00000000-0005-0000-0000-0000E2A50000}"/>
    <cellStyle name="Note 6 16 4 2 2 3 3" xfId="49069" xr:uid="{00000000-0005-0000-0000-0000E3A50000}"/>
    <cellStyle name="Note 6 16 4 2 2 4" xfId="22895" xr:uid="{00000000-0005-0000-0000-0000E4A50000}"/>
    <cellStyle name="Note 6 16 4 2 2 5" xfId="37348" xr:uid="{00000000-0005-0000-0000-0000E5A50000}"/>
    <cellStyle name="Note 6 16 4 2 3" xfId="7921" xr:uid="{00000000-0005-0000-0000-0000E6A50000}"/>
    <cellStyle name="Note 6 16 4 2 3 2" xfId="25356" xr:uid="{00000000-0005-0000-0000-0000E7A50000}"/>
    <cellStyle name="Note 6 16 4 2 3 3" xfId="39809" xr:uid="{00000000-0005-0000-0000-0000E8A50000}"/>
    <cellStyle name="Note 6 16 4 2 4" xfId="10362" xr:uid="{00000000-0005-0000-0000-0000E9A50000}"/>
    <cellStyle name="Note 6 16 4 2 4 2" xfId="27797" xr:uid="{00000000-0005-0000-0000-0000EAA50000}"/>
    <cellStyle name="Note 6 16 4 2 4 3" xfId="42250" xr:uid="{00000000-0005-0000-0000-0000EBA50000}"/>
    <cellStyle name="Note 6 16 4 2 5" xfId="12782" xr:uid="{00000000-0005-0000-0000-0000ECA50000}"/>
    <cellStyle name="Note 6 16 4 2 5 2" xfId="30217" xr:uid="{00000000-0005-0000-0000-0000EDA50000}"/>
    <cellStyle name="Note 6 16 4 2 5 3" xfId="44670" xr:uid="{00000000-0005-0000-0000-0000EEA50000}"/>
    <cellStyle name="Note 6 16 4 2 6" xfId="19789" xr:uid="{00000000-0005-0000-0000-0000EFA50000}"/>
    <cellStyle name="Note 6 16 4 3" xfId="2949" xr:uid="{00000000-0005-0000-0000-0000F0A50000}"/>
    <cellStyle name="Note 6 16 4 3 2" xfId="5460" xr:uid="{00000000-0005-0000-0000-0000F1A50000}"/>
    <cellStyle name="Note 6 16 4 3 2 2" xfId="14721" xr:uid="{00000000-0005-0000-0000-0000F2A50000}"/>
    <cellStyle name="Note 6 16 4 3 2 2 2" xfId="32156" xr:uid="{00000000-0005-0000-0000-0000F3A50000}"/>
    <cellStyle name="Note 6 16 4 3 2 2 3" xfId="46609" xr:uid="{00000000-0005-0000-0000-0000F4A50000}"/>
    <cellStyle name="Note 6 16 4 3 2 3" xfId="17182" xr:uid="{00000000-0005-0000-0000-0000F5A50000}"/>
    <cellStyle name="Note 6 16 4 3 2 3 2" xfId="34617" xr:uid="{00000000-0005-0000-0000-0000F6A50000}"/>
    <cellStyle name="Note 6 16 4 3 2 3 3" xfId="49070" xr:uid="{00000000-0005-0000-0000-0000F7A50000}"/>
    <cellStyle name="Note 6 16 4 3 2 4" xfId="22896" xr:uid="{00000000-0005-0000-0000-0000F8A50000}"/>
    <cellStyle name="Note 6 16 4 3 2 5" xfId="37349" xr:uid="{00000000-0005-0000-0000-0000F9A50000}"/>
    <cellStyle name="Note 6 16 4 3 3" xfId="7922" xr:uid="{00000000-0005-0000-0000-0000FAA50000}"/>
    <cellStyle name="Note 6 16 4 3 3 2" xfId="25357" xr:uid="{00000000-0005-0000-0000-0000FBA50000}"/>
    <cellStyle name="Note 6 16 4 3 3 3" xfId="39810" xr:uid="{00000000-0005-0000-0000-0000FCA50000}"/>
    <cellStyle name="Note 6 16 4 3 4" xfId="10363" xr:uid="{00000000-0005-0000-0000-0000FDA50000}"/>
    <cellStyle name="Note 6 16 4 3 4 2" xfId="27798" xr:uid="{00000000-0005-0000-0000-0000FEA50000}"/>
    <cellStyle name="Note 6 16 4 3 4 3" xfId="42251" xr:uid="{00000000-0005-0000-0000-0000FFA50000}"/>
    <cellStyle name="Note 6 16 4 3 5" xfId="12783" xr:uid="{00000000-0005-0000-0000-000000A60000}"/>
    <cellStyle name="Note 6 16 4 3 5 2" xfId="30218" xr:uid="{00000000-0005-0000-0000-000001A60000}"/>
    <cellStyle name="Note 6 16 4 3 5 3" xfId="44671" xr:uid="{00000000-0005-0000-0000-000002A60000}"/>
    <cellStyle name="Note 6 16 4 3 6" xfId="19790" xr:uid="{00000000-0005-0000-0000-000003A60000}"/>
    <cellStyle name="Note 6 16 4 4" xfId="2950" xr:uid="{00000000-0005-0000-0000-000004A60000}"/>
    <cellStyle name="Note 6 16 4 4 2" xfId="5461" xr:uid="{00000000-0005-0000-0000-000005A60000}"/>
    <cellStyle name="Note 6 16 4 4 2 2" xfId="22897" xr:uid="{00000000-0005-0000-0000-000006A60000}"/>
    <cellStyle name="Note 6 16 4 4 2 3" xfId="37350" xr:uid="{00000000-0005-0000-0000-000007A60000}"/>
    <cellStyle name="Note 6 16 4 4 3" xfId="7923" xr:uid="{00000000-0005-0000-0000-000008A60000}"/>
    <cellStyle name="Note 6 16 4 4 3 2" xfId="25358" xr:uid="{00000000-0005-0000-0000-000009A60000}"/>
    <cellStyle name="Note 6 16 4 4 3 3" xfId="39811" xr:uid="{00000000-0005-0000-0000-00000AA60000}"/>
    <cellStyle name="Note 6 16 4 4 4" xfId="10364" xr:uid="{00000000-0005-0000-0000-00000BA60000}"/>
    <cellStyle name="Note 6 16 4 4 4 2" xfId="27799" xr:uid="{00000000-0005-0000-0000-00000CA60000}"/>
    <cellStyle name="Note 6 16 4 4 4 3" xfId="42252" xr:uid="{00000000-0005-0000-0000-00000DA60000}"/>
    <cellStyle name="Note 6 16 4 4 5" xfId="12784" xr:uid="{00000000-0005-0000-0000-00000EA60000}"/>
    <cellStyle name="Note 6 16 4 4 5 2" xfId="30219" xr:uid="{00000000-0005-0000-0000-00000FA60000}"/>
    <cellStyle name="Note 6 16 4 4 5 3" xfId="44672" xr:uid="{00000000-0005-0000-0000-000010A60000}"/>
    <cellStyle name="Note 6 16 4 4 6" xfId="15507" xr:uid="{00000000-0005-0000-0000-000011A60000}"/>
    <cellStyle name="Note 6 16 4 4 6 2" xfId="32942" xr:uid="{00000000-0005-0000-0000-000012A60000}"/>
    <cellStyle name="Note 6 16 4 4 6 3" xfId="47395" xr:uid="{00000000-0005-0000-0000-000013A60000}"/>
    <cellStyle name="Note 6 16 4 4 7" xfId="19791" xr:uid="{00000000-0005-0000-0000-000014A60000}"/>
    <cellStyle name="Note 6 16 4 4 8" xfId="20669" xr:uid="{00000000-0005-0000-0000-000015A60000}"/>
    <cellStyle name="Note 6 16 4 5" xfId="5458" xr:uid="{00000000-0005-0000-0000-000016A60000}"/>
    <cellStyle name="Note 6 16 4 5 2" xfId="14719" xr:uid="{00000000-0005-0000-0000-000017A60000}"/>
    <cellStyle name="Note 6 16 4 5 2 2" xfId="32154" xr:uid="{00000000-0005-0000-0000-000018A60000}"/>
    <cellStyle name="Note 6 16 4 5 2 3" xfId="46607" xr:uid="{00000000-0005-0000-0000-000019A60000}"/>
    <cellStyle name="Note 6 16 4 5 3" xfId="17180" xr:uid="{00000000-0005-0000-0000-00001AA60000}"/>
    <cellStyle name="Note 6 16 4 5 3 2" xfId="34615" xr:uid="{00000000-0005-0000-0000-00001BA60000}"/>
    <cellStyle name="Note 6 16 4 5 3 3" xfId="49068" xr:uid="{00000000-0005-0000-0000-00001CA60000}"/>
    <cellStyle name="Note 6 16 4 5 4" xfId="22894" xr:uid="{00000000-0005-0000-0000-00001DA60000}"/>
    <cellStyle name="Note 6 16 4 5 5" xfId="37347" xr:uid="{00000000-0005-0000-0000-00001EA60000}"/>
    <cellStyle name="Note 6 16 4 6" xfId="7920" xr:uid="{00000000-0005-0000-0000-00001FA60000}"/>
    <cellStyle name="Note 6 16 4 6 2" xfId="25355" xr:uid="{00000000-0005-0000-0000-000020A60000}"/>
    <cellStyle name="Note 6 16 4 6 3" xfId="39808" xr:uid="{00000000-0005-0000-0000-000021A60000}"/>
    <cellStyle name="Note 6 16 4 7" xfId="10361" xr:uid="{00000000-0005-0000-0000-000022A60000}"/>
    <cellStyle name="Note 6 16 4 7 2" xfId="27796" xr:uid="{00000000-0005-0000-0000-000023A60000}"/>
    <cellStyle name="Note 6 16 4 7 3" xfId="42249" xr:uid="{00000000-0005-0000-0000-000024A60000}"/>
    <cellStyle name="Note 6 16 4 8" xfId="12781" xr:uid="{00000000-0005-0000-0000-000025A60000}"/>
    <cellStyle name="Note 6 16 4 8 2" xfId="30216" xr:uid="{00000000-0005-0000-0000-000026A60000}"/>
    <cellStyle name="Note 6 16 4 8 3" xfId="44669" xr:uid="{00000000-0005-0000-0000-000027A60000}"/>
    <cellStyle name="Note 6 16 4 9" xfId="19788" xr:uid="{00000000-0005-0000-0000-000028A60000}"/>
    <cellStyle name="Note 6 16 5" xfId="2951" xr:uid="{00000000-0005-0000-0000-000029A60000}"/>
    <cellStyle name="Note 6 16 5 2" xfId="2952" xr:uid="{00000000-0005-0000-0000-00002AA60000}"/>
    <cellStyle name="Note 6 16 5 2 2" xfId="5463" xr:uid="{00000000-0005-0000-0000-00002BA60000}"/>
    <cellStyle name="Note 6 16 5 2 2 2" xfId="14723" xr:uid="{00000000-0005-0000-0000-00002CA60000}"/>
    <cellStyle name="Note 6 16 5 2 2 2 2" xfId="32158" xr:uid="{00000000-0005-0000-0000-00002DA60000}"/>
    <cellStyle name="Note 6 16 5 2 2 2 3" xfId="46611" xr:uid="{00000000-0005-0000-0000-00002EA60000}"/>
    <cellStyle name="Note 6 16 5 2 2 3" xfId="17184" xr:uid="{00000000-0005-0000-0000-00002FA60000}"/>
    <cellStyle name="Note 6 16 5 2 2 3 2" xfId="34619" xr:uid="{00000000-0005-0000-0000-000030A60000}"/>
    <cellStyle name="Note 6 16 5 2 2 3 3" xfId="49072" xr:uid="{00000000-0005-0000-0000-000031A60000}"/>
    <cellStyle name="Note 6 16 5 2 2 4" xfId="22899" xr:uid="{00000000-0005-0000-0000-000032A60000}"/>
    <cellStyle name="Note 6 16 5 2 2 5" xfId="37352" xr:uid="{00000000-0005-0000-0000-000033A60000}"/>
    <cellStyle name="Note 6 16 5 2 3" xfId="7925" xr:uid="{00000000-0005-0000-0000-000034A60000}"/>
    <cellStyle name="Note 6 16 5 2 3 2" xfId="25360" xr:uid="{00000000-0005-0000-0000-000035A60000}"/>
    <cellStyle name="Note 6 16 5 2 3 3" xfId="39813" xr:uid="{00000000-0005-0000-0000-000036A60000}"/>
    <cellStyle name="Note 6 16 5 2 4" xfId="10366" xr:uid="{00000000-0005-0000-0000-000037A60000}"/>
    <cellStyle name="Note 6 16 5 2 4 2" xfId="27801" xr:uid="{00000000-0005-0000-0000-000038A60000}"/>
    <cellStyle name="Note 6 16 5 2 4 3" xfId="42254" xr:uid="{00000000-0005-0000-0000-000039A60000}"/>
    <cellStyle name="Note 6 16 5 2 5" xfId="12786" xr:uid="{00000000-0005-0000-0000-00003AA60000}"/>
    <cellStyle name="Note 6 16 5 2 5 2" xfId="30221" xr:uid="{00000000-0005-0000-0000-00003BA60000}"/>
    <cellStyle name="Note 6 16 5 2 5 3" xfId="44674" xr:uid="{00000000-0005-0000-0000-00003CA60000}"/>
    <cellStyle name="Note 6 16 5 2 6" xfId="19793" xr:uid="{00000000-0005-0000-0000-00003DA60000}"/>
    <cellStyle name="Note 6 16 5 3" xfId="2953" xr:uid="{00000000-0005-0000-0000-00003EA60000}"/>
    <cellStyle name="Note 6 16 5 3 2" xfId="5464" xr:uid="{00000000-0005-0000-0000-00003FA60000}"/>
    <cellStyle name="Note 6 16 5 3 2 2" xfId="14724" xr:uid="{00000000-0005-0000-0000-000040A60000}"/>
    <cellStyle name="Note 6 16 5 3 2 2 2" xfId="32159" xr:uid="{00000000-0005-0000-0000-000041A60000}"/>
    <cellStyle name="Note 6 16 5 3 2 2 3" xfId="46612" xr:uid="{00000000-0005-0000-0000-000042A60000}"/>
    <cellStyle name="Note 6 16 5 3 2 3" xfId="17185" xr:uid="{00000000-0005-0000-0000-000043A60000}"/>
    <cellStyle name="Note 6 16 5 3 2 3 2" xfId="34620" xr:uid="{00000000-0005-0000-0000-000044A60000}"/>
    <cellStyle name="Note 6 16 5 3 2 3 3" xfId="49073" xr:uid="{00000000-0005-0000-0000-000045A60000}"/>
    <cellStyle name="Note 6 16 5 3 2 4" xfId="22900" xr:uid="{00000000-0005-0000-0000-000046A60000}"/>
    <cellStyle name="Note 6 16 5 3 2 5" xfId="37353" xr:uid="{00000000-0005-0000-0000-000047A60000}"/>
    <cellStyle name="Note 6 16 5 3 3" xfId="7926" xr:uid="{00000000-0005-0000-0000-000048A60000}"/>
    <cellStyle name="Note 6 16 5 3 3 2" xfId="25361" xr:uid="{00000000-0005-0000-0000-000049A60000}"/>
    <cellStyle name="Note 6 16 5 3 3 3" xfId="39814" xr:uid="{00000000-0005-0000-0000-00004AA60000}"/>
    <cellStyle name="Note 6 16 5 3 4" xfId="10367" xr:uid="{00000000-0005-0000-0000-00004BA60000}"/>
    <cellStyle name="Note 6 16 5 3 4 2" xfId="27802" xr:uid="{00000000-0005-0000-0000-00004CA60000}"/>
    <cellStyle name="Note 6 16 5 3 4 3" xfId="42255" xr:uid="{00000000-0005-0000-0000-00004DA60000}"/>
    <cellStyle name="Note 6 16 5 3 5" xfId="12787" xr:uid="{00000000-0005-0000-0000-00004EA60000}"/>
    <cellStyle name="Note 6 16 5 3 5 2" xfId="30222" xr:uid="{00000000-0005-0000-0000-00004FA60000}"/>
    <cellStyle name="Note 6 16 5 3 5 3" xfId="44675" xr:uid="{00000000-0005-0000-0000-000050A60000}"/>
    <cellStyle name="Note 6 16 5 3 6" xfId="19794" xr:uid="{00000000-0005-0000-0000-000051A60000}"/>
    <cellStyle name="Note 6 16 5 4" xfId="2954" xr:uid="{00000000-0005-0000-0000-000052A60000}"/>
    <cellStyle name="Note 6 16 5 4 2" xfId="5465" xr:uid="{00000000-0005-0000-0000-000053A60000}"/>
    <cellStyle name="Note 6 16 5 4 2 2" xfId="22901" xr:uid="{00000000-0005-0000-0000-000054A60000}"/>
    <cellStyle name="Note 6 16 5 4 2 3" xfId="37354" xr:uid="{00000000-0005-0000-0000-000055A60000}"/>
    <cellStyle name="Note 6 16 5 4 3" xfId="7927" xr:uid="{00000000-0005-0000-0000-000056A60000}"/>
    <cellStyle name="Note 6 16 5 4 3 2" xfId="25362" xr:uid="{00000000-0005-0000-0000-000057A60000}"/>
    <cellStyle name="Note 6 16 5 4 3 3" xfId="39815" xr:uid="{00000000-0005-0000-0000-000058A60000}"/>
    <cellStyle name="Note 6 16 5 4 4" xfId="10368" xr:uid="{00000000-0005-0000-0000-000059A60000}"/>
    <cellStyle name="Note 6 16 5 4 4 2" xfId="27803" xr:uid="{00000000-0005-0000-0000-00005AA60000}"/>
    <cellStyle name="Note 6 16 5 4 4 3" xfId="42256" xr:uid="{00000000-0005-0000-0000-00005BA60000}"/>
    <cellStyle name="Note 6 16 5 4 5" xfId="12788" xr:uid="{00000000-0005-0000-0000-00005CA60000}"/>
    <cellStyle name="Note 6 16 5 4 5 2" xfId="30223" xr:uid="{00000000-0005-0000-0000-00005DA60000}"/>
    <cellStyle name="Note 6 16 5 4 5 3" xfId="44676" xr:uid="{00000000-0005-0000-0000-00005EA60000}"/>
    <cellStyle name="Note 6 16 5 4 6" xfId="15508" xr:uid="{00000000-0005-0000-0000-00005FA60000}"/>
    <cellStyle name="Note 6 16 5 4 6 2" xfId="32943" xr:uid="{00000000-0005-0000-0000-000060A60000}"/>
    <cellStyle name="Note 6 16 5 4 6 3" xfId="47396" xr:uid="{00000000-0005-0000-0000-000061A60000}"/>
    <cellStyle name="Note 6 16 5 4 7" xfId="19795" xr:uid="{00000000-0005-0000-0000-000062A60000}"/>
    <cellStyle name="Note 6 16 5 4 8" xfId="20670" xr:uid="{00000000-0005-0000-0000-000063A60000}"/>
    <cellStyle name="Note 6 16 5 5" xfId="5462" xr:uid="{00000000-0005-0000-0000-000064A60000}"/>
    <cellStyle name="Note 6 16 5 5 2" xfId="14722" xr:uid="{00000000-0005-0000-0000-000065A60000}"/>
    <cellStyle name="Note 6 16 5 5 2 2" xfId="32157" xr:uid="{00000000-0005-0000-0000-000066A60000}"/>
    <cellStyle name="Note 6 16 5 5 2 3" xfId="46610" xr:uid="{00000000-0005-0000-0000-000067A60000}"/>
    <cellStyle name="Note 6 16 5 5 3" xfId="17183" xr:uid="{00000000-0005-0000-0000-000068A60000}"/>
    <cellStyle name="Note 6 16 5 5 3 2" xfId="34618" xr:uid="{00000000-0005-0000-0000-000069A60000}"/>
    <cellStyle name="Note 6 16 5 5 3 3" xfId="49071" xr:uid="{00000000-0005-0000-0000-00006AA60000}"/>
    <cellStyle name="Note 6 16 5 5 4" xfId="22898" xr:uid="{00000000-0005-0000-0000-00006BA60000}"/>
    <cellStyle name="Note 6 16 5 5 5" xfId="37351" xr:uid="{00000000-0005-0000-0000-00006CA60000}"/>
    <cellStyle name="Note 6 16 5 6" xfId="7924" xr:uid="{00000000-0005-0000-0000-00006DA60000}"/>
    <cellStyle name="Note 6 16 5 6 2" xfId="25359" xr:uid="{00000000-0005-0000-0000-00006EA60000}"/>
    <cellStyle name="Note 6 16 5 6 3" xfId="39812" xr:uid="{00000000-0005-0000-0000-00006FA60000}"/>
    <cellStyle name="Note 6 16 5 7" xfId="10365" xr:uid="{00000000-0005-0000-0000-000070A60000}"/>
    <cellStyle name="Note 6 16 5 7 2" xfId="27800" xr:uid="{00000000-0005-0000-0000-000071A60000}"/>
    <cellStyle name="Note 6 16 5 7 3" xfId="42253" xr:uid="{00000000-0005-0000-0000-000072A60000}"/>
    <cellStyle name="Note 6 16 5 8" xfId="12785" xr:uid="{00000000-0005-0000-0000-000073A60000}"/>
    <cellStyle name="Note 6 16 5 8 2" xfId="30220" xr:uid="{00000000-0005-0000-0000-000074A60000}"/>
    <cellStyle name="Note 6 16 5 8 3" xfId="44673" xr:uid="{00000000-0005-0000-0000-000075A60000}"/>
    <cellStyle name="Note 6 16 5 9" xfId="19792" xr:uid="{00000000-0005-0000-0000-000076A60000}"/>
    <cellStyle name="Note 6 16 6" xfId="2955" xr:uid="{00000000-0005-0000-0000-000077A60000}"/>
    <cellStyle name="Note 6 16 6 2" xfId="5466" xr:uid="{00000000-0005-0000-0000-000078A60000}"/>
    <cellStyle name="Note 6 16 6 2 2" xfId="14725" xr:uid="{00000000-0005-0000-0000-000079A60000}"/>
    <cellStyle name="Note 6 16 6 2 2 2" xfId="32160" xr:uid="{00000000-0005-0000-0000-00007AA60000}"/>
    <cellStyle name="Note 6 16 6 2 2 3" xfId="46613" xr:uid="{00000000-0005-0000-0000-00007BA60000}"/>
    <cellStyle name="Note 6 16 6 2 3" xfId="17186" xr:uid="{00000000-0005-0000-0000-00007CA60000}"/>
    <cellStyle name="Note 6 16 6 2 3 2" xfId="34621" xr:uid="{00000000-0005-0000-0000-00007DA60000}"/>
    <cellStyle name="Note 6 16 6 2 3 3" xfId="49074" xr:uid="{00000000-0005-0000-0000-00007EA60000}"/>
    <cellStyle name="Note 6 16 6 2 4" xfId="22902" xr:uid="{00000000-0005-0000-0000-00007FA60000}"/>
    <cellStyle name="Note 6 16 6 2 5" xfId="37355" xr:uid="{00000000-0005-0000-0000-000080A60000}"/>
    <cellStyle name="Note 6 16 6 3" xfId="7928" xr:uid="{00000000-0005-0000-0000-000081A60000}"/>
    <cellStyle name="Note 6 16 6 3 2" xfId="25363" xr:uid="{00000000-0005-0000-0000-000082A60000}"/>
    <cellStyle name="Note 6 16 6 3 3" xfId="39816" xr:uid="{00000000-0005-0000-0000-000083A60000}"/>
    <cellStyle name="Note 6 16 6 4" xfId="10369" xr:uid="{00000000-0005-0000-0000-000084A60000}"/>
    <cellStyle name="Note 6 16 6 4 2" xfId="27804" xr:uid="{00000000-0005-0000-0000-000085A60000}"/>
    <cellStyle name="Note 6 16 6 4 3" xfId="42257" xr:uid="{00000000-0005-0000-0000-000086A60000}"/>
    <cellStyle name="Note 6 16 6 5" xfId="12789" xr:uid="{00000000-0005-0000-0000-000087A60000}"/>
    <cellStyle name="Note 6 16 6 5 2" xfId="30224" xr:uid="{00000000-0005-0000-0000-000088A60000}"/>
    <cellStyle name="Note 6 16 6 5 3" xfId="44677" xr:uid="{00000000-0005-0000-0000-000089A60000}"/>
    <cellStyle name="Note 6 16 6 6" xfId="19796" xr:uid="{00000000-0005-0000-0000-00008AA60000}"/>
    <cellStyle name="Note 6 16 7" xfId="2956" xr:uid="{00000000-0005-0000-0000-00008BA60000}"/>
    <cellStyle name="Note 6 16 7 2" xfId="5467" xr:uid="{00000000-0005-0000-0000-00008CA60000}"/>
    <cellStyle name="Note 6 16 7 2 2" xfId="14726" xr:uid="{00000000-0005-0000-0000-00008DA60000}"/>
    <cellStyle name="Note 6 16 7 2 2 2" xfId="32161" xr:uid="{00000000-0005-0000-0000-00008EA60000}"/>
    <cellStyle name="Note 6 16 7 2 2 3" xfId="46614" xr:uid="{00000000-0005-0000-0000-00008FA60000}"/>
    <cellStyle name="Note 6 16 7 2 3" xfId="17187" xr:uid="{00000000-0005-0000-0000-000090A60000}"/>
    <cellStyle name="Note 6 16 7 2 3 2" xfId="34622" xr:uid="{00000000-0005-0000-0000-000091A60000}"/>
    <cellStyle name="Note 6 16 7 2 3 3" xfId="49075" xr:uid="{00000000-0005-0000-0000-000092A60000}"/>
    <cellStyle name="Note 6 16 7 2 4" xfId="22903" xr:uid="{00000000-0005-0000-0000-000093A60000}"/>
    <cellStyle name="Note 6 16 7 2 5" xfId="37356" xr:uid="{00000000-0005-0000-0000-000094A60000}"/>
    <cellStyle name="Note 6 16 7 3" xfId="7929" xr:uid="{00000000-0005-0000-0000-000095A60000}"/>
    <cellStyle name="Note 6 16 7 3 2" xfId="25364" xr:uid="{00000000-0005-0000-0000-000096A60000}"/>
    <cellStyle name="Note 6 16 7 3 3" xfId="39817" xr:uid="{00000000-0005-0000-0000-000097A60000}"/>
    <cellStyle name="Note 6 16 7 4" xfId="10370" xr:uid="{00000000-0005-0000-0000-000098A60000}"/>
    <cellStyle name="Note 6 16 7 4 2" xfId="27805" xr:uid="{00000000-0005-0000-0000-000099A60000}"/>
    <cellStyle name="Note 6 16 7 4 3" xfId="42258" xr:uid="{00000000-0005-0000-0000-00009AA60000}"/>
    <cellStyle name="Note 6 16 7 5" xfId="12790" xr:uid="{00000000-0005-0000-0000-00009BA60000}"/>
    <cellStyle name="Note 6 16 7 5 2" xfId="30225" xr:uid="{00000000-0005-0000-0000-00009CA60000}"/>
    <cellStyle name="Note 6 16 7 5 3" xfId="44678" xr:uid="{00000000-0005-0000-0000-00009DA60000}"/>
    <cellStyle name="Note 6 16 7 6" xfId="19797" xr:uid="{00000000-0005-0000-0000-00009EA60000}"/>
    <cellStyle name="Note 6 16 8" xfId="2957" xr:uid="{00000000-0005-0000-0000-00009FA60000}"/>
    <cellStyle name="Note 6 16 8 2" xfId="5468" xr:uid="{00000000-0005-0000-0000-0000A0A60000}"/>
    <cellStyle name="Note 6 16 8 2 2" xfId="22904" xr:uid="{00000000-0005-0000-0000-0000A1A60000}"/>
    <cellStyle name="Note 6 16 8 2 3" xfId="37357" xr:uid="{00000000-0005-0000-0000-0000A2A60000}"/>
    <cellStyle name="Note 6 16 8 3" xfId="7930" xr:uid="{00000000-0005-0000-0000-0000A3A60000}"/>
    <cellStyle name="Note 6 16 8 3 2" xfId="25365" xr:uid="{00000000-0005-0000-0000-0000A4A60000}"/>
    <cellStyle name="Note 6 16 8 3 3" xfId="39818" xr:uid="{00000000-0005-0000-0000-0000A5A60000}"/>
    <cellStyle name="Note 6 16 8 4" xfId="10371" xr:uid="{00000000-0005-0000-0000-0000A6A60000}"/>
    <cellStyle name="Note 6 16 8 4 2" xfId="27806" xr:uid="{00000000-0005-0000-0000-0000A7A60000}"/>
    <cellStyle name="Note 6 16 8 4 3" xfId="42259" xr:uid="{00000000-0005-0000-0000-0000A8A60000}"/>
    <cellStyle name="Note 6 16 8 5" xfId="12791" xr:uid="{00000000-0005-0000-0000-0000A9A60000}"/>
    <cellStyle name="Note 6 16 8 5 2" xfId="30226" xr:uid="{00000000-0005-0000-0000-0000AAA60000}"/>
    <cellStyle name="Note 6 16 8 5 3" xfId="44679" xr:uid="{00000000-0005-0000-0000-0000ABA60000}"/>
    <cellStyle name="Note 6 16 8 6" xfId="15509" xr:uid="{00000000-0005-0000-0000-0000ACA60000}"/>
    <cellStyle name="Note 6 16 8 6 2" xfId="32944" xr:uid="{00000000-0005-0000-0000-0000ADA60000}"/>
    <cellStyle name="Note 6 16 8 6 3" xfId="47397" xr:uid="{00000000-0005-0000-0000-0000AEA60000}"/>
    <cellStyle name="Note 6 16 8 7" xfId="19798" xr:uid="{00000000-0005-0000-0000-0000AFA60000}"/>
    <cellStyle name="Note 6 16 8 8" xfId="20671" xr:uid="{00000000-0005-0000-0000-0000B0A60000}"/>
    <cellStyle name="Note 6 16 9" xfId="5449" xr:uid="{00000000-0005-0000-0000-0000B1A60000}"/>
    <cellStyle name="Note 6 16 9 2" xfId="14712" xr:uid="{00000000-0005-0000-0000-0000B2A60000}"/>
    <cellStyle name="Note 6 16 9 2 2" xfId="32147" xr:uid="{00000000-0005-0000-0000-0000B3A60000}"/>
    <cellStyle name="Note 6 16 9 2 3" xfId="46600" xr:uid="{00000000-0005-0000-0000-0000B4A60000}"/>
    <cellStyle name="Note 6 16 9 3" xfId="17173" xr:uid="{00000000-0005-0000-0000-0000B5A60000}"/>
    <cellStyle name="Note 6 16 9 3 2" xfId="34608" xr:uid="{00000000-0005-0000-0000-0000B6A60000}"/>
    <cellStyle name="Note 6 16 9 3 3" xfId="49061" xr:uid="{00000000-0005-0000-0000-0000B7A60000}"/>
    <cellStyle name="Note 6 16 9 4" xfId="22885" xr:uid="{00000000-0005-0000-0000-0000B8A60000}"/>
    <cellStyle name="Note 6 16 9 5" xfId="37338" xr:uid="{00000000-0005-0000-0000-0000B9A60000}"/>
    <cellStyle name="Note 6 17" xfId="2958" xr:uid="{00000000-0005-0000-0000-0000BAA60000}"/>
    <cellStyle name="Note 6 17 10" xfId="7931" xr:uid="{00000000-0005-0000-0000-0000BBA60000}"/>
    <cellStyle name="Note 6 17 10 2" xfId="25366" xr:uid="{00000000-0005-0000-0000-0000BCA60000}"/>
    <cellStyle name="Note 6 17 10 3" xfId="39819" xr:uid="{00000000-0005-0000-0000-0000BDA60000}"/>
    <cellStyle name="Note 6 17 11" xfId="10372" xr:uid="{00000000-0005-0000-0000-0000BEA60000}"/>
    <cellStyle name="Note 6 17 11 2" xfId="27807" xr:uid="{00000000-0005-0000-0000-0000BFA60000}"/>
    <cellStyle name="Note 6 17 11 3" xfId="42260" xr:uid="{00000000-0005-0000-0000-0000C0A60000}"/>
    <cellStyle name="Note 6 17 12" xfId="12792" xr:uid="{00000000-0005-0000-0000-0000C1A60000}"/>
    <cellStyle name="Note 6 17 12 2" xfId="30227" xr:uid="{00000000-0005-0000-0000-0000C2A60000}"/>
    <cellStyle name="Note 6 17 12 3" xfId="44680" xr:uid="{00000000-0005-0000-0000-0000C3A60000}"/>
    <cellStyle name="Note 6 17 13" xfId="19799" xr:uid="{00000000-0005-0000-0000-0000C4A60000}"/>
    <cellStyle name="Note 6 17 2" xfId="2959" xr:uid="{00000000-0005-0000-0000-0000C5A60000}"/>
    <cellStyle name="Note 6 17 2 2" xfId="2960" xr:uid="{00000000-0005-0000-0000-0000C6A60000}"/>
    <cellStyle name="Note 6 17 2 2 2" xfId="5471" xr:uid="{00000000-0005-0000-0000-0000C7A60000}"/>
    <cellStyle name="Note 6 17 2 2 2 2" xfId="14729" xr:uid="{00000000-0005-0000-0000-0000C8A60000}"/>
    <cellStyle name="Note 6 17 2 2 2 2 2" xfId="32164" xr:uid="{00000000-0005-0000-0000-0000C9A60000}"/>
    <cellStyle name="Note 6 17 2 2 2 2 3" xfId="46617" xr:uid="{00000000-0005-0000-0000-0000CAA60000}"/>
    <cellStyle name="Note 6 17 2 2 2 3" xfId="17190" xr:uid="{00000000-0005-0000-0000-0000CBA60000}"/>
    <cellStyle name="Note 6 17 2 2 2 3 2" xfId="34625" xr:uid="{00000000-0005-0000-0000-0000CCA60000}"/>
    <cellStyle name="Note 6 17 2 2 2 3 3" xfId="49078" xr:uid="{00000000-0005-0000-0000-0000CDA60000}"/>
    <cellStyle name="Note 6 17 2 2 2 4" xfId="22907" xr:uid="{00000000-0005-0000-0000-0000CEA60000}"/>
    <cellStyle name="Note 6 17 2 2 2 5" xfId="37360" xr:uid="{00000000-0005-0000-0000-0000CFA60000}"/>
    <cellStyle name="Note 6 17 2 2 3" xfId="7933" xr:uid="{00000000-0005-0000-0000-0000D0A60000}"/>
    <cellStyle name="Note 6 17 2 2 3 2" xfId="25368" xr:uid="{00000000-0005-0000-0000-0000D1A60000}"/>
    <cellStyle name="Note 6 17 2 2 3 3" xfId="39821" xr:uid="{00000000-0005-0000-0000-0000D2A60000}"/>
    <cellStyle name="Note 6 17 2 2 4" xfId="10374" xr:uid="{00000000-0005-0000-0000-0000D3A60000}"/>
    <cellStyle name="Note 6 17 2 2 4 2" xfId="27809" xr:uid="{00000000-0005-0000-0000-0000D4A60000}"/>
    <cellStyle name="Note 6 17 2 2 4 3" xfId="42262" xr:uid="{00000000-0005-0000-0000-0000D5A60000}"/>
    <cellStyle name="Note 6 17 2 2 5" xfId="12794" xr:uid="{00000000-0005-0000-0000-0000D6A60000}"/>
    <cellStyle name="Note 6 17 2 2 5 2" xfId="30229" xr:uid="{00000000-0005-0000-0000-0000D7A60000}"/>
    <cellStyle name="Note 6 17 2 2 5 3" xfId="44682" xr:uid="{00000000-0005-0000-0000-0000D8A60000}"/>
    <cellStyle name="Note 6 17 2 2 6" xfId="19801" xr:uid="{00000000-0005-0000-0000-0000D9A60000}"/>
    <cellStyle name="Note 6 17 2 3" xfId="2961" xr:uid="{00000000-0005-0000-0000-0000DAA60000}"/>
    <cellStyle name="Note 6 17 2 3 2" xfId="5472" xr:uid="{00000000-0005-0000-0000-0000DBA60000}"/>
    <cellStyle name="Note 6 17 2 3 2 2" xfId="14730" xr:uid="{00000000-0005-0000-0000-0000DCA60000}"/>
    <cellStyle name="Note 6 17 2 3 2 2 2" xfId="32165" xr:uid="{00000000-0005-0000-0000-0000DDA60000}"/>
    <cellStyle name="Note 6 17 2 3 2 2 3" xfId="46618" xr:uid="{00000000-0005-0000-0000-0000DEA60000}"/>
    <cellStyle name="Note 6 17 2 3 2 3" xfId="17191" xr:uid="{00000000-0005-0000-0000-0000DFA60000}"/>
    <cellStyle name="Note 6 17 2 3 2 3 2" xfId="34626" xr:uid="{00000000-0005-0000-0000-0000E0A60000}"/>
    <cellStyle name="Note 6 17 2 3 2 3 3" xfId="49079" xr:uid="{00000000-0005-0000-0000-0000E1A60000}"/>
    <cellStyle name="Note 6 17 2 3 2 4" xfId="22908" xr:uid="{00000000-0005-0000-0000-0000E2A60000}"/>
    <cellStyle name="Note 6 17 2 3 2 5" xfId="37361" xr:uid="{00000000-0005-0000-0000-0000E3A60000}"/>
    <cellStyle name="Note 6 17 2 3 3" xfId="7934" xr:uid="{00000000-0005-0000-0000-0000E4A60000}"/>
    <cellStyle name="Note 6 17 2 3 3 2" xfId="25369" xr:uid="{00000000-0005-0000-0000-0000E5A60000}"/>
    <cellStyle name="Note 6 17 2 3 3 3" xfId="39822" xr:uid="{00000000-0005-0000-0000-0000E6A60000}"/>
    <cellStyle name="Note 6 17 2 3 4" xfId="10375" xr:uid="{00000000-0005-0000-0000-0000E7A60000}"/>
    <cellStyle name="Note 6 17 2 3 4 2" xfId="27810" xr:uid="{00000000-0005-0000-0000-0000E8A60000}"/>
    <cellStyle name="Note 6 17 2 3 4 3" xfId="42263" xr:uid="{00000000-0005-0000-0000-0000E9A60000}"/>
    <cellStyle name="Note 6 17 2 3 5" xfId="12795" xr:uid="{00000000-0005-0000-0000-0000EAA60000}"/>
    <cellStyle name="Note 6 17 2 3 5 2" xfId="30230" xr:uid="{00000000-0005-0000-0000-0000EBA60000}"/>
    <cellStyle name="Note 6 17 2 3 5 3" xfId="44683" xr:uid="{00000000-0005-0000-0000-0000ECA60000}"/>
    <cellStyle name="Note 6 17 2 3 6" xfId="19802" xr:uid="{00000000-0005-0000-0000-0000EDA60000}"/>
    <cellStyle name="Note 6 17 2 4" xfId="2962" xr:uid="{00000000-0005-0000-0000-0000EEA60000}"/>
    <cellStyle name="Note 6 17 2 4 2" xfId="5473" xr:uid="{00000000-0005-0000-0000-0000EFA60000}"/>
    <cellStyle name="Note 6 17 2 4 2 2" xfId="22909" xr:uid="{00000000-0005-0000-0000-0000F0A60000}"/>
    <cellStyle name="Note 6 17 2 4 2 3" xfId="37362" xr:uid="{00000000-0005-0000-0000-0000F1A60000}"/>
    <cellStyle name="Note 6 17 2 4 3" xfId="7935" xr:uid="{00000000-0005-0000-0000-0000F2A60000}"/>
    <cellStyle name="Note 6 17 2 4 3 2" xfId="25370" xr:uid="{00000000-0005-0000-0000-0000F3A60000}"/>
    <cellStyle name="Note 6 17 2 4 3 3" xfId="39823" xr:uid="{00000000-0005-0000-0000-0000F4A60000}"/>
    <cellStyle name="Note 6 17 2 4 4" xfId="10376" xr:uid="{00000000-0005-0000-0000-0000F5A60000}"/>
    <cellStyle name="Note 6 17 2 4 4 2" xfId="27811" xr:uid="{00000000-0005-0000-0000-0000F6A60000}"/>
    <cellStyle name="Note 6 17 2 4 4 3" xfId="42264" xr:uid="{00000000-0005-0000-0000-0000F7A60000}"/>
    <cellStyle name="Note 6 17 2 4 5" xfId="12796" xr:uid="{00000000-0005-0000-0000-0000F8A60000}"/>
    <cellStyle name="Note 6 17 2 4 5 2" xfId="30231" xr:uid="{00000000-0005-0000-0000-0000F9A60000}"/>
    <cellStyle name="Note 6 17 2 4 5 3" xfId="44684" xr:uid="{00000000-0005-0000-0000-0000FAA60000}"/>
    <cellStyle name="Note 6 17 2 4 6" xfId="15510" xr:uid="{00000000-0005-0000-0000-0000FBA60000}"/>
    <cellStyle name="Note 6 17 2 4 6 2" xfId="32945" xr:uid="{00000000-0005-0000-0000-0000FCA60000}"/>
    <cellStyle name="Note 6 17 2 4 6 3" xfId="47398" xr:uid="{00000000-0005-0000-0000-0000FDA60000}"/>
    <cellStyle name="Note 6 17 2 4 7" xfId="19803" xr:uid="{00000000-0005-0000-0000-0000FEA60000}"/>
    <cellStyle name="Note 6 17 2 4 8" xfId="20672" xr:uid="{00000000-0005-0000-0000-0000FFA60000}"/>
    <cellStyle name="Note 6 17 2 5" xfId="5470" xr:uid="{00000000-0005-0000-0000-000000A70000}"/>
    <cellStyle name="Note 6 17 2 5 2" xfId="14728" xr:uid="{00000000-0005-0000-0000-000001A70000}"/>
    <cellStyle name="Note 6 17 2 5 2 2" xfId="32163" xr:uid="{00000000-0005-0000-0000-000002A70000}"/>
    <cellStyle name="Note 6 17 2 5 2 3" xfId="46616" xr:uid="{00000000-0005-0000-0000-000003A70000}"/>
    <cellStyle name="Note 6 17 2 5 3" xfId="17189" xr:uid="{00000000-0005-0000-0000-000004A70000}"/>
    <cellStyle name="Note 6 17 2 5 3 2" xfId="34624" xr:uid="{00000000-0005-0000-0000-000005A70000}"/>
    <cellStyle name="Note 6 17 2 5 3 3" xfId="49077" xr:uid="{00000000-0005-0000-0000-000006A70000}"/>
    <cellStyle name="Note 6 17 2 5 4" xfId="22906" xr:uid="{00000000-0005-0000-0000-000007A70000}"/>
    <cellStyle name="Note 6 17 2 5 5" xfId="37359" xr:uid="{00000000-0005-0000-0000-000008A70000}"/>
    <cellStyle name="Note 6 17 2 6" xfId="7932" xr:uid="{00000000-0005-0000-0000-000009A70000}"/>
    <cellStyle name="Note 6 17 2 6 2" xfId="25367" xr:uid="{00000000-0005-0000-0000-00000AA70000}"/>
    <cellStyle name="Note 6 17 2 6 3" xfId="39820" xr:uid="{00000000-0005-0000-0000-00000BA70000}"/>
    <cellStyle name="Note 6 17 2 7" xfId="10373" xr:uid="{00000000-0005-0000-0000-00000CA70000}"/>
    <cellStyle name="Note 6 17 2 7 2" xfId="27808" xr:uid="{00000000-0005-0000-0000-00000DA70000}"/>
    <cellStyle name="Note 6 17 2 7 3" xfId="42261" xr:uid="{00000000-0005-0000-0000-00000EA70000}"/>
    <cellStyle name="Note 6 17 2 8" xfId="12793" xr:uid="{00000000-0005-0000-0000-00000FA70000}"/>
    <cellStyle name="Note 6 17 2 8 2" xfId="30228" xr:uid="{00000000-0005-0000-0000-000010A70000}"/>
    <cellStyle name="Note 6 17 2 8 3" xfId="44681" xr:uid="{00000000-0005-0000-0000-000011A70000}"/>
    <cellStyle name="Note 6 17 2 9" xfId="19800" xr:uid="{00000000-0005-0000-0000-000012A70000}"/>
    <cellStyle name="Note 6 17 3" xfId="2963" xr:uid="{00000000-0005-0000-0000-000013A70000}"/>
    <cellStyle name="Note 6 17 3 2" xfId="2964" xr:uid="{00000000-0005-0000-0000-000014A70000}"/>
    <cellStyle name="Note 6 17 3 2 2" xfId="5475" xr:uid="{00000000-0005-0000-0000-000015A70000}"/>
    <cellStyle name="Note 6 17 3 2 2 2" xfId="14732" xr:uid="{00000000-0005-0000-0000-000016A70000}"/>
    <cellStyle name="Note 6 17 3 2 2 2 2" xfId="32167" xr:uid="{00000000-0005-0000-0000-000017A70000}"/>
    <cellStyle name="Note 6 17 3 2 2 2 3" xfId="46620" xr:uid="{00000000-0005-0000-0000-000018A70000}"/>
    <cellStyle name="Note 6 17 3 2 2 3" xfId="17193" xr:uid="{00000000-0005-0000-0000-000019A70000}"/>
    <cellStyle name="Note 6 17 3 2 2 3 2" xfId="34628" xr:uid="{00000000-0005-0000-0000-00001AA70000}"/>
    <cellStyle name="Note 6 17 3 2 2 3 3" xfId="49081" xr:uid="{00000000-0005-0000-0000-00001BA70000}"/>
    <cellStyle name="Note 6 17 3 2 2 4" xfId="22911" xr:uid="{00000000-0005-0000-0000-00001CA70000}"/>
    <cellStyle name="Note 6 17 3 2 2 5" xfId="37364" xr:uid="{00000000-0005-0000-0000-00001DA70000}"/>
    <cellStyle name="Note 6 17 3 2 3" xfId="7937" xr:uid="{00000000-0005-0000-0000-00001EA70000}"/>
    <cellStyle name="Note 6 17 3 2 3 2" xfId="25372" xr:uid="{00000000-0005-0000-0000-00001FA70000}"/>
    <cellStyle name="Note 6 17 3 2 3 3" xfId="39825" xr:uid="{00000000-0005-0000-0000-000020A70000}"/>
    <cellStyle name="Note 6 17 3 2 4" xfId="10378" xr:uid="{00000000-0005-0000-0000-000021A70000}"/>
    <cellStyle name="Note 6 17 3 2 4 2" xfId="27813" xr:uid="{00000000-0005-0000-0000-000022A70000}"/>
    <cellStyle name="Note 6 17 3 2 4 3" xfId="42266" xr:uid="{00000000-0005-0000-0000-000023A70000}"/>
    <cellStyle name="Note 6 17 3 2 5" xfId="12798" xr:uid="{00000000-0005-0000-0000-000024A70000}"/>
    <cellStyle name="Note 6 17 3 2 5 2" xfId="30233" xr:uid="{00000000-0005-0000-0000-000025A70000}"/>
    <cellStyle name="Note 6 17 3 2 5 3" xfId="44686" xr:uid="{00000000-0005-0000-0000-000026A70000}"/>
    <cellStyle name="Note 6 17 3 2 6" xfId="19805" xr:uid="{00000000-0005-0000-0000-000027A70000}"/>
    <cellStyle name="Note 6 17 3 3" xfId="2965" xr:uid="{00000000-0005-0000-0000-000028A70000}"/>
    <cellStyle name="Note 6 17 3 3 2" xfId="5476" xr:uid="{00000000-0005-0000-0000-000029A70000}"/>
    <cellStyle name="Note 6 17 3 3 2 2" xfId="14733" xr:uid="{00000000-0005-0000-0000-00002AA70000}"/>
    <cellStyle name="Note 6 17 3 3 2 2 2" xfId="32168" xr:uid="{00000000-0005-0000-0000-00002BA70000}"/>
    <cellStyle name="Note 6 17 3 3 2 2 3" xfId="46621" xr:uid="{00000000-0005-0000-0000-00002CA70000}"/>
    <cellStyle name="Note 6 17 3 3 2 3" xfId="17194" xr:uid="{00000000-0005-0000-0000-00002DA70000}"/>
    <cellStyle name="Note 6 17 3 3 2 3 2" xfId="34629" xr:uid="{00000000-0005-0000-0000-00002EA70000}"/>
    <cellStyle name="Note 6 17 3 3 2 3 3" xfId="49082" xr:uid="{00000000-0005-0000-0000-00002FA70000}"/>
    <cellStyle name="Note 6 17 3 3 2 4" xfId="22912" xr:uid="{00000000-0005-0000-0000-000030A70000}"/>
    <cellStyle name="Note 6 17 3 3 2 5" xfId="37365" xr:uid="{00000000-0005-0000-0000-000031A70000}"/>
    <cellStyle name="Note 6 17 3 3 3" xfId="7938" xr:uid="{00000000-0005-0000-0000-000032A70000}"/>
    <cellStyle name="Note 6 17 3 3 3 2" xfId="25373" xr:uid="{00000000-0005-0000-0000-000033A70000}"/>
    <cellStyle name="Note 6 17 3 3 3 3" xfId="39826" xr:uid="{00000000-0005-0000-0000-000034A70000}"/>
    <cellStyle name="Note 6 17 3 3 4" xfId="10379" xr:uid="{00000000-0005-0000-0000-000035A70000}"/>
    <cellStyle name="Note 6 17 3 3 4 2" xfId="27814" xr:uid="{00000000-0005-0000-0000-000036A70000}"/>
    <cellStyle name="Note 6 17 3 3 4 3" xfId="42267" xr:uid="{00000000-0005-0000-0000-000037A70000}"/>
    <cellStyle name="Note 6 17 3 3 5" xfId="12799" xr:uid="{00000000-0005-0000-0000-000038A70000}"/>
    <cellStyle name="Note 6 17 3 3 5 2" xfId="30234" xr:uid="{00000000-0005-0000-0000-000039A70000}"/>
    <cellStyle name="Note 6 17 3 3 5 3" xfId="44687" xr:uid="{00000000-0005-0000-0000-00003AA70000}"/>
    <cellStyle name="Note 6 17 3 3 6" xfId="19806" xr:uid="{00000000-0005-0000-0000-00003BA70000}"/>
    <cellStyle name="Note 6 17 3 4" xfId="2966" xr:uid="{00000000-0005-0000-0000-00003CA70000}"/>
    <cellStyle name="Note 6 17 3 4 2" xfId="5477" xr:uid="{00000000-0005-0000-0000-00003DA70000}"/>
    <cellStyle name="Note 6 17 3 4 2 2" xfId="22913" xr:uid="{00000000-0005-0000-0000-00003EA70000}"/>
    <cellStyle name="Note 6 17 3 4 2 3" xfId="37366" xr:uid="{00000000-0005-0000-0000-00003FA70000}"/>
    <cellStyle name="Note 6 17 3 4 3" xfId="7939" xr:uid="{00000000-0005-0000-0000-000040A70000}"/>
    <cellStyle name="Note 6 17 3 4 3 2" xfId="25374" xr:uid="{00000000-0005-0000-0000-000041A70000}"/>
    <cellStyle name="Note 6 17 3 4 3 3" xfId="39827" xr:uid="{00000000-0005-0000-0000-000042A70000}"/>
    <cellStyle name="Note 6 17 3 4 4" xfId="10380" xr:uid="{00000000-0005-0000-0000-000043A70000}"/>
    <cellStyle name="Note 6 17 3 4 4 2" xfId="27815" xr:uid="{00000000-0005-0000-0000-000044A70000}"/>
    <cellStyle name="Note 6 17 3 4 4 3" xfId="42268" xr:uid="{00000000-0005-0000-0000-000045A70000}"/>
    <cellStyle name="Note 6 17 3 4 5" xfId="12800" xr:uid="{00000000-0005-0000-0000-000046A70000}"/>
    <cellStyle name="Note 6 17 3 4 5 2" xfId="30235" xr:uid="{00000000-0005-0000-0000-000047A70000}"/>
    <cellStyle name="Note 6 17 3 4 5 3" xfId="44688" xr:uid="{00000000-0005-0000-0000-000048A70000}"/>
    <cellStyle name="Note 6 17 3 4 6" xfId="15511" xr:uid="{00000000-0005-0000-0000-000049A70000}"/>
    <cellStyle name="Note 6 17 3 4 6 2" xfId="32946" xr:uid="{00000000-0005-0000-0000-00004AA70000}"/>
    <cellStyle name="Note 6 17 3 4 6 3" xfId="47399" xr:uid="{00000000-0005-0000-0000-00004BA70000}"/>
    <cellStyle name="Note 6 17 3 4 7" xfId="19807" xr:uid="{00000000-0005-0000-0000-00004CA70000}"/>
    <cellStyle name="Note 6 17 3 4 8" xfId="20673" xr:uid="{00000000-0005-0000-0000-00004DA70000}"/>
    <cellStyle name="Note 6 17 3 5" xfId="5474" xr:uid="{00000000-0005-0000-0000-00004EA70000}"/>
    <cellStyle name="Note 6 17 3 5 2" xfId="14731" xr:uid="{00000000-0005-0000-0000-00004FA70000}"/>
    <cellStyle name="Note 6 17 3 5 2 2" xfId="32166" xr:uid="{00000000-0005-0000-0000-000050A70000}"/>
    <cellStyle name="Note 6 17 3 5 2 3" xfId="46619" xr:uid="{00000000-0005-0000-0000-000051A70000}"/>
    <cellStyle name="Note 6 17 3 5 3" xfId="17192" xr:uid="{00000000-0005-0000-0000-000052A70000}"/>
    <cellStyle name="Note 6 17 3 5 3 2" xfId="34627" xr:uid="{00000000-0005-0000-0000-000053A70000}"/>
    <cellStyle name="Note 6 17 3 5 3 3" xfId="49080" xr:uid="{00000000-0005-0000-0000-000054A70000}"/>
    <cellStyle name="Note 6 17 3 5 4" xfId="22910" xr:uid="{00000000-0005-0000-0000-000055A70000}"/>
    <cellStyle name="Note 6 17 3 5 5" xfId="37363" xr:uid="{00000000-0005-0000-0000-000056A70000}"/>
    <cellStyle name="Note 6 17 3 6" xfId="7936" xr:uid="{00000000-0005-0000-0000-000057A70000}"/>
    <cellStyle name="Note 6 17 3 6 2" xfId="25371" xr:uid="{00000000-0005-0000-0000-000058A70000}"/>
    <cellStyle name="Note 6 17 3 6 3" xfId="39824" xr:uid="{00000000-0005-0000-0000-000059A70000}"/>
    <cellStyle name="Note 6 17 3 7" xfId="10377" xr:uid="{00000000-0005-0000-0000-00005AA70000}"/>
    <cellStyle name="Note 6 17 3 7 2" xfId="27812" xr:uid="{00000000-0005-0000-0000-00005BA70000}"/>
    <cellStyle name="Note 6 17 3 7 3" xfId="42265" xr:uid="{00000000-0005-0000-0000-00005CA70000}"/>
    <cellStyle name="Note 6 17 3 8" xfId="12797" xr:uid="{00000000-0005-0000-0000-00005DA70000}"/>
    <cellStyle name="Note 6 17 3 8 2" xfId="30232" xr:uid="{00000000-0005-0000-0000-00005EA70000}"/>
    <cellStyle name="Note 6 17 3 8 3" xfId="44685" xr:uid="{00000000-0005-0000-0000-00005FA70000}"/>
    <cellStyle name="Note 6 17 3 9" xfId="19804" xr:uid="{00000000-0005-0000-0000-000060A70000}"/>
    <cellStyle name="Note 6 17 4" xfId="2967" xr:uid="{00000000-0005-0000-0000-000061A70000}"/>
    <cellStyle name="Note 6 17 4 2" xfId="2968" xr:uid="{00000000-0005-0000-0000-000062A70000}"/>
    <cellStyle name="Note 6 17 4 2 2" xfId="5479" xr:uid="{00000000-0005-0000-0000-000063A70000}"/>
    <cellStyle name="Note 6 17 4 2 2 2" xfId="14735" xr:uid="{00000000-0005-0000-0000-000064A70000}"/>
    <cellStyle name="Note 6 17 4 2 2 2 2" xfId="32170" xr:uid="{00000000-0005-0000-0000-000065A70000}"/>
    <cellStyle name="Note 6 17 4 2 2 2 3" xfId="46623" xr:uid="{00000000-0005-0000-0000-000066A70000}"/>
    <cellStyle name="Note 6 17 4 2 2 3" xfId="17196" xr:uid="{00000000-0005-0000-0000-000067A70000}"/>
    <cellStyle name="Note 6 17 4 2 2 3 2" xfId="34631" xr:uid="{00000000-0005-0000-0000-000068A70000}"/>
    <cellStyle name="Note 6 17 4 2 2 3 3" xfId="49084" xr:uid="{00000000-0005-0000-0000-000069A70000}"/>
    <cellStyle name="Note 6 17 4 2 2 4" xfId="22915" xr:uid="{00000000-0005-0000-0000-00006AA70000}"/>
    <cellStyle name="Note 6 17 4 2 2 5" xfId="37368" xr:uid="{00000000-0005-0000-0000-00006BA70000}"/>
    <cellStyle name="Note 6 17 4 2 3" xfId="7941" xr:uid="{00000000-0005-0000-0000-00006CA70000}"/>
    <cellStyle name="Note 6 17 4 2 3 2" xfId="25376" xr:uid="{00000000-0005-0000-0000-00006DA70000}"/>
    <cellStyle name="Note 6 17 4 2 3 3" xfId="39829" xr:uid="{00000000-0005-0000-0000-00006EA70000}"/>
    <cellStyle name="Note 6 17 4 2 4" xfId="10382" xr:uid="{00000000-0005-0000-0000-00006FA70000}"/>
    <cellStyle name="Note 6 17 4 2 4 2" xfId="27817" xr:uid="{00000000-0005-0000-0000-000070A70000}"/>
    <cellStyle name="Note 6 17 4 2 4 3" xfId="42270" xr:uid="{00000000-0005-0000-0000-000071A70000}"/>
    <cellStyle name="Note 6 17 4 2 5" xfId="12802" xr:uid="{00000000-0005-0000-0000-000072A70000}"/>
    <cellStyle name="Note 6 17 4 2 5 2" xfId="30237" xr:uid="{00000000-0005-0000-0000-000073A70000}"/>
    <cellStyle name="Note 6 17 4 2 5 3" xfId="44690" xr:uid="{00000000-0005-0000-0000-000074A70000}"/>
    <cellStyle name="Note 6 17 4 2 6" xfId="19809" xr:uid="{00000000-0005-0000-0000-000075A70000}"/>
    <cellStyle name="Note 6 17 4 3" xfId="2969" xr:uid="{00000000-0005-0000-0000-000076A70000}"/>
    <cellStyle name="Note 6 17 4 3 2" xfId="5480" xr:uid="{00000000-0005-0000-0000-000077A70000}"/>
    <cellStyle name="Note 6 17 4 3 2 2" xfId="14736" xr:uid="{00000000-0005-0000-0000-000078A70000}"/>
    <cellStyle name="Note 6 17 4 3 2 2 2" xfId="32171" xr:uid="{00000000-0005-0000-0000-000079A70000}"/>
    <cellStyle name="Note 6 17 4 3 2 2 3" xfId="46624" xr:uid="{00000000-0005-0000-0000-00007AA70000}"/>
    <cellStyle name="Note 6 17 4 3 2 3" xfId="17197" xr:uid="{00000000-0005-0000-0000-00007BA70000}"/>
    <cellStyle name="Note 6 17 4 3 2 3 2" xfId="34632" xr:uid="{00000000-0005-0000-0000-00007CA70000}"/>
    <cellStyle name="Note 6 17 4 3 2 3 3" xfId="49085" xr:uid="{00000000-0005-0000-0000-00007DA70000}"/>
    <cellStyle name="Note 6 17 4 3 2 4" xfId="22916" xr:uid="{00000000-0005-0000-0000-00007EA70000}"/>
    <cellStyle name="Note 6 17 4 3 2 5" xfId="37369" xr:uid="{00000000-0005-0000-0000-00007FA70000}"/>
    <cellStyle name="Note 6 17 4 3 3" xfId="7942" xr:uid="{00000000-0005-0000-0000-000080A70000}"/>
    <cellStyle name="Note 6 17 4 3 3 2" xfId="25377" xr:uid="{00000000-0005-0000-0000-000081A70000}"/>
    <cellStyle name="Note 6 17 4 3 3 3" xfId="39830" xr:uid="{00000000-0005-0000-0000-000082A70000}"/>
    <cellStyle name="Note 6 17 4 3 4" xfId="10383" xr:uid="{00000000-0005-0000-0000-000083A70000}"/>
    <cellStyle name="Note 6 17 4 3 4 2" xfId="27818" xr:uid="{00000000-0005-0000-0000-000084A70000}"/>
    <cellStyle name="Note 6 17 4 3 4 3" xfId="42271" xr:uid="{00000000-0005-0000-0000-000085A70000}"/>
    <cellStyle name="Note 6 17 4 3 5" xfId="12803" xr:uid="{00000000-0005-0000-0000-000086A70000}"/>
    <cellStyle name="Note 6 17 4 3 5 2" xfId="30238" xr:uid="{00000000-0005-0000-0000-000087A70000}"/>
    <cellStyle name="Note 6 17 4 3 5 3" xfId="44691" xr:uid="{00000000-0005-0000-0000-000088A70000}"/>
    <cellStyle name="Note 6 17 4 3 6" xfId="19810" xr:uid="{00000000-0005-0000-0000-000089A70000}"/>
    <cellStyle name="Note 6 17 4 4" xfId="2970" xr:uid="{00000000-0005-0000-0000-00008AA70000}"/>
    <cellStyle name="Note 6 17 4 4 2" xfId="5481" xr:uid="{00000000-0005-0000-0000-00008BA70000}"/>
    <cellStyle name="Note 6 17 4 4 2 2" xfId="22917" xr:uid="{00000000-0005-0000-0000-00008CA70000}"/>
    <cellStyle name="Note 6 17 4 4 2 3" xfId="37370" xr:uid="{00000000-0005-0000-0000-00008DA70000}"/>
    <cellStyle name="Note 6 17 4 4 3" xfId="7943" xr:uid="{00000000-0005-0000-0000-00008EA70000}"/>
    <cellStyle name="Note 6 17 4 4 3 2" xfId="25378" xr:uid="{00000000-0005-0000-0000-00008FA70000}"/>
    <cellStyle name="Note 6 17 4 4 3 3" xfId="39831" xr:uid="{00000000-0005-0000-0000-000090A70000}"/>
    <cellStyle name="Note 6 17 4 4 4" xfId="10384" xr:uid="{00000000-0005-0000-0000-000091A70000}"/>
    <cellStyle name="Note 6 17 4 4 4 2" xfId="27819" xr:uid="{00000000-0005-0000-0000-000092A70000}"/>
    <cellStyle name="Note 6 17 4 4 4 3" xfId="42272" xr:uid="{00000000-0005-0000-0000-000093A70000}"/>
    <cellStyle name="Note 6 17 4 4 5" xfId="12804" xr:uid="{00000000-0005-0000-0000-000094A70000}"/>
    <cellStyle name="Note 6 17 4 4 5 2" xfId="30239" xr:uid="{00000000-0005-0000-0000-000095A70000}"/>
    <cellStyle name="Note 6 17 4 4 5 3" xfId="44692" xr:uid="{00000000-0005-0000-0000-000096A70000}"/>
    <cellStyle name="Note 6 17 4 4 6" xfId="15512" xr:uid="{00000000-0005-0000-0000-000097A70000}"/>
    <cellStyle name="Note 6 17 4 4 6 2" xfId="32947" xr:uid="{00000000-0005-0000-0000-000098A70000}"/>
    <cellStyle name="Note 6 17 4 4 6 3" xfId="47400" xr:uid="{00000000-0005-0000-0000-000099A70000}"/>
    <cellStyle name="Note 6 17 4 4 7" xfId="19811" xr:uid="{00000000-0005-0000-0000-00009AA70000}"/>
    <cellStyle name="Note 6 17 4 4 8" xfId="20674" xr:uid="{00000000-0005-0000-0000-00009BA70000}"/>
    <cellStyle name="Note 6 17 4 5" xfId="5478" xr:uid="{00000000-0005-0000-0000-00009CA70000}"/>
    <cellStyle name="Note 6 17 4 5 2" xfId="14734" xr:uid="{00000000-0005-0000-0000-00009DA70000}"/>
    <cellStyle name="Note 6 17 4 5 2 2" xfId="32169" xr:uid="{00000000-0005-0000-0000-00009EA70000}"/>
    <cellStyle name="Note 6 17 4 5 2 3" xfId="46622" xr:uid="{00000000-0005-0000-0000-00009FA70000}"/>
    <cellStyle name="Note 6 17 4 5 3" xfId="17195" xr:uid="{00000000-0005-0000-0000-0000A0A70000}"/>
    <cellStyle name="Note 6 17 4 5 3 2" xfId="34630" xr:uid="{00000000-0005-0000-0000-0000A1A70000}"/>
    <cellStyle name="Note 6 17 4 5 3 3" xfId="49083" xr:uid="{00000000-0005-0000-0000-0000A2A70000}"/>
    <cellStyle name="Note 6 17 4 5 4" xfId="22914" xr:uid="{00000000-0005-0000-0000-0000A3A70000}"/>
    <cellStyle name="Note 6 17 4 5 5" xfId="37367" xr:uid="{00000000-0005-0000-0000-0000A4A70000}"/>
    <cellStyle name="Note 6 17 4 6" xfId="7940" xr:uid="{00000000-0005-0000-0000-0000A5A70000}"/>
    <cellStyle name="Note 6 17 4 6 2" xfId="25375" xr:uid="{00000000-0005-0000-0000-0000A6A70000}"/>
    <cellStyle name="Note 6 17 4 6 3" xfId="39828" xr:uid="{00000000-0005-0000-0000-0000A7A70000}"/>
    <cellStyle name="Note 6 17 4 7" xfId="10381" xr:uid="{00000000-0005-0000-0000-0000A8A70000}"/>
    <cellStyle name="Note 6 17 4 7 2" xfId="27816" xr:uid="{00000000-0005-0000-0000-0000A9A70000}"/>
    <cellStyle name="Note 6 17 4 7 3" xfId="42269" xr:uid="{00000000-0005-0000-0000-0000AAA70000}"/>
    <cellStyle name="Note 6 17 4 8" xfId="12801" xr:uid="{00000000-0005-0000-0000-0000ABA70000}"/>
    <cellStyle name="Note 6 17 4 8 2" xfId="30236" xr:uid="{00000000-0005-0000-0000-0000ACA70000}"/>
    <cellStyle name="Note 6 17 4 8 3" xfId="44689" xr:uid="{00000000-0005-0000-0000-0000ADA70000}"/>
    <cellStyle name="Note 6 17 4 9" xfId="19808" xr:uid="{00000000-0005-0000-0000-0000AEA70000}"/>
    <cellStyle name="Note 6 17 5" xfId="2971" xr:uid="{00000000-0005-0000-0000-0000AFA70000}"/>
    <cellStyle name="Note 6 17 5 2" xfId="2972" xr:uid="{00000000-0005-0000-0000-0000B0A70000}"/>
    <cellStyle name="Note 6 17 5 2 2" xfId="5483" xr:uid="{00000000-0005-0000-0000-0000B1A70000}"/>
    <cellStyle name="Note 6 17 5 2 2 2" xfId="14738" xr:uid="{00000000-0005-0000-0000-0000B2A70000}"/>
    <cellStyle name="Note 6 17 5 2 2 2 2" xfId="32173" xr:uid="{00000000-0005-0000-0000-0000B3A70000}"/>
    <cellStyle name="Note 6 17 5 2 2 2 3" xfId="46626" xr:uid="{00000000-0005-0000-0000-0000B4A70000}"/>
    <cellStyle name="Note 6 17 5 2 2 3" xfId="17199" xr:uid="{00000000-0005-0000-0000-0000B5A70000}"/>
    <cellStyle name="Note 6 17 5 2 2 3 2" xfId="34634" xr:uid="{00000000-0005-0000-0000-0000B6A70000}"/>
    <cellStyle name="Note 6 17 5 2 2 3 3" xfId="49087" xr:uid="{00000000-0005-0000-0000-0000B7A70000}"/>
    <cellStyle name="Note 6 17 5 2 2 4" xfId="22919" xr:uid="{00000000-0005-0000-0000-0000B8A70000}"/>
    <cellStyle name="Note 6 17 5 2 2 5" xfId="37372" xr:uid="{00000000-0005-0000-0000-0000B9A70000}"/>
    <cellStyle name="Note 6 17 5 2 3" xfId="7945" xr:uid="{00000000-0005-0000-0000-0000BAA70000}"/>
    <cellStyle name="Note 6 17 5 2 3 2" xfId="25380" xr:uid="{00000000-0005-0000-0000-0000BBA70000}"/>
    <cellStyle name="Note 6 17 5 2 3 3" xfId="39833" xr:uid="{00000000-0005-0000-0000-0000BCA70000}"/>
    <cellStyle name="Note 6 17 5 2 4" xfId="10386" xr:uid="{00000000-0005-0000-0000-0000BDA70000}"/>
    <cellStyle name="Note 6 17 5 2 4 2" xfId="27821" xr:uid="{00000000-0005-0000-0000-0000BEA70000}"/>
    <cellStyle name="Note 6 17 5 2 4 3" xfId="42274" xr:uid="{00000000-0005-0000-0000-0000BFA70000}"/>
    <cellStyle name="Note 6 17 5 2 5" xfId="12806" xr:uid="{00000000-0005-0000-0000-0000C0A70000}"/>
    <cellStyle name="Note 6 17 5 2 5 2" xfId="30241" xr:uid="{00000000-0005-0000-0000-0000C1A70000}"/>
    <cellStyle name="Note 6 17 5 2 5 3" xfId="44694" xr:uid="{00000000-0005-0000-0000-0000C2A70000}"/>
    <cellStyle name="Note 6 17 5 2 6" xfId="19813" xr:uid="{00000000-0005-0000-0000-0000C3A70000}"/>
    <cellStyle name="Note 6 17 5 3" xfId="2973" xr:uid="{00000000-0005-0000-0000-0000C4A70000}"/>
    <cellStyle name="Note 6 17 5 3 2" xfId="5484" xr:uid="{00000000-0005-0000-0000-0000C5A70000}"/>
    <cellStyle name="Note 6 17 5 3 2 2" xfId="14739" xr:uid="{00000000-0005-0000-0000-0000C6A70000}"/>
    <cellStyle name="Note 6 17 5 3 2 2 2" xfId="32174" xr:uid="{00000000-0005-0000-0000-0000C7A70000}"/>
    <cellStyle name="Note 6 17 5 3 2 2 3" xfId="46627" xr:uid="{00000000-0005-0000-0000-0000C8A70000}"/>
    <cellStyle name="Note 6 17 5 3 2 3" xfId="17200" xr:uid="{00000000-0005-0000-0000-0000C9A70000}"/>
    <cellStyle name="Note 6 17 5 3 2 3 2" xfId="34635" xr:uid="{00000000-0005-0000-0000-0000CAA70000}"/>
    <cellStyle name="Note 6 17 5 3 2 3 3" xfId="49088" xr:uid="{00000000-0005-0000-0000-0000CBA70000}"/>
    <cellStyle name="Note 6 17 5 3 2 4" xfId="22920" xr:uid="{00000000-0005-0000-0000-0000CCA70000}"/>
    <cellStyle name="Note 6 17 5 3 2 5" xfId="37373" xr:uid="{00000000-0005-0000-0000-0000CDA70000}"/>
    <cellStyle name="Note 6 17 5 3 3" xfId="7946" xr:uid="{00000000-0005-0000-0000-0000CEA70000}"/>
    <cellStyle name="Note 6 17 5 3 3 2" xfId="25381" xr:uid="{00000000-0005-0000-0000-0000CFA70000}"/>
    <cellStyle name="Note 6 17 5 3 3 3" xfId="39834" xr:uid="{00000000-0005-0000-0000-0000D0A70000}"/>
    <cellStyle name="Note 6 17 5 3 4" xfId="10387" xr:uid="{00000000-0005-0000-0000-0000D1A70000}"/>
    <cellStyle name="Note 6 17 5 3 4 2" xfId="27822" xr:uid="{00000000-0005-0000-0000-0000D2A70000}"/>
    <cellStyle name="Note 6 17 5 3 4 3" xfId="42275" xr:uid="{00000000-0005-0000-0000-0000D3A70000}"/>
    <cellStyle name="Note 6 17 5 3 5" xfId="12807" xr:uid="{00000000-0005-0000-0000-0000D4A70000}"/>
    <cellStyle name="Note 6 17 5 3 5 2" xfId="30242" xr:uid="{00000000-0005-0000-0000-0000D5A70000}"/>
    <cellStyle name="Note 6 17 5 3 5 3" xfId="44695" xr:uid="{00000000-0005-0000-0000-0000D6A70000}"/>
    <cellStyle name="Note 6 17 5 3 6" xfId="19814" xr:uid="{00000000-0005-0000-0000-0000D7A70000}"/>
    <cellStyle name="Note 6 17 5 4" xfId="2974" xr:uid="{00000000-0005-0000-0000-0000D8A70000}"/>
    <cellStyle name="Note 6 17 5 4 2" xfId="5485" xr:uid="{00000000-0005-0000-0000-0000D9A70000}"/>
    <cellStyle name="Note 6 17 5 4 2 2" xfId="22921" xr:uid="{00000000-0005-0000-0000-0000DAA70000}"/>
    <cellStyle name="Note 6 17 5 4 2 3" xfId="37374" xr:uid="{00000000-0005-0000-0000-0000DBA70000}"/>
    <cellStyle name="Note 6 17 5 4 3" xfId="7947" xr:uid="{00000000-0005-0000-0000-0000DCA70000}"/>
    <cellStyle name="Note 6 17 5 4 3 2" xfId="25382" xr:uid="{00000000-0005-0000-0000-0000DDA70000}"/>
    <cellStyle name="Note 6 17 5 4 3 3" xfId="39835" xr:uid="{00000000-0005-0000-0000-0000DEA70000}"/>
    <cellStyle name="Note 6 17 5 4 4" xfId="10388" xr:uid="{00000000-0005-0000-0000-0000DFA70000}"/>
    <cellStyle name="Note 6 17 5 4 4 2" xfId="27823" xr:uid="{00000000-0005-0000-0000-0000E0A70000}"/>
    <cellStyle name="Note 6 17 5 4 4 3" xfId="42276" xr:uid="{00000000-0005-0000-0000-0000E1A70000}"/>
    <cellStyle name="Note 6 17 5 4 5" xfId="12808" xr:uid="{00000000-0005-0000-0000-0000E2A70000}"/>
    <cellStyle name="Note 6 17 5 4 5 2" xfId="30243" xr:uid="{00000000-0005-0000-0000-0000E3A70000}"/>
    <cellStyle name="Note 6 17 5 4 5 3" xfId="44696" xr:uid="{00000000-0005-0000-0000-0000E4A70000}"/>
    <cellStyle name="Note 6 17 5 4 6" xfId="15513" xr:uid="{00000000-0005-0000-0000-0000E5A70000}"/>
    <cellStyle name="Note 6 17 5 4 6 2" xfId="32948" xr:uid="{00000000-0005-0000-0000-0000E6A70000}"/>
    <cellStyle name="Note 6 17 5 4 6 3" xfId="47401" xr:uid="{00000000-0005-0000-0000-0000E7A70000}"/>
    <cellStyle name="Note 6 17 5 4 7" xfId="19815" xr:uid="{00000000-0005-0000-0000-0000E8A70000}"/>
    <cellStyle name="Note 6 17 5 4 8" xfId="20675" xr:uid="{00000000-0005-0000-0000-0000E9A70000}"/>
    <cellStyle name="Note 6 17 5 5" xfId="5482" xr:uid="{00000000-0005-0000-0000-0000EAA70000}"/>
    <cellStyle name="Note 6 17 5 5 2" xfId="14737" xr:uid="{00000000-0005-0000-0000-0000EBA70000}"/>
    <cellStyle name="Note 6 17 5 5 2 2" xfId="32172" xr:uid="{00000000-0005-0000-0000-0000ECA70000}"/>
    <cellStyle name="Note 6 17 5 5 2 3" xfId="46625" xr:uid="{00000000-0005-0000-0000-0000EDA70000}"/>
    <cellStyle name="Note 6 17 5 5 3" xfId="17198" xr:uid="{00000000-0005-0000-0000-0000EEA70000}"/>
    <cellStyle name="Note 6 17 5 5 3 2" xfId="34633" xr:uid="{00000000-0005-0000-0000-0000EFA70000}"/>
    <cellStyle name="Note 6 17 5 5 3 3" xfId="49086" xr:uid="{00000000-0005-0000-0000-0000F0A70000}"/>
    <cellStyle name="Note 6 17 5 5 4" xfId="22918" xr:uid="{00000000-0005-0000-0000-0000F1A70000}"/>
    <cellStyle name="Note 6 17 5 5 5" xfId="37371" xr:uid="{00000000-0005-0000-0000-0000F2A70000}"/>
    <cellStyle name="Note 6 17 5 6" xfId="7944" xr:uid="{00000000-0005-0000-0000-0000F3A70000}"/>
    <cellStyle name="Note 6 17 5 6 2" xfId="25379" xr:uid="{00000000-0005-0000-0000-0000F4A70000}"/>
    <cellStyle name="Note 6 17 5 6 3" xfId="39832" xr:uid="{00000000-0005-0000-0000-0000F5A70000}"/>
    <cellStyle name="Note 6 17 5 7" xfId="10385" xr:uid="{00000000-0005-0000-0000-0000F6A70000}"/>
    <cellStyle name="Note 6 17 5 7 2" xfId="27820" xr:uid="{00000000-0005-0000-0000-0000F7A70000}"/>
    <cellStyle name="Note 6 17 5 7 3" xfId="42273" xr:uid="{00000000-0005-0000-0000-0000F8A70000}"/>
    <cellStyle name="Note 6 17 5 8" xfId="12805" xr:uid="{00000000-0005-0000-0000-0000F9A70000}"/>
    <cellStyle name="Note 6 17 5 8 2" xfId="30240" xr:uid="{00000000-0005-0000-0000-0000FAA70000}"/>
    <cellStyle name="Note 6 17 5 8 3" xfId="44693" xr:uid="{00000000-0005-0000-0000-0000FBA70000}"/>
    <cellStyle name="Note 6 17 5 9" xfId="19812" xr:uid="{00000000-0005-0000-0000-0000FCA70000}"/>
    <cellStyle name="Note 6 17 6" xfId="2975" xr:uid="{00000000-0005-0000-0000-0000FDA70000}"/>
    <cellStyle name="Note 6 17 6 2" xfId="5486" xr:uid="{00000000-0005-0000-0000-0000FEA70000}"/>
    <cellStyle name="Note 6 17 6 2 2" xfId="14740" xr:uid="{00000000-0005-0000-0000-0000FFA70000}"/>
    <cellStyle name="Note 6 17 6 2 2 2" xfId="32175" xr:uid="{00000000-0005-0000-0000-000000A80000}"/>
    <cellStyle name="Note 6 17 6 2 2 3" xfId="46628" xr:uid="{00000000-0005-0000-0000-000001A80000}"/>
    <cellStyle name="Note 6 17 6 2 3" xfId="17201" xr:uid="{00000000-0005-0000-0000-000002A80000}"/>
    <cellStyle name="Note 6 17 6 2 3 2" xfId="34636" xr:uid="{00000000-0005-0000-0000-000003A80000}"/>
    <cellStyle name="Note 6 17 6 2 3 3" xfId="49089" xr:uid="{00000000-0005-0000-0000-000004A80000}"/>
    <cellStyle name="Note 6 17 6 2 4" xfId="22922" xr:uid="{00000000-0005-0000-0000-000005A80000}"/>
    <cellStyle name="Note 6 17 6 2 5" xfId="37375" xr:uid="{00000000-0005-0000-0000-000006A80000}"/>
    <cellStyle name="Note 6 17 6 3" xfId="7948" xr:uid="{00000000-0005-0000-0000-000007A80000}"/>
    <cellStyle name="Note 6 17 6 3 2" xfId="25383" xr:uid="{00000000-0005-0000-0000-000008A80000}"/>
    <cellStyle name="Note 6 17 6 3 3" xfId="39836" xr:uid="{00000000-0005-0000-0000-000009A80000}"/>
    <cellStyle name="Note 6 17 6 4" xfId="10389" xr:uid="{00000000-0005-0000-0000-00000AA80000}"/>
    <cellStyle name="Note 6 17 6 4 2" xfId="27824" xr:uid="{00000000-0005-0000-0000-00000BA80000}"/>
    <cellStyle name="Note 6 17 6 4 3" xfId="42277" xr:uid="{00000000-0005-0000-0000-00000CA80000}"/>
    <cellStyle name="Note 6 17 6 5" xfId="12809" xr:uid="{00000000-0005-0000-0000-00000DA80000}"/>
    <cellStyle name="Note 6 17 6 5 2" xfId="30244" xr:uid="{00000000-0005-0000-0000-00000EA80000}"/>
    <cellStyle name="Note 6 17 6 5 3" xfId="44697" xr:uid="{00000000-0005-0000-0000-00000FA80000}"/>
    <cellStyle name="Note 6 17 6 6" xfId="19816" xr:uid="{00000000-0005-0000-0000-000010A80000}"/>
    <cellStyle name="Note 6 17 7" xfId="2976" xr:uid="{00000000-0005-0000-0000-000011A80000}"/>
    <cellStyle name="Note 6 17 7 2" xfId="5487" xr:uid="{00000000-0005-0000-0000-000012A80000}"/>
    <cellStyle name="Note 6 17 7 2 2" xfId="14741" xr:uid="{00000000-0005-0000-0000-000013A80000}"/>
    <cellStyle name="Note 6 17 7 2 2 2" xfId="32176" xr:uid="{00000000-0005-0000-0000-000014A80000}"/>
    <cellStyle name="Note 6 17 7 2 2 3" xfId="46629" xr:uid="{00000000-0005-0000-0000-000015A80000}"/>
    <cellStyle name="Note 6 17 7 2 3" xfId="17202" xr:uid="{00000000-0005-0000-0000-000016A80000}"/>
    <cellStyle name="Note 6 17 7 2 3 2" xfId="34637" xr:uid="{00000000-0005-0000-0000-000017A80000}"/>
    <cellStyle name="Note 6 17 7 2 3 3" xfId="49090" xr:uid="{00000000-0005-0000-0000-000018A80000}"/>
    <cellStyle name="Note 6 17 7 2 4" xfId="22923" xr:uid="{00000000-0005-0000-0000-000019A80000}"/>
    <cellStyle name="Note 6 17 7 2 5" xfId="37376" xr:uid="{00000000-0005-0000-0000-00001AA80000}"/>
    <cellStyle name="Note 6 17 7 3" xfId="7949" xr:uid="{00000000-0005-0000-0000-00001BA80000}"/>
    <cellStyle name="Note 6 17 7 3 2" xfId="25384" xr:uid="{00000000-0005-0000-0000-00001CA80000}"/>
    <cellStyle name="Note 6 17 7 3 3" xfId="39837" xr:uid="{00000000-0005-0000-0000-00001DA80000}"/>
    <cellStyle name="Note 6 17 7 4" xfId="10390" xr:uid="{00000000-0005-0000-0000-00001EA80000}"/>
    <cellStyle name="Note 6 17 7 4 2" xfId="27825" xr:uid="{00000000-0005-0000-0000-00001FA80000}"/>
    <cellStyle name="Note 6 17 7 4 3" xfId="42278" xr:uid="{00000000-0005-0000-0000-000020A80000}"/>
    <cellStyle name="Note 6 17 7 5" xfId="12810" xr:uid="{00000000-0005-0000-0000-000021A80000}"/>
    <cellStyle name="Note 6 17 7 5 2" xfId="30245" xr:uid="{00000000-0005-0000-0000-000022A80000}"/>
    <cellStyle name="Note 6 17 7 5 3" xfId="44698" xr:uid="{00000000-0005-0000-0000-000023A80000}"/>
    <cellStyle name="Note 6 17 7 6" xfId="19817" xr:uid="{00000000-0005-0000-0000-000024A80000}"/>
    <cellStyle name="Note 6 17 8" xfId="2977" xr:uid="{00000000-0005-0000-0000-000025A80000}"/>
    <cellStyle name="Note 6 17 8 2" xfId="5488" xr:uid="{00000000-0005-0000-0000-000026A80000}"/>
    <cellStyle name="Note 6 17 8 2 2" xfId="22924" xr:uid="{00000000-0005-0000-0000-000027A80000}"/>
    <cellStyle name="Note 6 17 8 2 3" xfId="37377" xr:uid="{00000000-0005-0000-0000-000028A80000}"/>
    <cellStyle name="Note 6 17 8 3" xfId="7950" xr:uid="{00000000-0005-0000-0000-000029A80000}"/>
    <cellStyle name="Note 6 17 8 3 2" xfId="25385" xr:uid="{00000000-0005-0000-0000-00002AA80000}"/>
    <cellStyle name="Note 6 17 8 3 3" xfId="39838" xr:uid="{00000000-0005-0000-0000-00002BA80000}"/>
    <cellStyle name="Note 6 17 8 4" xfId="10391" xr:uid="{00000000-0005-0000-0000-00002CA80000}"/>
    <cellStyle name="Note 6 17 8 4 2" xfId="27826" xr:uid="{00000000-0005-0000-0000-00002DA80000}"/>
    <cellStyle name="Note 6 17 8 4 3" xfId="42279" xr:uid="{00000000-0005-0000-0000-00002EA80000}"/>
    <cellStyle name="Note 6 17 8 5" xfId="12811" xr:uid="{00000000-0005-0000-0000-00002FA80000}"/>
    <cellStyle name="Note 6 17 8 5 2" xfId="30246" xr:uid="{00000000-0005-0000-0000-000030A80000}"/>
    <cellStyle name="Note 6 17 8 5 3" xfId="44699" xr:uid="{00000000-0005-0000-0000-000031A80000}"/>
    <cellStyle name="Note 6 17 8 6" xfId="15514" xr:uid="{00000000-0005-0000-0000-000032A80000}"/>
    <cellStyle name="Note 6 17 8 6 2" xfId="32949" xr:uid="{00000000-0005-0000-0000-000033A80000}"/>
    <cellStyle name="Note 6 17 8 6 3" xfId="47402" xr:uid="{00000000-0005-0000-0000-000034A80000}"/>
    <cellStyle name="Note 6 17 8 7" xfId="19818" xr:uid="{00000000-0005-0000-0000-000035A80000}"/>
    <cellStyle name="Note 6 17 8 8" xfId="20676" xr:uid="{00000000-0005-0000-0000-000036A80000}"/>
    <cellStyle name="Note 6 17 9" xfId="5469" xr:uid="{00000000-0005-0000-0000-000037A80000}"/>
    <cellStyle name="Note 6 17 9 2" xfId="14727" xr:uid="{00000000-0005-0000-0000-000038A80000}"/>
    <cellStyle name="Note 6 17 9 2 2" xfId="32162" xr:uid="{00000000-0005-0000-0000-000039A80000}"/>
    <cellStyle name="Note 6 17 9 2 3" xfId="46615" xr:uid="{00000000-0005-0000-0000-00003AA80000}"/>
    <cellStyle name="Note 6 17 9 3" xfId="17188" xr:uid="{00000000-0005-0000-0000-00003BA80000}"/>
    <cellStyle name="Note 6 17 9 3 2" xfId="34623" xr:uid="{00000000-0005-0000-0000-00003CA80000}"/>
    <cellStyle name="Note 6 17 9 3 3" xfId="49076" xr:uid="{00000000-0005-0000-0000-00003DA80000}"/>
    <cellStyle name="Note 6 17 9 4" xfId="22905" xr:uid="{00000000-0005-0000-0000-00003EA80000}"/>
    <cellStyle name="Note 6 17 9 5" xfId="37358" xr:uid="{00000000-0005-0000-0000-00003FA80000}"/>
    <cellStyle name="Note 6 18" xfId="2978" xr:uid="{00000000-0005-0000-0000-000040A80000}"/>
    <cellStyle name="Note 6 18 10" xfId="7951" xr:uid="{00000000-0005-0000-0000-000041A80000}"/>
    <cellStyle name="Note 6 18 10 2" xfId="25386" xr:uid="{00000000-0005-0000-0000-000042A80000}"/>
    <cellStyle name="Note 6 18 10 3" xfId="39839" xr:uid="{00000000-0005-0000-0000-000043A80000}"/>
    <cellStyle name="Note 6 18 11" xfId="10392" xr:uid="{00000000-0005-0000-0000-000044A80000}"/>
    <cellStyle name="Note 6 18 11 2" xfId="27827" xr:uid="{00000000-0005-0000-0000-000045A80000}"/>
    <cellStyle name="Note 6 18 11 3" xfId="42280" xr:uid="{00000000-0005-0000-0000-000046A80000}"/>
    <cellStyle name="Note 6 18 12" xfId="12812" xr:uid="{00000000-0005-0000-0000-000047A80000}"/>
    <cellStyle name="Note 6 18 12 2" xfId="30247" xr:uid="{00000000-0005-0000-0000-000048A80000}"/>
    <cellStyle name="Note 6 18 12 3" xfId="44700" xr:uid="{00000000-0005-0000-0000-000049A80000}"/>
    <cellStyle name="Note 6 18 13" xfId="19819" xr:uid="{00000000-0005-0000-0000-00004AA80000}"/>
    <cellStyle name="Note 6 18 2" xfId="2979" xr:uid="{00000000-0005-0000-0000-00004BA80000}"/>
    <cellStyle name="Note 6 18 2 2" xfId="2980" xr:uid="{00000000-0005-0000-0000-00004CA80000}"/>
    <cellStyle name="Note 6 18 2 2 2" xfId="5491" xr:uid="{00000000-0005-0000-0000-00004DA80000}"/>
    <cellStyle name="Note 6 18 2 2 2 2" xfId="14744" xr:uid="{00000000-0005-0000-0000-00004EA80000}"/>
    <cellStyle name="Note 6 18 2 2 2 2 2" xfId="32179" xr:uid="{00000000-0005-0000-0000-00004FA80000}"/>
    <cellStyle name="Note 6 18 2 2 2 2 3" xfId="46632" xr:uid="{00000000-0005-0000-0000-000050A80000}"/>
    <cellStyle name="Note 6 18 2 2 2 3" xfId="17205" xr:uid="{00000000-0005-0000-0000-000051A80000}"/>
    <cellStyle name="Note 6 18 2 2 2 3 2" xfId="34640" xr:uid="{00000000-0005-0000-0000-000052A80000}"/>
    <cellStyle name="Note 6 18 2 2 2 3 3" xfId="49093" xr:uid="{00000000-0005-0000-0000-000053A80000}"/>
    <cellStyle name="Note 6 18 2 2 2 4" xfId="22927" xr:uid="{00000000-0005-0000-0000-000054A80000}"/>
    <cellStyle name="Note 6 18 2 2 2 5" xfId="37380" xr:uid="{00000000-0005-0000-0000-000055A80000}"/>
    <cellStyle name="Note 6 18 2 2 3" xfId="7953" xr:uid="{00000000-0005-0000-0000-000056A80000}"/>
    <cellStyle name="Note 6 18 2 2 3 2" xfId="25388" xr:uid="{00000000-0005-0000-0000-000057A80000}"/>
    <cellStyle name="Note 6 18 2 2 3 3" xfId="39841" xr:uid="{00000000-0005-0000-0000-000058A80000}"/>
    <cellStyle name="Note 6 18 2 2 4" xfId="10394" xr:uid="{00000000-0005-0000-0000-000059A80000}"/>
    <cellStyle name="Note 6 18 2 2 4 2" xfId="27829" xr:uid="{00000000-0005-0000-0000-00005AA80000}"/>
    <cellStyle name="Note 6 18 2 2 4 3" xfId="42282" xr:uid="{00000000-0005-0000-0000-00005BA80000}"/>
    <cellStyle name="Note 6 18 2 2 5" xfId="12814" xr:uid="{00000000-0005-0000-0000-00005CA80000}"/>
    <cellStyle name="Note 6 18 2 2 5 2" xfId="30249" xr:uid="{00000000-0005-0000-0000-00005DA80000}"/>
    <cellStyle name="Note 6 18 2 2 5 3" xfId="44702" xr:uid="{00000000-0005-0000-0000-00005EA80000}"/>
    <cellStyle name="Note 6 18 2 2 6" xfId="19821" xr:uid="{00000000-0005-0000-0000-00005FA80000}"/>
    <cellStyle name="Note 6 18 2 3" xfId="2981" xr:uid="{00000000-0005-0000-0000-000060A80000}"/>
    <cellStyle name="Note 6 18 2 3 2" xfId="5492" xr:uid="{00000000-0005-0000-0000-000061A80000}"/>
    <cellStyle name="Note 6 18 2 3 2 2" xfId="14745" xr:uid="{00000000-0005-0000-0000-000062A80000}"/>
    <cellStyle name="Note 6 18 2 3 2 2 2" xfId="32180" xr:uid="{00000000-0005-0000-0000-000063A80000}"/>
    <cellStyle name="Note 6 18 2 3 2 2 3" xfId="46633" xr:uid="{00000000-0005-0000-0000-000064A80000}"/>
    <cellStyle name="Note 6 18 2 3 2 3" xfId="17206" xr:uid="{00000000-0005-0000-0000-000065A80000}"/>
    <cellStyle name="Note 6 18 2 3 2 3 2" xfId="34641" xr:uid="{00000000-0005-0000-0000-000066A80000}"/>
    <cellStyle name="Note 6 18 2 3 2 3 3" xfId="49094" xr:uid="{00000000-0005-0000-0000-000067A80000}"/>
    <cellStyle name="Note 6 18 2 3 2 4" xfId="22928" xr:uid="{00000000-0005-0000-0000-000068A80000}"/>
    <cellStyle name="Note 6 18 2 3 2 5" xfId="37381" xr:uid="{00000000-0005-0000-0000-000069A80000}"/>
    <cellStyle name="Note 6 18 2 3 3" xfId="7954" xr:uid="{00000000-0005-0000-0000-00006AA80000}"/>
    <cellStyle name="Note 6 18 2 3 3 2" xfId="25389" xr:uid="{00000000-0005-0000-0000-00006BA80000}"/>
    <cellStyle name="Note 6 18 2 3 3 3" xfId="39842" xr:uid="{00000000-0005-0000-0000-00006CA80000}"/>
    <cellStyle name="Note 6 18 2 3 4" xfId="10395" xr:uid="{00000000-0005-0000-0000-00006DA80000}"/>
    <cellStyle name="Note 6 18 2 3 4 2" xfId="27830" xr:uid="{00000000-0005-0000-0000-00006EA80000}"/>
    <cellStyle name="Note 6 18 2 3 4 3" xfId="42283" xr:uid="{00000000-0005-0000-0000-00006FA80000}"/>
    <cellStyle name="Note 6 18 2 3 5" xfId="12815" xr:uid="{00000000-0005-0000-0000-000070A80000}"/>
    <cellStyle name="Note 6 18 2 3 5 2" xfId="30250" xr:uid="{00000000-0005-0000-0000-000071A80000}"/>
    <cellStyle name="Note 6 18 2 3 5 3" xfId="44703" xr:uid="{00000000-0005-0000-0000-000072A80000}"/>
    <cellStyle name="Note 6 18 2 3 6" xfId="19822" xr:uid="{00000000-0005-0000-0000-000073A80000}"/>
    <cellStyle name="Note 6 18 2 4" xfId="2982" xr:uid="{00000000-0005-0000-0000-000074A80000}"/>
    <cellStyle name="Note 6 18 2 4 2" xfId="5493" xr:uid="{00000000-0005-0000-0000-000075A80000}"/>
    <cellStyle name="Note 6 18 2 4 2 2" xfId="22929" xr:uid="{00000000-0005-0000-0000-000076A80000}"/>
    <cellStyle name="Note 6 18 2 4 2 3" xfId="37382" xr:uid="{00000000-0005-0000-0000-000077A80000}"/>
    <cellStyle name="Note 6 18 2 4 3" xfId="7955" xr:uid="{00000000-0005-0000-0000-000078A80000}"/>
    <cellStyle name="Note 6 18 2 4 3 2" xfId="25390" xr:uid="{00000000-0005-0000-0000-000079A80000}"/>
    <cellStyle name="Note 6 18 2 4 3 3" xfId="39843" xr:uid="{00000000-0005-0000-0000-00007AA80000}"/>
    <cellStyle name="Note 6 18 2 4 4" xfId="10396" xr:uid="{00000000-0005-0000-0000-00007BA80000}"/>
    <cellStyle name="Note 6 18 2 4 4 2" xfId="27831" xr:uid="{00000000-0005-0000-0000-00007CA80000}"/>
    <cellStyle name="Note 6 18 2 4 4 3" xfId="42284" xr:uid="{00000000-0005-0000-0000-00007DA80000}"/>
    <cellStyle name="Note 6 18 2 4 5" xfId="12816" xr:uid="{00000000-0005-0000-0000-00007EA80000}"/>
    <cellStyle name="Note 6 18 2 4 5 2" xfId="30251" xr:uid="{00000000-0005-0000-0000-00007FA80000}"/>
    <cellStyle name="Note 6 18 2 4 5 3" xfId="44704" xr:uid="{00000000-0005-0000-0000-000080A80000}"/>
    <cellStyle name="Note 6 18 2 4 6" xfId="15515" xr:uid="{00000000-0005-0000-0000-000081A80000}"/>
    <cellStyle name="Note 6 18 2 4 6 2" xfId="32950" xr:uid="{00000000-0005-0000-0000-000082A80000}"/>
    <cellStyle name="Note 6 18 2 4 6 3" xfId="47403" xr:uid="{00000000-0005-0000-0000-000083A80000}"/>
    <cellStyle name="Note 6 18 2 4 7" xfId="19823" xr:uid="{00000000-0005-0000-0000-000084A80000}"/>
    <cellStyle name="Note 6 18 2 4 8" xfId="20677" xr:uid="{00000000-0005-0000-0000-000085A80000}"/>
    <cellStyle name="Note 6 18 2 5" xfId="5490" xr:uid="{00000000-0005-0000-0000-000086A80000}"/>
    <cellStyle name="Note 6 18 2 5 2" xfId="14743" xr:uid="{00000000-0005-0000-0000-000087A80000}"/>
    <cellStyle name="Note 6 18 2 5 2 2" xfId="32178" xr:uid="{00000000-0005-0000-0000-000088A80000}"/>
    <cellStyle name="Note 6 18 2 5 2 3" xfId="46631" xr:uid="{00000000-0005-0000-0000-000089A80000}"/>
    <cellStyle name="Note 6 18 2 5 3" xfId="17204" xr:uid="{00000000-0005-0000-0000-00008AA80000}"/>
    <cellStyle name="Note 6 18 2 5 3 2" xfId="34639" xr:uid="{00000000-0005-0000-0000-00008BA80000}"/>
    <cellStyle name="Note 6 18 2 5 3 3" xfId="49092" xr:uid="{00000000-0005-0000-0000-00008CA80000}"/>
    <cellStyle name="Note 6 18 2 5 4" xfId="22926" xr:uid="{00000000-0005-0000-0000-00008DA80000}"/>
    <cellStyle name="Note 6 18 2 5 5" xfId="37379" xr:uid="{00000000-0005-0000-0000-00008EA80000}"/>
    <cellStyle name="Note 6 18 2 6" xfId="7952" xr:uid="{00000000-0005-0000-0000-00008FA80000}"/>
    <cellStyle name="Note 6 18 2 6 2" xfId="25387" xr:uid="{00000000-0005-0000-0000-000090A80000}"/>
    <cellStyle name="Note 6 18 2 6 3" xfId="39840" xr:uid="{00000000-0005-0000-0000-000091A80000}"/>
    <cellStyle name="Note 6 18 2 7" xfId="10393" xr:uid="{00000000-0005-0000-0000-000092A80000}"/>
    <cellStyle name="Note 6 18 2 7 2" xfId="27828" xr:uid="{00000000-0005-0000-0000-000093A80000}"/>
    <cellStyle name="Note 6 18 2 7 3" xfId="42281" xr:uid="{00000000-0005-0000-0000-000094A80000}"/>
    <cellStyle name="Note 6 18 2 8" xfId="12813" xr:uid="{00000000-0005-0000-0000-000095A80000}"/>
    <cellStyle name="Note 6 18 2 8 2" xfId="30248" xr:uid="{00000000-0005-0000-0000-000096A80000}"/>
    <cellStyle name="Note 6 18 2 8 3" xfId="44701" xr:uid="{00000000-0005-0000-0000-000097A80000}"/>
    <cellStyle name="Note 6 18 2 9" xfId="19820" xr:uid="{00000000-0005-0000-0000-000098A80000}"/>
    <cellStyle name="Note 6 18 3" xfId="2983" xr:uid="{00000000-0005-0000-0000-000099A80000}"/>
    <cellStyle name="Note 6 18 3 2" xfId="2984" xr:uid="{00000000-0005-0000-0000-00009AA80000}"/>
    <cellStyle name="Note 6 18 3 2 2" xfId="5495" xr:uid="{00000000-0005-0000-0000-00009BA80000}"/>
    <cellStyle name="Note 6 18 3 2 2 2" xfId="14747" xr:uid="{00000000-0005-0000-0000-00009CA80000}"/>
    <cellStyle name="Note 6 18 3 2 2 2 2" xfId="32182" xr:uid="{00000000-0005-0000-0000-00009DA80000}"/>
    <cellStyle name="Note 6 18 3 2 2 2 3" xfId="46635" xr:uid="{00000000-0005-0000-0000-00009EA80000}"/>
    <cellStyle name="Note 6 18 3 2 2 3" xfId="17208" xr:uid="{00000000-0005-0000-0000-00009FA80000}"/>
    <cellStyle name="Note 6 18 3 2 2 3 2" xfId="34643" xr:uid="{00000000-0005-0000-0000-0000A0A80000}"/>
    <cellStyle name="Note 6 18 3 2 2 3 3" xfId="49096" xr:uid="{00000000-0005-0000-0000-0000A1A80000}"/>
    <cellStyle name="Note 6 18 3 2 2 4" xfId="22931" xr:uid="{00000000-0005-0000-0000-0000A2A80000}"/>
    <cellStyle name="Note 6 18 3 2 2 5" xfId="37384" xr:uid="{00000000-0005-0000-0000-0000A3A80000}"/>
    <cellStyle name="Note 6 18 3 2 3" xfId="7957" xr:uid="{00000000-0005-0000-0000-0000A4A80000}"/>
    <cellStyle name="Note 6 18 3 2 3 2" xfId="25392" xr:uid="{00000000-0005-0000-0000-0000A5A80000}"/>
    <cellStyle name="Note 6 18 3 2 3 3" xfId="39845" xr:uid="{00000000-0005-0000-0000-0000A6A80000}"/>
    <cellStyle name="Note 6 18 3 2 4" xfId="10398" xr:uid="{00000000-0005-0000-0000-0000A7A80000}"/>
    <cellStyle name="Note 6 18 3 2 4 2" xfId="27833" xr:uid="{00000000-0005-0000-0000-0000A8A80000}"/>
    <cellStyle name="Note 6 18 3 2 4 3" xfId="42286" xr:uid="{00000000-0005-0000-0000-0000A9A80000}"/>
    <cellStyle name="Note 6 18 3 2 5" xfId="12818" xr:uid="{00000000-0005-0000-0000-0000AAA80000}"/>
    <cellStyle name="Note 6 18 3 2 5 2" xfId="30253" xr:uid="{00000000-0005-0000-0000-0000ABA80000}"/>
    <cellStyle name="Note 6 18 3 2 5 3" xfId="44706" xr:uid="{00000000-0005-0000-0000-0000ACA80000}"/>
    <cellStyle name="Note 6 18 3 2 6" xfId="19825" xr:uid="{00000000-0005-0000-0000-0000ADA80000}"/>
    <cellStyle name="Note 6 18 3 3" xfId="2985" xr:uid="{00000000-0005-0000-0000-0000AEA80000}"/>
    <cellStyle name="Note 6 18 3 3 2" xfId="5496" xr:uid="{00000000-0005-0000-0000-0000AFA80000}"/>
    <cellStyle name="Note 6 18 3 3 2 2" xfId="14748" xr:uid="{00000000-0005-0000-0000-0000B0A80000}"/>
    <cellStyle name="Note 6 18 3 3 2 2 2" xfId="32183" xr:uid="{00000000-0005-0000-0000-0000B1A80000}"/>
    <cellStyle name="Note 6 18 3 3 2 2 3" xfId="46636" xr:uid="{00000000-0005-0000-0000-0000B2A80000}"/>
    <cellStyle name="Note 6 18 3 3 2 3" xfId="17209" xr:uid="{00000000-0005-0000-0000-0000B3A80000}"/>
    <cellStyle name="Note 6 18 3 3 2 3 2" xfId="34644" xr:uid="{00000000-0005-0000-0000-0000B4A80000}"/>
    <cellStyle name="Note 6 18 3 3 2 3 3" xfId="49097" xr:uid="{00000000-0005-0000-0000-0000B5A80000}"/>
    <cellStyle name="Note 6 18 3 3 2 4" xfId="22932" xr:uid="{00000000-0005-0000-0000-0000B6A80000}"/>
    <cellStyle name="Note 6 18 3 3 2 5" xfId="37385" xr:uid="{00000000-0005-0000-0000-0000B7A80000}"/>
    <cellStyle name="Note 6 18 3 3 3" xfId="7958" xr:uid="{00000000-0005-0000-0000-0000B8A80000}"/>
    <cellStyle name="Note 6 18 3 3 3 2" xfId="25393" xr:uid="{00000000-0005-0000-0000-0000B9A80000}"/>
    <cellStyle name="Note 6 18 3 3 3 3" xfId="39846" xr:uid="{00000000-0005-0000-0000-0000BAA80000}"/>
    <cellStyle name="Note 6 18 3 3 4" xfId="10399" xr:uid="{00000000-0005-0000-0000-0000BBA80000}"/>
    <cellStyle name="Note 6 18 3 3 4 2" xfId="27834" xr:uid="{00000000-0005-0000-0000-0000BCA80000}"/>
    <cellStyle name="Note 6 18 3 3 4 3" xfId="42287" xr:uid="{00000000-0005-0000-0000-0000BDA80000}"/>
    <cellStyle name="Note 6 18 3 3 5" xfId="12819" xr:uid="{00000000-0005-0000-0000-0000BEA80000}"/>
    <cellStyle name="Note 6 18 3 3 5 2" xfId="30254" xr:uid="{00000000-0005-0000-0000-0000BFA80000}"/>
    <cellStyle name="Note 6 18 3 3 5 3" xfId="44707" xr:uid="{00000000-0005-0000-0000-0000C0A80000}"/>
    <cellStyle name="Note 6 18 3 3 6" xfId="19826" xr:uid="{00000000-0005-0000-0000-0000C1A80000}"/>
    <cellStyle name="Note 6 18 3 4" xfId="2986" xr:uid="{00000000-0005-0000-0000-0000C2A80000}"/>
    <cellStyle name="Note 6 18 3 4 2" xfId="5497" xr:uid="{00000000-0005-0000-0000-0000C3A80000}"/>
    <cellStyle name="Note 6 18 3 4 2 2" xfId="22933" xr:uid="{00000000-0005-0000-0000-0000C4A80000}"/>
    <cellStyle name="Note 6 18 3 4 2 3" xfId="37386" xr:uid="{00000000-0005-0000-0000-0000C5A80000}"/>
    <cellStyle name="Note 6 18 3 4 3" xfId="7959" xr:uid="{00000000-0005-0000-0000-0000C6A80000}"/>
    <cellStyle name="Note 6 18 3 4 3 2" xfId="25394" xr:uid="{00000000-0005-0000-0000-0000C7A80000}"/>
    <cellStyle name="Note 6 18 3 4 3 3" xfId="39847" xr:uid="{00000000-0005-0000-0000-0000C8A80000}"/>
    <cellStyle name="Note 6 18 3 4 4" xfId="10400" xr:uid="{00000000-0005-0000-0000-0000C9A80000}"/>
    <cellStyle name="Note 6 18 3 4 4 2" xfId="27835" xr:uid="{00000000-0005-0000-0000-0000CAA80000}"/>
    <cellStyle name="Note 6 18 3 4 4 3" xfId="42288" xr:uid="{00000000-0005-0000-0000-0000CBA80000}"/>
    <cellStyle name="Note 6 18 3 4 5" xfId="12820" xr:uid="{00000000-0005-0000-0000-0000CCA80000}"/>
    <cellStyle name="Note 6 18 3 4 5 2" xfId="30255" xr:uid="{00000000-0005-0000-0000-0000CDA80000}"/>
    <cellStyle name="Note 6 18 3 4 5 3" xfId="44708" xr:uid="{00000000-0005-0000-0000-0000CEA80000}"/>
    <cellStyle name="Note 6 18 3 4 6" xfId="15516" xr:uid="{00000000-0005-0000-0000-0000CFA80000}"/>
    <cellStyle name="Note 6 18 3 4 6 2" xfId="32951" xr:uid="{00000000-0005-0000-0000-0000D0A80000}"/>
    <cellStyle name="Note 6 18 3 4 6 3" xfId="47404" xr:uid="{00000000-0005-0000-0000-0000D1A80000}"/>
    <cellStyle name="Note 6 18 3 4 7" xfId="19827" xr:uid="{00000000-0005-0000-0000-0000D2A80000}"/>
    <cellStyle name="Note 6 18 3 4 8" xfId="20678" xr:uid="{00000000-0005-0000-0000-0000D3A80000}"/>
    <cellStyle name="Note 6 18 3 5" xfId="5494" xr:uid="{00000000-0005-0000-0000-0000D4A80000}"/>
    <cellStyle name="Note 6 18 3 5 2" xfId="14746" xr:uid="{00000000-0005-0000-0000-0000D5A80000}"/>
    <cellStyle name="Note 6 18 3 5 2 2" xfId="32181" xr:uid="{00000000-0005-0000-0000-0000D6A80000}"/>
    <cellStyle name="Note 6 18 3 5 2 3" xfId="46634" xr:uid="{00000000-0005-0000-0000-0000D7A80000}"/>
    <cellStyle name="Note 6 18 3 5 3" xfId="17207" xr:uid="{00000000-0005-0000-0000-0000D8A80000}"/>
    <cellStyle name="Note 6 18 3 5 3 2" xfId="34642" xr:uid="{00000000-0005-0000-0000-0000D9A80000}"/>
    <cellStyle name="Note 6 18 3 5 3 3" xfId="49095" xr:uid="{00000000-0005-0000-0000-0000DAA80000}"/>
    <cellStyle name="Note 6 18 3 5 4" xfId="22930" xr:uid="{00000000-0005-0000-0000-0000DBA80000}"/>
    <cellStyle name="Note 6 18 3 5 5" xfId="37383" xr:uid="{00000000-0005-0000-0000-0000DCA80000}"/>
    <cellStyle name="Note 6 18 3 6" xfId="7956" xr:uid="{00000000-0005-0000-0000-0000DDA80000}"/>
    <cellStyle name="Note 6 18 3 6 2" xfId="25391" xr:uid="{00000000-0005-0000-0000-0000DEA80000}"/>
    <cellStyle name="Note 6 18 3 6 3" xfId="39844" xr:uid="{00000000-0005-0000-0000-0000DFA80000}"/>
    <cellStyle name="Note 6 18 3 7" xfId="10397" xr:uid="{00000000-0005-0000-0000-0000E0A80000}"/>
    <cellStyle name="Note 6 18 3 7 2" xfId="27832" xr:uid="{00000000-0005-0000-0000-0000E1A80000}"/>
    <cellStyle name="Note 6 18 3 7 3" xfId="42285" xr:uid="{00000000-0005-0000-0000-0000E2A80000}"/>
    <cellStyle name="Note 6 18 3 8" xfId="12817" xr:uid="{00000000-0005-0000-0000-0000E3A80000}"/>
    <cellStyle name="Note 6 18 3 8 2" xfId="30252" xr:uid="{00000000-0005-0000-0000-0000E4A80000}"/>
    <cellStyle name="Note 6 18 3 8 3" xfId="44705" xr:uid="{00000000-0005-0000-0000-0000E5A80000}"/>
    <cellStyle name="Note 6 18 3 9" xfId="19824" xr:uid="{00000000-0005-0000-0000-0000E6A80000}"/>
    <cellStyle name="Note 6 18 4" xfId="2987" xr:uid="{00000000-0005-0000-0000-0000E7A80000}"/>
    <cellStyle name="Note 6 18 4 2" xfId="2988" xr:uid="{00000000-0005-0000-0000-0000E8A80000}"/>
    <cellStyle name="Note 6 18 4 2 2" xfId="5499" xr:uid="{00000000-0005-0000-0000-0000E9A80000}"/>
    <cellStyle name="Note 6 18 4 2 2 2" xfId="14750" xr:uid="{00000000-0005-0000-0000-0000EAA80000}"/>
    <cellStyle name="Note 6 18 4 2 2 2 2" xfId="32185" xr:uid="{00000000-0005-0000-0000-0000EBA80000}"/>
    <cellStyle name="Note 6 18 4 2 2 2 3" xfId="46638" xr:uid="{00000000-0005-0000-0000-0000ECA80000}"/>
    <cellStyle name="Note 6 18 4 2 2 3" xfId="17211" xr:uid="{00000000-0005-0000-0000-0000EDA80000}"/>
    <cellStyle name="Note 6 18 4 2 2 3 2" xfId="34646" xr:uid="{00000000-0005-0000-0000-0000EEA80000}"/>
    <cellStyle name="Note 6 18 4 2 2 3 3" xfId="49099" xr:uid="{00000000-0005-0000-0000-0000EFA80000}"/>
    <cellStyle name="Note 6 18 4 2 2 4" xfId="22935" xr:uid="{00000000-0005-0000-0000-0000F0A80000}"/>
    <cellStyle name="Note 6 18 4 2 2 5" xfId="37388" xr:uid="{00000000-0005-0000-0000-0000F1A80000}"/>
    <cellStyle name="Note 6 18 4 2 3" xfId="7961" xr:uid="{00000000-0005-0000-0000-0000F2A80000}"/>
    <cellStyle name="Note 6 18 4 2 3 2" xfId="25396" xr:uid="{00000000-0005-0000-0000-0000F3A80000}"/>
    <cellStyle name="Note 6 18 4 2 3 3" xfId="39849" xr:uid="{00000000-0005-0000-0000-0000F4A80000}"/>
    <cellStyle name="Note 6 18 4 2 4" xfId="10402" xr:uid="{00000000-0005-0000-0000-0000F5A80000}"/>
    <cellStyle name="Note 6 18 4 2 4 2" xfId="27837" xr:uid="{00000000-0005-0000-0000-0000F6A80000}"/>
    <cellStyle name="Note 6 18 4 2 4 3" xfId="42290" xr:uid="{00000000-0005-0000-0000-0000F7A80000}"/>
    <cellStyle name="Note 6 18 4 2 5" xfId="12822" xr:uid="{00000000-0005-0000-0000-0000F8A80000}"/>
    <cellStyle name="Note 6 18 4 2 5 2" xfId="30257" xr:uid="{00000000-0005-0000-0000-0000F9A80000}"/>
    <cellStyle name="Note 6 18 4 2 5 3" xfId="44710" xr:uid="{00000000-0005-0000-0000-0000FAA80000}"/>
    <cellStyle name="Note 6 18 4 2 6" xfId="19829" xr:uid="{00000000-0005-0000-0000-0000FBA80000}"/>
    <cellStyle name="Note 6 18 4 3" xfId="2989" xr:uid="{00000000-0005-0000-0000-0000FCA80000}"/>
    <cellStyle name="Note 6 18 4 3 2" xfId="5500" xr:uid="{00000000-0005-0000-0000-0000FDA80000}"/>
    <cellStyle name="Note 6 18 4 3 2 2" xfId="14751" xr:uid="{00000000-0005-0000-0000-0000FEA80000}"/>
    <cellStyle name="Note 6 18 4 3 2 2 2" xfId="32186" xr:uid="{00000000-0005-0000-0000-0000FFA80000}"/>
    <cellStyle name="Note 6 18 4 3 2 2 3" xfId="46639" xr:uid="{00000000-0005-0000-0000-000000A90000}"/>
    <cellStyle name="Note 6 18 4 3 2 3" xfId="17212" xr:uid="{00000000-0005-0000-0000-000001A90000}"/>
    <cellStyle name="Note 6 18 4 3 2 3 2" xfId="34647" xr:uid="{00000000-0005-0000-0000-000002A90000}"/>
    <cellStyle name="Note 6 18 4 3 2 3 3" xfId="49100" xr:uid="{00000000-0005-0000-0000-000003A90000}"/>
    <cellStyle name="Note 6 18 4 3 2 4" xfId="22936" xr:uid="{00000000-0005-0000-0000-000004A90000}"/>
    <cellStyle name="Note 6 18 4 3 2 5" xfId="37389" xr:uid="{00000000-0005-0000-0000-000005A90000}"/>
    <cellStyle name="Note 6 18 4 3 3" xfId="7962" xr:uid="{00000000-0005-0000-0000-000006A90000}"/>
    <cellStyle name="Note 6 18 4 3 3 2" xfId="25397" xr:uid="{00000000-0005-0000-0000-000007A90000}"/>
    <cellStyle name="Note 6 18 4 3 3 3" xfId="39850" xr:uid="{00000000-0005-0000-0000-000008A90000}"/>
    <cellStyle name="Note 6 18 4 3 4" xfId="10403" xr:uid="{00000000-0005-0000-0000-000009A90000}"/>
    <cellStyle name="Note 6 18 4 3 4 2" xfId="27838" xr:uid="{00000000-0005-0000-0000-00000AA90000}"/>
    <cellStyle name="Note 6 18 4 3 4 3" xfId="42291" xr:uid="{00000000-0005-0000-0000-00000BA90000}"/>
    <cellStyle name="Note 6 18 4 3 5" xfId="12823" xr:uid="{00000000-0005-0000-0000-00000CA90000}"/>
    <cellStyle name="Note 6 18 4 3 5 2" xfId="30258" xr:uid="{00000000-0005-0000-0000-00000DA90000}"/>
    <cellStyle name="Note 6 18 4 3 5 3" xfId="44711" xr:uid="{00000000-0005-0000-0000-00000EA90000}"/>
    <cellStyle name="Note 6 18 4 3 6" xfId="19830" xr:uid="{00000000-0005-0000-0000-00000FA90000}"/>
    <cellStyle name="Note 6 18 4 4" xfId="2990" xr:uid="{00000000-0005-0000-0000-000010A90000}"/>
    <cellStyle name="Note 6 18 4 4 2" xfId="5501" xr:uid="{00000000-0005-0000-0000-000011A90000}"/>
    <cellStyle name="Note 6 18 4 4 2 2" xfId="22937" xr:uid="{00000000-0005-0000-0000-000012A90000}"/>
    <cellStyle name="Note 6 18 4 4 2 3" xfId="37390" xr:uid="{00000000-0005-0000-0000-000013A90000}"/>
    <cellStyle name="Note 6 18 4 4 3" xfId="7963" xr:uid="{00000000-0005-0000-0000-000014A90000}"/>
    <cellStyle name="Note 6 18 4 4 3 2" xfId="25398" xr:uid="{00000000-0005-0000-0000-000015A90000}"/>
    <cellStyle name="Note 6 18 4 4 3 3" xfId="39851" xr:uid="{00000000-0005-0000-0000-000016A90000}"/>
    <cellStyle name="Note 6 18 4 4 4" xfId="10404" xr:uid="{00000000-0005-0000-0000-000017A90000}"/>
    <cellStyle name="Note 6 18 4 4 4 2" xfId="27839" xr:uid="{00000000-0005-0000-0000-000018A90000}"/>
    <cellStyle name="Note 6 18 4 4 4 3" xfId="42292" xr:uid="{00000000-0005-0000-0000-000019A90000}"/>
    <cellStyle name="Note 6 18 4 4 5" xfId="12824" xr:uid="{00000000-0005-0000-0000-00001AA90000}"/>
    <cellStyle name="Note 6 18 4 4 5 2" xfId="30259" xr:uid="{00000000-0005-0000-0000-00001BA90000}"/>
    <cellStyle name="Note 6 18 4 4 5 3" xfId="44712" xr:uid="{00000000-0005-0000-0000-00001CA90000}"/>
    <cellStyle name="Note 6 18 4 4 6" xfId="15517" xr:uid="{00000000-0005-0000-0000-00001DA90000}"/>
    <cellStyle name="Note 6 18 4 4 6 2" xfId="32952" xr:uid="{00000000-0005-0000-0000-00001EA90000}"/>
    <cellStyle name="Note 6 18 4 4 6 3" xfId="47405" xr:uid="{00000000-0005-0000-0000-00001FA90000}"/>
    <cellStyle name="Note 6 18 4 4 7" xfId="19831" xr:uid="{00000000-0005-0000-0000-000020A90000}"/>
    <cellStyle name="Note 6 18 4 4 8" xfId="20679" xr:uid="{00000000-0005-0000-0000-000021A90000}"/>
    <cellStyle name="Note 6 18 4 5" xfId="5498" xr:uid="{00000000-0005-0000-0000-000022A90000}"/>
    <cellStyle name="Note 6 18 4 5 2" xfId="14749" xr:uid="{00000000-0005-0000-0000-000023A90000}"/>
    <cellStyle name="Note 6 18 4 5 2 2" xfId="32184" xr:uid="{00000000-0005-0000-0000-000024A90000}"/>
    <cellStyle name="Note 6 18 4 5 2 3" xfId="46637" xr:uid="{00000000-0005-0000-0000-000025A90000}"/>
    <cellStyle name="Note 6 18 4 5 3" xfId="17210" xr:uid="{00000000-0005-0000-0000-000026A90000}"/>
    <cellStyle name="Note 6 18 4 5 3 2" xfId="34645" xr:uid="{00000000-0005-0000-0000-000027A90000}"/>
    <cellStyle name="Note 6 18 4 5 3 3" xfId="49098" xr:uid="{00000000-0005-0000-0000-000028A90000}"/>
    <cellStyle name="Note 6 18 4 5 4" xfId="22934" xr:uid="{00000000-0005-0000-0000-000029A90000}"/>
    <cellStyle name="Note 6 18 4 5 5" xfId="37387" xr:uid="{00000000-0005-0000-0000-00002AA90000}"/>
    <cellStyle name="Note 6 18 4 6" xfId="7960" xr:uid="{00000000-0005-0000-0000-00002BA90000}"/>
    <cellStyle name="Note 6 18 4 6 2" xfId="25395" xr:uid="{00000000-0005-0000-0000-00002CA90000}"/>
    <cellStyle name="Note 6 18 4 6 3" xfId="39848" xr:uid="{00000000-0005-0000-0000-00002DA90000}"/>
    <cellStyle name="Note 6 18 4 7" xfId="10401" xr:uid="{00000000-0005-0000-0000-00002EA90000}"/>
    <cellStyle name="Note 6 18 4 7 2" xfId="27836" xr:uid="{00000000-0005-0000-0000-00002FA90000}"/>
    <cellStyle name="Note 6 18 4 7 3" xfId="42289" xr:uid="{00000000-0005-0000-0000-000030A90000}"/>
    <cellStyle name="Note 6 18 4 8" xfId="12821" xr:uid="{00000000-0005-0000-0000-000031A90000}"/>
    <cellStyle name="Note 6 18 4 8 2" xfId="30256" xr:uid="{00000000-0005-0000-0000-000032A90000}"/>
    <cellStyle name="Note 6 18 4 8 3" xfId="44709" xr:uid="{00000000-0005-0000-0000-000033A90000}"/>
    <cellStyle name="Note 6 18 4 9" xfId="19828" xr:uid="{00000000-0005-0000-0000-000034A90000}"/>
    <cellStyle name="Note 6 18 5" xfId="2991" xr:uid="{00000000-0005-0000-0000-000035A90000}"/>
    <cellStyle name="Note 6 18 5 2" xfId="2992" xr:uid="{00000000-0005-0000-0000-000036A90000}"/>
    <cellStyle name="Note 6 18 5 2 2" xfId="5503" xr:uid="{00000000-0005-0000-0000-000037A90000}"/>
    <cellStyle name="Note 6 18 5 2 2 2" xfId="14753" xr:uid="{00000000-0005-0000-0000-000038A90000}"/>
    <cellStyle name="Note 6 18 5 2 2 2 2" xfId="32188" xr:uid="{00000000-0005-0000-0000-000039A90000}"/>
    <cellStyle name="Note 6 18 5 2 2 2 3" xfId="46641" xr:uid="{00000000-0005-0000-0000-00003AA90000}"/>
    <cellStyle name="Note 6 18 5 2 2 3" xfId="17214" xr:uid="{00000000-0005-0000-0000-00003BA90000}"/>
    <cellStyle name="Note 6 18 5 2 2 3 2" xfId="34649" xr:uid="{00000000-0005-0000-0000-00003CA90000}"/>
    <cellStyle name="Note 6 18 5 2 2 3 3" xfId="49102" xr:uid="{00000000-0005-0000-0000-00003DA90000}"/>
    <cellStyle name="Note 6 18 5 2 2 4" xfId="22939" xr:uid="{00000000-0005-0000-0000-00003EA90000}"/>
    <cellStyle name="Note 6 18 5 2 2 5" xfId="37392" xr:uid="{00000000-0005-0000-0000-00003FA90000}"/>
    <cellStyle name="Note 6 18 5 2 3" xfId="7965" xr:uid="{00000000-0005-0000-0000-000040A90000}"/>
    <cellStyle name="Note 6 18 5 2 3 2" xfId="25400" xr:uid="{00000000-0005-0000-0000-000041A90000}"/>
    <cellStyle name="Note 6 18 5 2 3 3" xfId="39853" xr:uid="{00000000-0005-0000-0000-000042A90000}"/>
    <cellStyle name="Note 6 18 5 2 4" xfId="10406" xr:uid="{00000000-0005-0000-0000-000043A90000}"/>
    <cellStyle name="Note 6 18 5 2 4 2" xfId="27841" xr:uid="{00000000-0005-0000-0000-000044A90000}"/>
    <cellStyle name="Note 6 18 5 2 4 3" xfId="42294" xr:uid="{00000000-0005-0000-0000-000045A90000}"/>
    <cellStyle name="Note 6 18 5 2 5" xfId="12826" xr:uid="{00000000-0005-0000-0000-000046A90000}"/>
    <cellStyle name="Note 6 18 5 2 5 2" xfId="30261" xr:uid="{00000000-0005-0000-0000-000047A90000}"/>
    <cellStyle name="Note 6 18 5 2 5 3" xfId="44714" xr:uid="{00000000-0005-0000-0000-000048A90000}"/>
    <cellStyle name="Note 6 18 5 2 6" xfId="19833" xr:uid="{00000000-0005-0000-0000-000049A90000}"/>
    <cellStyle name="Note 6 18 5 3" xfId="2993" xr:uid="{00000000-0005-0000-0000-00004AA90000}"/>
    <cellStyle name="Note 6 18 5 3 2" xfId="5504" xr:uid="{00000000-0005-0000-0000-00004BA90000}"/>
    <cellStyle name="Note 6 18 5 3 2 2" xfId="14754" xr:uid="{00000000-0005-0000-0000-00004CA90000}"/>
    <cellStyle name="Note 6 18 5 3 2 2 2" xfId="32189" xr:uid="{00000000-0005-0000-0000-00004DA90000}"/>
    <cellStyle name="Note 6 18 5 3 2 2 3" xfId="46642" xr:uid="{00000000-0005-0000-0000-00004EA90000}"/>
    <cellStyle name="Note 6 18 5 3 2 3" xfId="17215" xr:uid="{00000000-0005-0000-0000-00004FA90000}"/>
    <cellStyle name="Note 6 18 5 3 2 3 2" xfId="34650" xr:uid="{00000000-0005-0000-0000-000050A90000}"/>
    <cellStyle name="Note 6 18 5 3 2 3 3" xfId="49103" xr:uid="{00000000-0005-0000-0000-000051A90000}"/>
    <cellStyle name="Note 6 18 5 3 2 4" xfId="22940" xr:uid="{00000000-0005-0000-0000-000052A90000}"/>
    <cellStyle name="Note 6 18 5 3 2 5" xfId="37393" xr:uid="{00000000-0005-0000-0000-000053A90000}"/>
    <cellStyle name="Note 6 18 5 3 3" xfId="7966" xr:uid="{00000000-0005-0000-0000-000054A90000}"/>
    <cellStyle name="Note 6 18 5 3 3 2" xfId="25401" xr:uid="{00000000-0005-0000-0000-000055A90000}"/>
    <cellStyle name="Note 6 18 5 3 3 3" xfId="39854" xr:uid="{00000000-0005-0000-0000-000056A90000}"/>
    <cellStyle name="Note 6 18 5 3 4" xfId="10407" xr:uid="{00000000-0005-0000-0000-000057A90000}"/>
    <cellStyle name="Note 6 18 5 3 4 2" xfId="27842" xr:uid="{00000000-0005-0000-0000-000058A90000}"/>
    <cellStyle name="Note 6 18 5 3 4 3" xfId="42295" xr:uid="{00000000-0005-0000-0000-000059A90000}"/>
    <cellStyle name="Note 6 18 5 3 5" xfId="12827" xr:uid="{00000000-0005-0000-0000-00005AA90000}"/>
    <cellStyle name="Note 6 18 5 3 5 2" xfId="30262" xr:uid="{00000000-0005-0000-0000-00005BA90000}"/>
    <cellStyle name="Note 6 18 5 3 5 3" xfId="44715" xr:uid="{00000000-0005-0000-0000-00005CA90000}"/>
    <cellStyle name="Note 6 18 5 3 6" xfId="19834" xr:uid="{00000000-0005-0000-0000-00005DA90000}"/>
    <cellStyle name="Note 6 18 5 4" xfId="2994" xr:uid="{00000000-0005-0000-0000-00005EA90000}"/>
    <cellStyle name="Note 6 18 5 4 2" xfId="5505" xr:uid="{00000000-0005-0000-0000-00005FA90000}"/>
    <cellStyle name="Note 6 18 5 4 2 2" xfId="22941" xr:uid="{00000000-0005-0000-0000-000060A90000}"/>
    <cellStyle name="Note 6 18 5 4 2 3" xfId="37394" xr:uid="{00000000-0005-0000-0000-000061A90000}"/>
    <cellStyle name="Note 6 18 5 4 3" xfId="7967" xr:uid="{00000000-0005-0000-0000-000062A90000}"/>
    <cellStyle name="Note 6 18 5 4 3 2" xfId="25402" xr:uid="{00000000-0005-0000-0000-000063A90000}"/>
    <cellStyle name="Note 6 18 5 4 3 3" xfId="39855" xr:uid="{00000000-0005-0000-0000-000064A90000}"/>
    <cellStyle name="Note 6 18 5 4 4" xfId="10408" xr:uid="{00000000-0005-0000-0000-000065A90000}"/>
    <cellStyle name="Note 6 18 5 4 4 2" xfId="27843" xr:uid="{00000000-0005-0000-0000-000066A90000}"/>
    <cellStyle name="Note 6 18 5 4 4 3" xfId="42296" xr:uid="{00000000-0005-0000-0000-000067A90000}"/>
    <cellStyle name="Note 6 18 5 4 5" xfId="12828" xr:uid="{00000000-0005-0000-0000-000068A90000}"/>
    <cellStyle name="Note 6 18 5 4 5 2" xfId="30263" xr:uid="{00000000-0005-0000-0000-000069A90000}"/>
    <cellStyle name="Note 6 18 5 4 5 3" xfId="44716" xr:uid="{00000000-0005-0000-0000-00006AA90000}"/>
    <cellStyle name="Note 6 18 5 4 6" xfId="15518" xr:uid="{00000000-0005-0000-0000-00006BA90000}"/>
    <cellStyle name="Note 6 18 5 4 6 2" xfId="32953" xr:uid="{00000000-0005-0000-0000-00006CA90000}"/>
    <cellStyle name="Note 6 18 5 4 6 3" xfId="47406" xr:uid="{00000000-0005-0000-0000-00006DA90000}"/>
    <cellStyle name="Note 6 18 5 4 7" xfId="19835" xr:uid="{00000000-0005-0000-0000-00006EA90000}"/>
    <cellStyle name="Note 6 18 5 4 8" xfId="20680" xr:uid="{00000000-0005-0000-0000-00006FA90000}"/>
    <cellStyle name="Note 6 18 5 5" xfId="5502" xr:uid="{00000000-0005-0000-0000-000070A90000}"/>
    <cellStyle name="Note 6 18 5 5 2" xfId="14752" xr:uid="{00000000-0005-0000-0000-000071A90000}"/>
    <cellStyle name="Note 6 18 5 5 2 2" xfId="32187" xr:uid="{00000000-0005-0000-0000-000072A90000}"/>
    <cellStyle name="Note 6 18 5 5 2 3" xfId="46640" xr:uid="{00000000-0005-0000-0000-000073A90000}"/>
    <cellStyle name="Note 6 18 5 5 3" xfId="17213" xr:uid="{00000000-0005-0000-0000-000074A90000}"/>
    <cellStyle name="Note 6 18 5 5 3 2" xfId="34648" xr:uid="{00000000-0005-0000-0000-000075A90000}"/>
    <cellStyle name="Note 6 18 5 5 3 3" xfId="49101" xr:uid="{00000000-0005-0000-0000-000076A90000}"/>
    <cellStyle name="Note 6 18 5 5 4" xfId="22938" xr:uid="{00000000-0005-0000-0000-000077A90000}"/>
    <cellStyle name="Note 6 18 5 5 5" xfId="37391" xr:uid="{00000000-0005-0000-0000-000078A90000}"/>
    <cellStyle name="Note 6 18 5 6" xfId="7964" xr:uid="{00000000-0005-0000-0000-000079A90000}"/>
    <cellStyle name="Note 6 18 5 6 2" xfId="25399" xr:uid="{00000000-0005-0000-0000-00007AA90000}"/>
    <cellStyle name="Note 6 18 5 6 3" xfId="39852" xr:uid="{00000000-0005-0000-0000-00007BA90000}"/>
    <cellStyle name="Note 6 18 5 7" xfId="10405" xr:uid="{00000000-0005-0000-0000-00007CA90000}"/>
    <cellStyle name="Note 6 18 5 7 2" xfId="27840" xr:uid="{00000000-0005-0000-0000-00007DA90000}"/>
    <cellStyle name="Note 6 18 5 7 3" xfId="42293" xr:uid="{00000000-0005-0000-0000-00007EA90000}"/>
    <cellStyle name="Note 6 18 5 8" xfId="12825" xr:uid="{00000000-0005-0000-0000-00007FA90000}"/>
    <cellStyle name="Note 6 18 5 8 2" xfId="30260" xr:uid="{00000000-0005-0000-0000-000080A90000}"/>
    <cellStyle name="Note 6 18 5 8 3" xfId="44713" xr:uid="{00000000-0005-0000-0000-000081A90000}"/>
    <cellStyle name="Note 6 18 5 9" xfId="19832" xr:uid="{00000000-0005-0000-0000-000082A90000}"/>
    <cellStyle name="Note 6 18 6" xfId="2995" xr:uid="{00000000-0005-0000-0000-000083A90000}"/>
    <cellStyle name="Note 6 18 6 2" xfId="5506" xr:uid="{00000000-0005-0000-0000-000084A90000}"/>
    <cellStyle name="Note 6 18 6 2 2" xfId="14755" xr:uid="{00000000-0005-0000-0000-000085A90000}"/>
    <cellStyle name="Note 6 18 6 2 2 2" xfId="32190" xr:uid="{00000000-0005-0000-0000-000086A90000}"/>
    <cellStyle name="Note 6 18 6 2 2 3" xfId="46643" xr:uid="{00000000-0005-0000-0000-000087A90000}"/>
    <cellStyle name="Note 6 18 6 2 3" xfId="17216" xr:uid="{00000000-0005-0000-0000-000088A90000}"/>
    <cellStyle name="Note 6 18 6 2 3 2" xfId="34651" xr:uid="{00000000-0005-0000-0000-000089A90000}"/>
    <cellStyle name="Note 6 18 6 2 3 3" xfId="49104" xr:uid="{00000000-0005-0000-0000-00008AA90000}"/>
    <cellStyle name="Note 6 18 6 2 4" xfId="22942" xr:uid="{00000000-0005-0000-0000-00008BA90000}"/>
    <cellStyle name="Note 6 18 6 2 5" xfId="37395" xr:uid="{00000000-0005-0000-0000-00008CA90000}"/>
    <cellStyle name="Note 6 18 6 3" xfId="7968" xr:uid="{00000000-0005-0000-0000-00008DA90000}"/>
    <cellStyle name="Note 6 18 6 3 2" xfId="25403" xr:uid="{00000000-0005-0000-0000-00008EA90000}"/>
    <cellStyle name="Note 6 18 6 3 3" xfId="39856" xr:uid="{00000000-0005-0000-0000-00008FA90000}"/>
    <cellStyle name="Note 6 18 6 4" xfId="10409" xr:uid="{00000000-0005-0000-0000-000090A90000}"/>
    <cellStyle name="Note 6 18 6 4 2" xfId="27844" xr:uid="{00000000-0005-0000-0000-000091A90000}"/>
    <cellStyle name="Note 6 18 6 4 3" xfId="42297" xr:uid="{00000000-0005-0000-0000-000092A90000}"/>
    <cellStyle name="Note 6 18 6 5" xfId="12829" xr:uid="{00000000-0005-0000-0000-000093A90000}"/>
    <cellStyle name="Note 6 18 6 5 2" xfId="30264" xr:uid="{00000000-0005-0000-0000-000094A90000}"/>
    <cellStyle name="Note 6 18 6 5 3" xfId="44717" xr:uid="{00000000-0005-0000-0000-000095A90000}"/>
    <cellStyle name="Note 6 18 6 6" xfId="19836" xr:uid="{00000000-0005-0000-0000-000096A90000}"/>
    <cellStyle name="Note 6 18 7" xfId="2996" xr:uid="{00000000-0005-0000-0000-000097A90000}"/>
    <cellStyle name="Note 6 18 7 2" xfId="5507" xr:uid="{00000000-0005-0000-0000-000098A90000}"/>
    <cellStyle name="Note 6 18 7 2 2" xfId="14756" xr:uid="{00000000-0005-0000-0000-000099A90000}"/>
    <cellStyle name="Note 6 18 7 2 2 2" xfId="32191" xr:uid="{00000000-0005-0000-0000-00009AA90000}"/>
    <cellStyle name="Note 6 18 7 2 2 3" xfId="46644" xr:uid="{00000000-0005-0000-0000-00009BA90000}"/>
    <cellStyle name="Note 6 18 7 2 3" xfId="17217" xr:uid="{00000000-0005-0000-0000-00009CA90000}"/>
    <cellStyle name="Note 6 18 7 2 3 2" xfId="34652" xr:uid="{00000000-0005-0000-0000-00009DA90000}"/>
    <cellStyle name="Note 6 18 7 2 3 3" xfId="49105" xr:uid="{00000000-0005-0000-0000-00009EA90000}"/>
    <cellStyle name="Note 6 18 7 2 4" xfId="22943" xr:uid="{00000000-0005-0000-0000-00009FA90000}"/>
    <cellStyle name="Note 6 18 7 2 5" xfId="37396" xr:uid="{00000000-0005-0000-0000-0000A0A90000}"/>
    <cellStyle name="Note 6 18 7 3" xfId="7969" xr:uid="{00000000-0005-0000-0000-0000A1A90000}"/>
    <cellStyle name="Note 6 18 7 3 2" xfId="25404" xr:uid="{00000000-0005-0000-0000-0000A2A90000}"/>
    <cellStyle name="Note 6 18 7 3 3" xfId="39857" xr:uid="{00000000-0005-0000-0000-0000A3A90000}"/>
    <cellStyle name="Note 6 18 7 4" xfId="10410" xr:uid="{00000000-0005-0000-0000-0000A4A90000}"/>
    <cellStyle name="Note 6 18 7 4 2" xfId="27845" xr:uid="{00000000-0005-0000-0000-0000A5A90000}"/>
    <cellStyle name="Note 6 18 7 4 3" xfId="42298" xr:uid="{00000000-0005-0000-0000-0000A6A90000}"/>
    <cellStyle name="Note 6 18 7 5" xfId="12830" xr:uid="{00000000-0005-0000-0000-0000A7A90000}"/>
    <cellStyle name="Note 6 18 7 5 2" xfId="30265" xr:uid="{00000000-0005-0000-0000-0000A8A90000}"/>
    <cellStyle name="Note 6 18 7 5 3" xfId="44718" xr:uid="{00000000-0005-0000-0000-0000A9A90000}"/>
    <cellStyle name="Note 6 18 7 6" xfId="19837" xr:uid="{00000000-0005-0000-0000-0000AAA90000}"/>
    <cellStyle name="Note 6 18 8" xfId="2997" xr:uid="{00000000-0005-0000-0000-0000ABA90000}"/>
    <cellStyle name="Note 6 18 8 2" xfId="5508" xr:uid="{00000000-0005-0000-0000-0000ACA90000}"/>
    <cellStyle name="Note 6 18 8 2 2" xfId="22944" xr:uid="{00000000-0005-0000-0000-0000ADA90000}"/>
    <cellStyle name="Note 6 18 8 2 3" xfId="37397" xr:uid="{00000000-0005-0000-0000-0000AEA90000}"/>
    <cellStyle name="Note 6 18 8 3" xfId="7970" xr:uid="{00000000-0005-0000-0000-0000AFA90000}"/>
    <cellStyle name="Note 6 18 8 3 2" xfId="25405" xr:uid="{00000000-0005-0000-0000-0000B0A90000}"/>
    <cellStyle name="Note 6 18 8 3 3" xfId="39858" xr:uid="{00000000-0005-0000-0000-0000B1A90000}"/>
    <cellStyle name="Note 6 18 8 4" xfId="10411" xr:uid="{00000000-0005-0000-0000-0000B2A90000}"/>
    <cellStyle name="Note 6 18 8 4 2" xfId="27846" xr:uid="{00000000-0005-0000-0000-0000B3A90000}"/>
    <cellStyle name="Note 6 18 8 4 3" xfId="42299" xr:uid="{00000000-0005-0000-0000-0000B4A90000}"/>
    <cellStyle name="Note 6 18 8 5" xfId="12831" xr:uid="{00000000-0005-0000-0000-0000B5A90000}"/>
    <cellStyle name="Note 6 18 8 5 2" xfId="30266" xr:uid="{00000000-0005-0000-0000-0000B6A90000}"/>
    <cellStyle name="Note 6 18 8 5 3" xfId="44719" xr:uid="{00000000-0005-0000-0000-0000B7A90000}"/>
    <cellStyle name="Note 6 18 8 6" xfId="15519" xr:uid="{00000000-0005-0000-0000-0000B8A90000}"/>
    <cellStyle name="Note 6 18 8 6 2" xfId="32954" xr:uid="{00000000-0005-0000-0000-0000B9A90000}"/>
    <cellStyle name="Note 6 18 8 6 3" xfId="47407" xr:uid="{00000000-0005-0000-0000-0000BAA90000}"/>
    <cellStyle name="Note 6 18 8 7" xfId="19838" xr:uid="{00000000-0005-0000-0000-0000BBA90000}"/>
    <cellStyle name="Note 6 18 8 8" xfId="20681" xr:uid="{00000000-0005-0000-0000-0000BCA90000}"/>
    <cellStyle name="Note 6 18 9" xfId="5489" xr:uid="{00000000-0005-0000-0000-0000BDA90000}"/>
    <cellStyle name="Note 6 18 9 2" xfId="14742" xr:uid="{00000000-0005-0000-0000-0000BEA90000}"/>
    <cellStyle name="Note 6 18 9 2 2" xfId="32177" xr:uid="{00000000-0005-0000-0000-0000BFA90000}"/>
    <cellStyle name="Note 6 18 9 2 3" xfId="46630" xr:uid="{00000000-0005-0000-0000-0000C0A90000}"/>
    <cellStyle name="Note 6 18 9 3" xfId="17203" xr:uid="{00000000-0005-0000-0000-0000C1A90000}"/>
    <cellStyle name="Note 6 18 9 3 2" xfId="34638" xr:uid="{00000000-0005-0000-0000-0000C2A90000}"/>
    <cellStyle name="Note 6 18 9 3 3" xfId="49091" xr:uid="{00000000-0005-0000-0000-0000C3A90000}"/>
    <cellStyle name="Note 6 18 9 4" xfId="22925" xr:uid="{00000000-0005-0000-0000-0000C4A90000}"/>
    <cellStyle name="Note 6 18 9 5" xfId="37378" xr:uid="{00000000-0005-0000-0000-0000C5A90000}"/>
    <cellStyle name="Note 6 19" xfId="2998" xr:uid="{00000000-0005-0000-0000-0000C6A90000}"/>
    <cellStyle name="Note 6 19 10" xfId="7971" xr:uid="{00000000-0005-0000-0000-0000C7A90000}"/>
    <cellStyle name="Note 6 19 10 2" xfId="25406" xr:uid="{00000000-0005-0000-0000-0000C8A90000}"/>
    <cellStyle name="Note 6 19 10 3" xfId="39859" xr:uid="{00000000-0005-0000-0000-0000C9A90000}"/>
    <cellStyle name="Note 6 19 11" xfId="10412" xr:uid="{00000000-0005-0000-0000-0000CAA90000}"/>
    <cellStyle name="Note 6 19 11 2" xfId="27847" xr:uid="{00000000-0005-0000-0000-0000CBA90000}"/>
    <cellStyle name="Note 6 19 11 3" xfId="42300" xr:uid="{00000000-0005-0000-0000-0000CCA90000}"/>
    <cellStyle name="Note 6 19 12" xfId="12832" xr:uid="{00000000-0005-0000-0000-0000CDA90000}"/>
    <cellStyle name="Note 6 19 12 2" xfId="30267" xr:uid="{00000000-0005-0000-0000-0000CEA90000}"/>
    <cellStyle name="Note 6 19 12 3" xfId="44720" xr:uid="{00000000-0005-0000-0000-0000CFA90000}"/>
    <cellStyle name="Note 6 19 13" xfId="19839" xr:uid="{00000000-0005-0000-0000-0000D0A90000}"/>
    <cellStyle name="Note 6 19 2" xfId="2999" xr:uid="{00000000-0005-0000-0000-0000D1A90000}"/>
    <cellStyle name="Note 6 19 2 2" xfId="3000" xr:uid="{00000000-0005-0000-0000-0000D2A90000}"/>
    <cellStyle name="Note 6 19 2 2 2" xfId="5511" xr:uid="{00000000-0005-0000-0000-0000D3A90000}"/>
    <cellStyle name="Note 6 19 2 2 2 2" xfId="14759" xr:uid="{00000000-0005-0000-0000-0000D4A90000}"/>
    <cellStyle name="Note 6 19 2 2 2 2 2" xfId="32194" xr:uid="{00000000-0005-0000-0000-0000D5A90000}"/>
    <cellStyle name="Note 6 19 2 2 2 2 3" xfId="46647" xr:uid="{00000000-0005-0000-0000-0000D6A90000}"/>
    <cellStyle name="Note 6 19 2 2 2 3" xfId="17220" xr:uid="{00000000-0005-0000-0000-0000D7A90000}"/>
    <cellStyle name="Note 6 19 2 2 2 3 2" xfId="34655" xr:uid="{00000000-0005-0000-0000-0000D8A90000}"/>
    <cellStyle name="Note 6 19 2 2 2 3 3" xfId="49108" xr:uid="{00000000-0005-0000-0000-0000D9A90000}"/>
    <cellStyle name="Note 6 19 2 2 2 4" xfId="22947" xr:uid="{00000000-0005-0000-0000-0000DAA90000}"/>
    <cellStyle name="Note 6 19 2 2 2 5" xfId="37400" xr:uid="{00000000-0005-0000-0000-0000DBA90000}"/>
    <cellStyle name="Note 6 19 2 2 3" xfId="7973" xr:uid="{00000000-0005-0000-0000-0000DCA90000}"/>
    <cellStyle name="Note 6 19 2 2 3 2" xfId="25408" xr:uid="{00000000-0005-0000-0000-0000DDA90000}"/>
    <cellStyle name="Note 6 19 2 2 3 3" xfId="39861" xr:uid="{00000000-0005-0000-0000-0000DEA90000}"/>
    <cellStyle name="Note 6 19 2 2 4" xfId="10414" xr:uid="{00000000-0005-0000-0000-0000DFA90000}"/>
    <cellStyle name="Note 6 19 2 2 4 2" xfId="27849" xr:uid="{00000000-0005-0000-0000-0000E0A90000}"/>
    <cellStyle name="Note 6 19 2 2 4 3" xfId="42302" xr:uid="{00000000-0005-0000-0000-0000E1A90000}"/>
    <cellStyle name="Note 6 19 2 2 5" xfId="12834" xr:uid="{00000000-0005-0000-0000-0000E2A90000}"/>
    <cellStyle name="Note 6 19 2 2 5 2" xfId="30269" xr:uid="{00000000-0005-0000-0000-0000E3A90000}"/>
    <cellStyle name="Note 6 19 2 2 5 3" xfId="44722" xr:uid="{00000000-0005-0000-0000-0000E4A90000}"/>
    <cellStyle name="Note 6 19 2 2 6" xfId="19841" xr:uid="{00000000-0005-0000-0000-0000E5A90000}"/>
    <cellStyle name="Note 6 19 2 3" xfId="3001" xr:uid="{00000000-0005-0000-0000-0000E6A90000}"/>
    <cellStyle name="Note 6 19 2 3 2" xfId="5512" xr:uid="{00000000-0005-0000-0000-0000E7A90000}"/>
    <cellStyle name="Note 6 19 2 3 2 2" xfId="14760" xr:uid="{00000000-0005-0000-0000-0000E8A90000}"/>
    <cellStyle name="Note 6 19 2 3 2 2 2" xfId="32195" xr:uid="{00000000-0005-0000-0000-0000E9A90000}"/>
    <cellStyle name="Note 6 19 2 3 2 2 3" xfId="46648" xr:uid="{00000000-0005-0000-0000-0000EAA90000}"/>
    <cellStyle name="Note 6 19 2 3 2 3" xfId="17221" xr:uid="{00000000-0005-0000-0000-0000EBA90000}"/>
    <cellStyle name="Note 6 19 2 3 2 3 2" xfId="34656" xr:uid="{00000000-0005-0000-0000-0000ECA90000}"/>
    <cellStyle name="Note 6 19 2 3 2 3 3" xfId="49109" xr:uid="{00000000-0005-0000-0000-0000EDA90000}"/>
    <cellStyle name="Note 6 19 2 3 2 4" xfId="22948" xr:uid="{00000000-0005-0000-0000-0000EEA90000}"/>
    <cellStyle name="Note 6 19 2 3 2 5" xfId="37401" xr:uid="{00000000-0005-0000-0000-0000EFA90000}"/>
    <cellStyle name="Note 6 19 2 3 3" xfId="7974" xr:uid="{00000000-0005-0000-0000-0000F0A90000}"/>
    <cellStyle name="Note 6 19 2 3 3 2" xfId="25409" xr:uid="{00000000-0005-0000-0000-0000F1A90000}"/>
    <cellStyle name="Note 6 19 2 3 3 3" xfId="39862" xr:uid="{00000000-0005-0000-0000-0000F2A90000}"/>
    <cellStyle name="Note 6 19 2 3 4" xfId="10415" xr:uid="{00000000-0005-0000-0000-0000F3A90000}"/>
    <cellStyle name="Note 6 19 2 3 4 2" xfId="27850" xr:uid="{00000000-0005-0000-0000-0000F4A90000}"/>
    <cellStyle name="Note 6 19 2 3 4 3" xfId="42303" xr:uid="{00000000-0005-0000-0000-0000F5A90000}"/>
    <cellStyle name="Note 6 19 2 3 5" xfId="12835" xr:uid="{00000000-0005-0000-0000-0000F6A90000}"/>
    <cellStyle name="Note 6 19 2 3 5 2" xfId="30270" xr:uid="{00000000-0005-0000-0000-0000F7A90000}"/>
    <cellStyle name="Note 6 19 2 3 5 3" xfId="44723" xr:uid="{00000000-0005-0000-0000-0000F8A90000}"/>
    <cellStyle name="Note 6 19 2 3 6" xfId="19842" xr:uid="{00000000-0005-0000-0000-0000F9A90000}"/>
    <cellStyle name="Note 6 19 2 4" xfId="3002" xr:uid="{00000000-0005-0000-0000-0000FAA90000}"/>
    <cellStyle name="Note 6 19 2 4 2" xfId="5513" xr:uid="{00000000-0005-0000-0000-0000FBA90000}"/>
    <cellStyle name="Note 6 19 2 4 2 2" xfId="22949" xr:uid="{00000000-0005-0000-0000-0000FCA90000}"/>
    <cellStyle name="Note 6 19 2 4 2 3" xfId="37402" xr:uid="{00000000-0005-0000-0000-0000FDA90000}"/>
    <cellStyle name="Note 6 19 2 4 3" xfId="7975" xr:uid="{00000000-0005-0000-0000-0000FEA90000}"/>
    <cellStyle name="Note 6 19 2 4 3 2" xfId="25410" xr:uid="{00000000-0005-0000-0000-0000FFA90000}"/>
    <cellStyle name="Note 6 19 2 4 3 3" xfId="39863" xr:uid="{00000000-0005-0000-0000-000000AA0000}"/>
    <cellStyle name="Note 6 19 2 4 4" xfId="10416" xr:uid="{00000000-0005-0000-0000-000001AA0000}"/>
    <cellStyle name="Note 6 19 2 4 4 2" xfId="27851" xr:uid="{00000000-0005-0000-0000-000002AA0000}"/>
    <cellStyle name="Note 6 19 2 4 4 3" xfId="42304" xr:uid="{00000000-0005-0000-0000-000003AA0000}"/>
    <cellStyle name="Note 6 19 2 4 5" xfId="12836" xr:uid="{00000000-0005-0000-0000-000004AA0000}"/>
    <cellStyle name="Note 6 19 2 4 5 2" xfId="30271" xr:uid="{00000000-0005-0000-0000-000005AA0000}"/>
    <cellStyle name="Note 6 19 2 4 5 3" xfId="44724" xr:uid="{00000000-0005-0000-0000-000006AA0000}"/>
    <cellStyle name="Note 6 19 2 4 6" xfId="15520" xr:uid="{00000000-0005-0000-0000-000007AA0000}"/>
    <cellStyle name="Note 6 19 2 4 6 2" xfId="32955" xr:uid="{00000000-0005-0000-0000-000008AA0000}"/>
    <cellStyle name="Note 6 19 2 4 6 3" xfId="47408" xr:uid="{00000000-0005-0000-0000-000009AA0000}"/>
    <cellStyle name="Note 6 19 2 4 7" xfId="19843" xr:uid="{00000000-0005-0000-0000-00000AAA0000}"/>
    <cellStyle name="Note 6 19 2 4 8" xfId="20682" xr:uid="{00000000-0005-0000-0000-00000BAA0000}"/>
    <cellStyle name="Note 6 19 2 5" xfId="5510" xr:uid="{00000000-0005-0000-0000-00000CAA0000}"/>
    <cellStyle name="Note 6 19 2 5 2" xfId="14758" xr:uid="{00000000-0005-0000-0000-00000DAA0000}"/>
    <cellStyle name="Note 6 19 2 5 2 2" xfId="32193" xr:uid="{00000000-0005-0000-0000-00000EAA0000}"/>
    <cellStyle name="Note 6 19 2 5 2 3" xfId="46646" xr:uid="{00000000-0005-0000-0000-00000FAA0000}"/>
    <cellStyle name="Note 6 19 2 5 3" xfId="17219" xr:uid="{00000000-0005-0000-0000-000010AA0000}"/>
    <cellStyle name="Note 6 19 2 5 3 2" xfId="34654" xr:uid="{00000000-0005-0000-0000-000011AA0000}"/>
    <cellStyle name="Note 6 19 2 5 3 3" xfId="49107" xr:uid="{00000000-0005-0000-0000-000012AA0000}"/>
    <cellStyle name="Note 6 19 2 5 4" xfId="22946" xr:uid="{00000000-0005-0000-0000-000013AA0000}"/>
    <cellStyle name="Note 6 19 2 5 5" xfId="37399" xr:uid="{00000000-0005-0000-0000-000014AA0000}"/>
    <cellStyle name="Note 6 19 2 6" xfId="7972" xr:uid="{00000000-0005-0000-0000-000015AA0000}"/>
    <cellStyle name="Note 6 19 2 6 2" xfId="25407" xr:uid="{00000000-0005-0000-0000-000016AA0000}"/>
    <cellStyle name="Note 6 19 2 6 3" xfId="39860" xr:uid="{00000000-0005-0000-0000-000017AA0000}"/>
    <cellStyle name="Note 6 19 2 7" xfId="10413" xr:uid="{00000000-0005-0000-0000-000018AA0000}"/>
    <cellStyle name="Note 6 19 2 7 2" xfId="27848" xr:uid="{00000000-0005-0000-0000-000019AA0000}"/>
    <cellStyle name="Note 6 19 2 7 3" xfId="42301" xr:uid="{00000000-0005-0000-0000-00001AAA0000}"/>
    <cellStyle name="Note 6 19 2 8" xfId="12833" xr:uid="{00000000-0005-0000-0000-00001BAA0000}"/>
    <cellStyle name="Note 6 19 2 8 2" xfId="30268" xr:uid="{00000000-0005-0000-0000-00001CAA0000}"/>
    <cellStyle name="Note 6 19 2 8 3" xfId="44721" xr:uid="{00000000-0005-0000-0000-00001DAA0000}"/>
    <cellStyle name="Note 6 19 2 9" xfId="19840" xr:uid="{00000000-0005-0000-0000-00001EAA0000}"/>
    <cellStyle name="Note 6 19 3" xfId="3003" xr:uid="{00000000-0005-0000-0000-00001FAA0000}"/>
    <cellStyle name="Note 6 19 3 2" xfId="3004" xr:uid="{00000000-0005-0000-0000-000020AA0000}"/>
    <cellStyle name="Note 6 19 3 2 2" xfId="5515" xr:uid="{00000000-0005-0000-0000-000021AA0000}"/>
    <cellStyle name="Note 6 19 3 2 2 2" xfId="14762" xr:uid="{00000000-0005-0000-0000-000022AA0000}"/>
    <cellStyle name="Note 6 19 3 2 2 2 2" xfId="32197" xr:uid="{00000000-0005-0000-0000-000023AA0000}"/>
    <cellStyle name="Note 6 19 3 2 2 2 3" xfId="46650" xr:uid="{00000000-0005-0000-0000-000024AA0000}"/>
    <cellStyle name="Note 6 19 3 2 2 3" xfId="17223" xr:uid="{00000000-0005-0000-0000-000025AA0000}"/>
    <cellStyle name="Note 6 19 3 2 2 3 2" xfId="34658" xr:uid="{00000000-0005-0000-0000-000026AA0000}"/>
    <cellStyle name="Note 6 19 3 2 2 3 3" xfId="49111" xr:uid="{00000000-0005-0000-0000-000027AA0000}"/>
    <cellStyle name="Note 6 19 3 2 2 4" xfId="22951" xr:uid="{00000000-0005-0000-0000-000028AA0000}"/>
    <cellStyle name="Note 6 19 3 2 2 5" xfId="37404" xr:uid="{00000000-0005-0000-0000-000029AA0000}"/>
    <cellStyle name="Note 6 19 3 2 3" xfId="7977" xr:uid="{00000000-0005-0000-0000-00002AAA0000}"/>
    <cellStyle name="Note 6 19 3 2 3 2" xfId="25412" xr:uid="{00000000-0005-0000-0000-00002BAA0000}"/>
    <cellStyle name="Note 6 19 3 2 3 3" xfId="39865" xr:uid="{00000000-0005-0000-0000-00002CAA0000}"/>
    <cellStyle name="Note 6 19 3 2 4" xfId="10418" xr:uid="{00000000-0005-0000-0000-00002DAA0000}"/>
    <cellStyle name="Note 6 19 3 2 4 2" xfId="27853" xr:uid="{00000000-0005-0000-0000-00002EAA0000}"/>
    <cellStyle name="Note 6 19 3 2 4 3" xfId="42306" xr:uid="{00000000-0005-0000-0000-00002FAA0000}"/>
    <cellStyle name="Note 6 19 3 2 5" xfId="12838" xr:uid="{00000000-0005-0000-0000-000030AA0000}"/>
    <cellStyle name="Note 6 19 3 2 5 2" xfId="30273" xr:uid="{00000000-0005-0000-0000-000031AA0000}"/>
    <cellStyle name="Note 6 19 3 2 5 3" xfId="44726" xr:uid="{00000000-0005-0000-0000-000032AA0000}"/>
    <cellStyle name="Note 6 19 3 2 6" xfId="19845" xr:uid="{00000000-0005-0000-0000-000033AA0000}"/>
    <cellStyle name="Note 6 19 3 3" xfId="3005" xr:uid="{00000000-0005-0000-0000-000034AA0000}"/>
    <cellStyle name="Note 6 19 3 3 2" xfId="5516" xr:uid="{00000000-0005-0000-0000-000035AA0000}"/>
    <cellStyle name="Note 6 19 3 3 2 2" xfId="14763" xr:uid="{00000000-0005-0000-0000-000036AA0000}"/>
    <cellStyle name="Note 6 19 3 3 2 2 2" xfId="32198" xr:uid="{00000000-0005-0000-0000-000037AA0000}"/>
    <cellStyle name="Note 6 19 3 3 2 2 3" xfId="46651" xr:uid="{00000000-0005-0000-0000-000038AA0000}"/>
    <cellStyle name="Note 6 19 3 3 2 3" xfId="17224" xr:uid="{00000000-0005-0000-0000-000039AA0000}"/>
    <cellStyle name="Note 6 19 3 3 2 3 2" xfId="34659" xr:uid="{00000000-0005-0000-0000-00003AAA0000}"/>
    <cellStyle name="Note 6 19 3 3 2 3 3" xfId="49112" xr:uid="{00000000-0005-0000-0000-00003BAA0000}"/>
    <cellStyle name="Note 6 19 3 3 2 4" xfId="22952" xr:uid="{00000000-0005-0000-0000-00003CAA0000}"/>
    <cellStyle name="Note 6 19 3 3 2 5" xfId="37405" xr:uid="{00000000-0005-0000-0000-00003DAA0000}"/>
    <cellStyle name="Note 6 19 3 3 3" xfId="7978" xr:uid="{00000000-0005-0000-0000-00003EAA0000}"/>
    <cellStyle name="Note 6 19 3 3 3 2" xfId="25413" xr:uid="{00000000-0005-0000-0000-00003FAA0000}"/>
    <cellStyle name="Note 6 19 3 3 3 3" xfId="39866" xr:uid="{00000000-0005-0000-0000-000040AA0000}"/>
    <cellStyle name="Note 6 19 3 3 4" xfId="10419" xr:uid="{00000000-0005-0000-0000-000041AA0000}"/>
    <cellStyle name="Note 6 19 3 3 4 2" xfId="27854" xr:uid="{00000000-0005-0000-0000-000042AA0000}"/>
    <cellStyle name="Note 6 19 3 3 4 3" xfId="42307" xr:uid="{00000000-0005-0000-0000-000043AA0000}"/>
    <cellStyle name="Note 6 19 3 3 5" xfId="12839" xr:uid="{00000000-0005-0000-0000-000044AA0000}"/>
    <cellStyle name="Note 6 19 3 3 5 2" xfId="30274" xr:uid="{00000000-0005-0000-0000-000045AA0000}"/>
    <cellStyle name="Note 6 19 3 3 5 3" xfId="44727" xr:uid="{00000000-0005-0000-0000-000046AA0000}"/>
    <cellStyle name="Note 6 19 3 3 6" xfId="19846" xr:uid="{00000000-0005-0000-0000-000047AA0000}"/>
    <cellStyle name="Note 6 19 3 4" xfId="3006" xr:uid="{00000000-0005-0000-0000-000048AA0000}"/>
    <cellStyle name="Note 6 19 3 4 2" xfId="5517" xr:uid="{00000000-0005-0000-0000-000049AA0000}"/>
    <cellStyle name="Note 6 19 3 4 2 2" xfId="22953" xr:uid="{00000000-0005-0000-0000-00004AAA0000}"/>
    <cellStyle name="Note 6 19 3 4 2 3" xfId="37406" xr:uid="{00000000-0005-0000-0000-00004BAA0000}"/>
    <cellStyle name="Note 6 19 3 4 3" xfId="7979" xr:uid="{00000000-0005-0000-0000-00004CAA0000}"/>
    <cellStyle name="Note 6 19 3 4 3 2" xfId="25414" xr:uid="{00000000-0005-0000-0000-00004DAA0000}"/>
    <cellStyle name="Note 6 19 3 4 3 3" xfId="39867" xr:uid="{00000000-0005-0000-0000-00004EAA0000}"/>
    <cellStyle name="Note 6 19 3 4 4" xfId="10420" xr:uid="{00000000-0005-0000-0000-00004FAA0000}"/>
    <cellStyle name="Note 6 19 3 4 4 2" xfId="27855" xr:uid="{00000000-0005-0000-0000-000050AA0000}"/>
    <cellStyle name="Note 6 19 3 4 4 3" xfId="42308" xr:uid="{00000000-0005-0000-0000-000051AA0000}"/>
    <cellStyle name="Note 6 19 3 4 5" xfId="12840" xr:uid="{00000000-0005-0000-0000-000052AA0000}"/>
    <cellStyle name="Note 6 19 3 4 5 2" xfId="30275" xr:uid="{00000000-0005-0000-0000-000053AA0000}"/>
    <cellStyle name="Note 6 19 3 4 5 3" xfId="44728" xr:uid="{00000000-0005-0000-0000-000054AA0000}"/>
    <cellStyle name="Note 6 19 3 4 6" xfId="15521" xr:uid="{00000000-0005-0000-0000-000055AA0000}"/>
    <cellStyle name="Note 6 19 3 4 6 2" xfId="32956" xr:uid="{00000000-0005-0000-0000-000056AA0000}"/>
    <cellStyle name="Note 6 19 3 4 6 3" xfId="47409" xr:uid="{00000000-0005-0000-0000-000057AA0000}"/>
    <cellStyle name="Note 6 19 3 4 7" xfId="19847" xr:uid="{00000000-0005-0000-0000-000058AA0000}"/>
    <cellStyle name="Note 6 19 3 4 8" xfId="20683" xr:uid="{00000000-0005-0000-0000-000059AA0000}"/>
    <cellStyle name="Note 6 19 3 5" xfId="5514" xr:uid="{00000000-0005-0000-0000-00005AAA0000}"/>
    <cellStyle name="Note 6 19 3 5 2" xfId="14761" xr:uid="{00000000-0005-0000-0000-00005BAA0000}"/>
    <cellStyle name="Note 6 19 3 5 2 2" xfId="32196" xr:uid="{00000000-0005-0000-0000-00005CAA0000}"/>
    <cellStyle name="Note 6 19 3 5 2 3" xfId="46649" xr:uid="{00000000-0005-0000-0000-00005DAA0000}"/>
    <cellStyle name="Note 6 19 3 5 3" xfId="17222" xr:uid="{00000000-0005-0000-0000-00005EAA0000}"/>
    <cellStyle name="Note 6 19 3 5 3 2" xfId="34657" xr:uid="{00000000-0005-0000-0000-00005FAA0000}"/>
    <cellStyle name="Note 6 19 3 5 3 3" xfId="49110" xr:uid="{00000000-0005-0000-0000-000060AA0000}"/>
    <cellStyle name="Note 6 19 3 5 4" xfId="22950" xr:uid="{00000000-0005-0000-0000-000061AA0000}"/>
    <cellStyle name="Note 6 19 3 5 5" xfId="37403" xr:uid="{00000000-0005-0000-0000-000062AA0000}"/>
    <cellStyle name="Note 6 19 3 6" xfId="7976" xr:uid="{00000000-0005-0000-0000-000063AA0000}"/>
    <cellStyle name="Note 6 19 3 6 2" xfId="25411" xr:uid="{00000000-0005-0000-0000-000064AA0000}"/>
    <cellStyle name="Note 6 19 3 6 3" xfId="39864" xr:uid="{00000000-0005-0000-0000-000065AA0000}"/>
    <cellStyle name="Note 6 19 3 7" xfId="10417" xr:uid="{00000000-0005-0000-0000-000066AA0000}"/>
    <cellStyle name="Note 6 19 3 7 2" xfId="27852" xr:uid="{00000000-0005-0000-0000-000067AA0000}"/>
    <cellStyle name="Note 6 19 3 7 3" xfId="42305" xr:uid="{00000000-0005-0000-0000-000068AA0000}"/>
    <cellStyle name="Note 6 19 3 8" xfId="12837" xr:uid="{00000000-0005-0000-0000-000069AA0000}"/>
    <cellStyle name="Note 6 19 3 8 2" xfId="30272" xr:uid="{00000000-0005-0000-0000-00006AAA0000}"/>
    <cellStyle name="Note 6 19 3 8 3" xfId="44725" xr:uid="{00000000-0005-0000-0000-00006BAA0000}"/>
    <cellStyle name="Note 6 19 3 9" xfId="19844" xr:uid="{00000000-0005-0000-0000-00006CAA0000}"/>
    <cellStyle name="Note 6 19 4" xfId="3007" xr:uid="{00000000-0005-0000-0000-00006DAA0000}"/>
    <cellStyle name="Note 6 19 4 2" xfId="3008" xr:uid="{00000000-0005-0000-0000-00006EAA0000}"/>
    <cellStyle name="Note 6 19 4 2 2" xfId="5519" xr:uid="{00000000-0005-0000-0000-00006FAA0000}"/>
    <cellStyle name="Note 6 19 4 2 2 2" xfId="14765" xr:uid="{00000000-0005-0000-0000-000070AA0000}"/>
    <cellStyle name="Note 6 19 4 2 2 2 2" xfId="32200" xr:uid="{00000000-0005-0000-0000-000071AA0000}"/>
    <cellStyle name="Note 6 19 4 2 2 2 3" xfId="46653" xr:uid="{00000000-0005-0000-0000-000072AA0000}"/>
    <cellStyle name="Note 6 19 4 2 2 3" xfId="17226" xr:uid="{00000000-0005-0000-0000-000073AA0000}"/>
    <cellStyle name="Note 6 19 4 2 2 3 2" xfId="34661" xr:uid="{00000000-0005-0000-0000-000074AA0000}"/>
    <cellStyle name="Note 6 19 4 2 2 3 3" xfId="49114" xr:uid="{00000000-0005-0000-0000-000075AA0000}"/>
    <cellStyle name="Note 6 19 4 2 2 4" xfId="22955" xr:uid="{00000000-0005-0000-0000-000076AA0000}"/>
    <cellStyle name="Note 6 19 4 2 2 5" xfId="37408" xr:uid="{00000000-0005-0000-0000-000077AA0000}"/>
    <cellStyle name="Note 6 19 4 2 3" xfId="7981" xr:uid="{00000000-0005-0000-0000-000078AA0000}"/>
    <cellStyle name="Note 6 19 4 2 3 2" xfId="25416" xr:uid="{00000000-0005-0000-0000-000079AA0000}"/>
    <cellStyle name="Note 6 19 4 2 3 3" xfId="39869" xr:uid="{00000000-0005-0000-0000-00007AAA0000}"/>
    <cellStyle name="Note 6 19 4 2 4" xfId="10422" xr:uid="{00000000-0005-0000-0000-00007BAA0000}"/>
    <cellStyle name="Note 6 19 4 2 4 2" xfId="27857" xr:uid="{00000000-0005-0000-0000-00007CAA0000}"/>
    <cellStyle name="Note 6 19 4 2 4 3" xfId="42310" xr:uid="{00000000-0005-0000-0000-00007DAA0000}"/>
    <cellStyle name="Note 6 19 4 2 5" xfId="12842" xr:uid="{00000000-0005-0000-0000-00007EAA0000}"/>
    <cellStyle name="Note 6 19 4 2 5 2" xfId="30277" xr:uid="{00000000-0005-0000-0000-00007FAA0000}"/>
    <cellStyle name="Note 6 19 4 2 5 3" xfId="44730" xr:uid="{00000000-0005-0000-0000-000080AA0000}"/>
    <cellStyle name="Note 6 19 4 2 6" xfId="19849" xr:uid="{00000000-0005-0000-0000-000081AA0000}"/>
    <cellStyle name="Note 6 19 4 3" xfId="3009" xr:uid="{00000000-0005-0000-0000-000082AA0000}"/>
    <cellStyle name="Note 6 19 4 3 2" xfId="5520" xr:uid="{00000000-0005-0000-0000-000083AA0000}"/>
    <cellStyle name="Note 6 19 4 3 2 2" xfId="14766" xr:uid="{00000000-0005-0000-0000-000084AA0000}"/>
    <cellStyle name="Note 6 19 4 3 2 2 2" xfId="32201" xr:uid="{00000000-0005-0000-0000-000085AA0000}"/>
    <cellStyle name="Note 6 19 4 3 2 2 3" xfId="46654" xr:uid="{00000000-0005-0000-0000-000086AA0000}"/>
    <cellStyle name="Note 6 19 4 3 2 3" xfId="17227" xr:uid="{00000000-0005-0000-0000-000087AA0000}"/>
    <cellStyle name="Note 6 19 4 3 2 3 2" xfId="34662" xr:uid="{00000000-0005-0000-0000-000088AA0000}"/>
    <cellStyle name="Note 6 19 4 3 2 3 3" xfId="49115" xr:uid="{00000000-0005-0000-0000-000089AA0000}"/>
    <cellStyle name="Note 6 19 4 3 2 4" xfId="22956" xr:uid="{00000000-0005-0000-0000-00008AAA0000}"/>
    <cellStyle name="Note 6 19 4 3 2 5" xfId="37409" xr:uid="{00000000-0005-0000-0000-00008BAA0000}"/>
    <cellStyle name="Note 6 19 4 3 3" xfId="7982" xr:uid="{00000000-0005-0000-0000-00008CAA0000}"/>
    <cellStyle name="Note 6 19 4 3 3 2" xfId="25417" xr:uid="{00000000-0005-0000-0000-00008DAA0000}"/>
    <cellStyle name="Note 6 19 4 3 3 3" xfId="39870" xr:uid="{00000000-0005-0000-0000-00008EAA0000}"/>
    <cellStyle name="Note 6 19 4 3 4" xfId="10423" xr:uid="{00000000-0005-0000-0000-00008FAA0000}"/>
    <cellStyle name="Note 6 19 4 3 4 2" xfId="27858" xr:uid="{00000000-0005-0000-0000-000090AA0000}"/>
    <cellStyle name="Note 6 19 4 3 4 3" xfId="42311" xr:uid="{00000000-0005-0000-0000-000091AA0000}"/>
    <cellStyle name="Note 6 19 4 3 5" xfId="12843" xr:uid="{00000000-0005-0000-0000-000092AA0000}"/>
    <cellStyle name="Note 6 19 4 3 5 2" xfId="30278" xr:uid="{00000000-0005-0000-0000-000093AA0000}"/>
    <cellStyle name="Note 6 19 4 3 5 3" xfId="44731" xr:uid="{00000000-0005-0000-0000-000094AA0000}"/>
    <cellStyle name="Note 6 19 4 3 6" xfId="19850" xr:uid="{00000000-0005-0000-0000-000095AA0000}"/>
    <cellStyle name="Note 6 19 4 4" xfId="3010" xr:uid="{00000000-0005-0000-0000-000096AA0000}"/>
    <cellStyle name="Note 6 19 4 4 2" xfId="5521" xr:uid="{00000000-0005-0000-0000-000097AA0000}"/>
    <cellStyle name="Note 6 19 4 4 2 2" xfId="22957" xr:uid="{00000000-0005-0000-0000-000098AA0000}"/>
    <cellStyle name="Note 6 19 4 4 2 3" xfId="37410" xr:uid="{00000000-0005-0000-0000-000099AA0000}"/>
    <cellStyle name="Note 6 19 4 4 3" xfId="7983" xr:uid="{00000000-0005-0000-0000-00009AAA0000}"/>
    <cellStyle name="Note 6 19 4 4 3 2" xfId="25418" xr:uid="{00000000-0005-0000-0000-00009BAA0000}"/>
    <cellStyle name="Note 6 19 4 4 3 3" xfId="39871" xr:uid="{00000000-0005-0000-0000-00009CAA0000}"/>
    <cellStyle name="Note 6 19 4 4 4" xfId="10424" xr:uid="{00000000-0005-0000-0000-00009DAA0000}"/>
    <cellStyle name="Note 6 19 4 4 4 2" xfId="27859" xr:uid="{00000000-0005-0000-0000-00009EAA0000}"/>
    <cellStyle name="Note 6 19 4 4 4 3" xfId="42312" xr:uid="{00000000-0005-0000-0000-00009FAA0000}"/>
    <cellStyle name="Note 6 19 4 4 5" xfId="12844" xr:uid="{00000000-0005-0000-0000-0000A0AA0000}"/>
    <cellStyle name="Note 6 19 4 4 5 2" xfId="30279" xr:uid="{00000000-0005-0000-0000-0000A1AA0000}"/>
    <cellStyle name="Note 6 19 4 4 5 3" xfId="44732" xr:uid="{00000000-0005-0000-0000-0000A2AA0000}"/>
    <cellStyle name="Note 6 19 4 4 6" xfId="15522" xr:uid="{00000000-0005-0000-0000-0000A3AA0000}"/>
    <cellStyle name="Note 6 19 4 4 6 2" xfId="32957" xr:uid="{00000000-0005-0000-0000-0000A4AA0000}"/>
    <cellStyle name="Note 6 19 4 4 6 3" xfId="47410" xr:uid="{00000000-0005-0000-0000-0000A5AA0000}"/>
    <cellStyle name="Note 6 19 4 4 7" xfId="19851" xr:uid="{00000000-0005-0000-0000-0000A6AA0000}"/>
    <cellStyle name="Note 6 19 4 4 8" xfId="20684" xr:uid="{00000000-0005-0000-0000-0000A7AA0000}"/>
    <cellStyle name="Note 6 19 4 5" xfId="5518" xr:uid="{00000000-0005-0000-0000-0000A8AA0000}"/>
    <cellStyle name="Note 6 19 4 5 2" xfId="14764" xr:uid="{00000000-0005-0000-0000-0000A9AA0000}"/>
    <cellStyle name="Note 6 19 4 5 2 2" xfId="32199" xr:uid="{00000000-0005-0000-0000-0000AAAA0000}"/>
    <cellStyle name="Note 6 19 4 5 2 3" xfId="46652" xr:uid="{00000000-0005-0000-0000-0000ABAA0000}"/>
    <cellStyle name="Note 6 19 4 5 3" xfId="17225" xr:uid="{00000000-0005-0000-0000-0000ACAA0000}"/>
    <cellStyle name="Note 6 19 4 5 3 2" xfId="34660" xr:uid="{00000000-0005-0000-0000-0000ADAA0000}"/>
    <cellStyle name="Note 6 19 4 5 3 3" xfId="49113" xr:uid="{00000000-0005-0000-0000-0000AEAA0000}"/>
    <cellStyle name="Note 6 19 4 5 4" xfId="22954" xr:uid="{00000000-0005-0000-0000-0000AFAA0000}"/>
    <cellStyle name="Note 6 19 4 5 5" xfId="37407" xr:uid="{00000000-0005-0000-0000-0000B0AA0000}"/>
    <cellStyle name="Note 6 19 4 6" xfId="7980" xr:uid="{00000000-0005-0000-0000-0000B1AA0000}"/>
    <cellStyle name="Note 6 19 4 6 2" xfId="25415" xr:uid="{00000000-0005-0000-0000-0000B2AA0000}"/>
    <cellStyle name="Note 6 19 4 6 3" xfId="39868" xr:uid="{00000000-0005-0000-0000-0000B3AA0000}"/>
    <cellStyle name="Note 6 19 4 7" xfId="10421" xr:uid="{00000000-0005-0000-0000-0000B4AA0000}"/>
    <cellStyle name="Note 6 19 4 7 2" xfId="27856" xr:uid="{00000000-0005-0000-0000-0000B5AA0000}"/>
    <cellStyle name="Note 6 19 4 7 3" xfId="42309" xr:uid="{00000000-0005-0000-0000-0000B6AA0000}"/>
    <cellStyle name="Note 6 19 4 8" xfId="12841" xr:uid="{00000000-0005-0000-0000-0000B7AA0000}"/>
    <cellStyle name="Note 6 19 4 8 2" xfId="30276" xr:uid="{00000000-0005-0000-0000-0000B8AA0000}"/>
    <cellStyle name="Note 6 19 4 8 3" xfId="44729" xr:uid="{00000000-0005-0000-0000-0000B9AA0000}"/>
    <cellStyle name="Note 6 19 4 9" xfId="19848" xr:uid="{00000000-0005-0000-0000-0000BAAA0000}"/>
    <cellStyle name="Note 6 19 5" xfId="3011" xr:uid="{00000000-0005-0000-0000-0000BBAA0000}"/>
    <cellStyle name="Note 6 19 5 2" xfId="3012" xr:uid="{00000000-0005-0000-0000-0000BCAA0000}"/>
    <cellStyle name="Note 6 19 5 2 2" xfId="5523" xr:uid="{00000000-0005-0000-0000-0000BDAA0000}"/>
    <cellStyle name="Note 6 19 5 2 2 2" xfId="14768" xr:uid="{00000000-0005-0000-0000-0000BEAA0000}"/>
    <cellStyle name="Note 6 19 5 2 2 2 2" xfId="32203" xr:uid="{00000000-0005-0000-0000-0000BFAA0000}"/>
    <cellStyle name="Note 6 19 5 2 2 2 3" xfId="46656" xr:uid="{00000000-0005-0000-0000-0000C0AA0000}"/>
    <cellStyle name="Note 6 19 5 2 2 3" xfId="17229" xr:uid="{00000000-0005-0000-0000-0000C1AA0000}"/>
    <cellStyle name="Note 6 19 5 2 2 3 2" xfId="34664" xr:uid="{00000000-0005-0000-0000-0000C2AA0000}"/>
    <cellStyle name="Note 6 19 5 2 2 3 3" xfId="49117" xr:uid="{00000000-0005-0000-0000-0000C3AA0000}"/>
    <cellStyle name="Note 6 19 5 2 2 4" xfId="22959" xr:uid="{00000000-0005-0000-0000-0000C4AA0000}"/>
    <cellStyle name="Note 6 19 5 2 2 5" xfId="37412" xr:uid="{00000000-0005-0000-0000-0000C5AA0000}"/>
    <cellStyle name="Note 6 19 5 2 3" xfId="7985" xr:uid="{00000000-0005-0000-0000-0000C6AA0000}"/>
    <cellStyle name="Note 6 19 5 2 3 2" xfId="25420" xr:uid="{00000000-0005-0000-0000-0000C7AA0000}"/>
    <cellStyle name="Note 6 19 5 2 3 3" xfId="39873" xr:uid="{00000000-0005-0000-0000-0000C8AA0000}"/>
    <cellStyle name="Note 6 19 5 2 4" xfId="10426" xr:uid="{00000000-0005-0000-0000-0000C9AA0000}"/>
    <cellStyle name="Note 6 19 5 2 4 2" xfId="27861" xr:uid="{00000000-0005-0000-0000-0000CAAA0000}"/>
    <cellStyle name="Note 6 19 5 2 4 3" xfId="42314" xr:uid="{00000000-0005-0000-0000-0000CBAA0000}"/>
    <cellStyle name="Note 6 19 5 2 5" xfId="12846" xr:uid="{00000000-0005-0000-0000-0000CCAA0000}"/>
    <cellStyle name="Note 6 19 5 2 5 2" xfId="30281" xr:uid="{00000000-0005-0000-0000-0000CDAA0000}"/>
    <cellStyle name="Note 6 19 5 2 5 3" xfId="44734" xr:uid="{00000000-0005-0000-0000-0000CEAA0000}"/>
    <cellStyle name="Note 6 19 5 2 6" xfId="19853" xr:uid="{00000000-0005-0000-0000-0000CFAA0000}"/>
    <cellStyle name="Note 6 19 5 3" xfId="3013" xr:uid="{00000000-0005-0000-0000-0000D0AA0000}"/>
    <cellStyle name="Note 6 19 5 3 2" xfId="5524" xr:uid="{00000000-0005-0000-0000-0000D1AA0000}"/>
    <cellStyle name="Note 6 19 5 3 2 2" xfId="14769" xr:uid="{00000000-0005-0000-0000-0000D2AA0000}"/>
    <cellStyle name="Note 6 19 5 3 2 2 2" xfId="32204" xr:uid="{00000000-0005-0000-0000-0000D3AA0000}"/>
    <cellStyle name="Note 6 19 5 3 2 2 3" xfId="46657" xr:uid="{00000000-0005-0000-0000-0000D4AA0000}"/>
    <cellStyle name="Note 6 19 5 3 2 3" xfId="17230" xr:uid="{00000000-0005-0000-0000-0000D5AA0000}"/>
    <cellStyle name="Note 6 19 5 3 2 3 2" xfId="34665" xr:uid="{00000000-0005-0000-0000-0000D6AA0000}"/>
    <cellStyle name="Note 6 19 5 3 2 3 3" xfId="49118" xr:uid="{00000000-0005-0000-0000-0000D7AA0000}"/>
    <cellStyle name="Note 6 19 5 3 2 4" xfId="22960" xr:uid="{00000000-0005-0000-0000-0000D8AA0000}"/>
    <cellStyle name="Note 6 19 5 3 2 5" xfId="37413" xr:uid="{00000000-0005-0000-0000-0000D9AA0000}"/>
    <cellStyle name="Note 6 19 5 3 3" xfId="7986" xr:uid="{00000000-0005-0000-0000-0000DAAA0000}"/>
    <cellStyle name="Note 6 19 5 3 3 2" xfId="25421" xr:uid="{00000000-0005-0000-0000-0000DBAA0000}"/>
    <cellStyle name="Note 6 19 5 3 3 3" xfId="39874" xr:uid="{00000000-0005-0000-0000-0000DCAA0000}"/>
    <cellStyle name="Note 6 19 5 3 4" xfId="10427" xr:uid="{00000000-0005-0000-0000-0000DDAA0000}"/>
    <cellStyle name="Note 6 19 5 3 4 2" xfId="27862" xr:uid="{00000000-0005-0000-0000-0000DEAA0000}"/>
    <cellStyle name="Note 6 19 5 3 4 3" xfId="42315" xr:uid="{00000000-0005-0000-0000-0000DFAA0000}"/>
    <cellStyle name="Note 6 19 5 3 5" xfId="12847" xr:uid="{00000000-0005-0000-0000-0000E0AA0000}"/>
    <cellStyle name="Note 6 19 5 3 5 2" xfId="30282" xr:uid="{00000000-0005-0000-0000-0000E1AA0000}"/>
    <cellStyle name="Note 6 19 5 3 5 3" xfId="44735" xr:uid="{00000000-0005-0000-0000-0000E2AA0000}"/>
    <cellStyle name="Note 6 19 5 3 6" xfId="19854" xr:uid="{00000000-0005-0000-0000-0000E3AA0000}"/>
    <cellStyle name="Note 6 19 5 4" xfId="3014" xr:uid="{00000000-0005-0000-0000-0000E4AA0000}"/>
    <cellStyle name="Note 6 19 5 4 2" xfId="5525" xr:uid="{00000000-0005-0000-0000-0000E5AA0000}"/>
    <cellStyle name="Note 6 19 5 4 2 2" xfId="22961" xr:uid="{00000000-0005-0000-0000-0000E6AA0000}"/>
    <cellStyle name="Note 6 19 5 4 2 3" xfId="37414" xr:uid="{00000000-0005-0000-0000-0000E7AA0000}"/>
    <cellStyle name="Note 6 19 5 4 3" xfId="7987" xr:uid="{00000000-0005-0000-0000-0000E8AA0000}"/>
    <cellStyle name="Note 6 19 5 4 3 2" xfId="25422" xr:uid="{00000000-0005-0000-0000-0000E9AA0000}"/>
    <cellStyle name="Note 6 19 5 4 3 3" xfId="39875" xr:uid="{00000000-0005-0000-0000-0000EAAA0000}"/>
    <cellStyle name="Note 6 19 5 4 4" xfId="10428" xr:uid="{00000000-0005-0000-0000-0000EBAA0000}"/>
    <cellStyle name="Note 6 19 5 4 4 2" xfId="27863" xr:uid="{00000000-0005-0000-0000-0000ECAA0000}"/>
    <cellStyle name="Note 6 19 5 4 4 3" xfId="42316" xr:uid="{00000000-0005-0000-0000-0000EDAA0000}"/>
    <cellStyle name="Note 6 19 5 4 5" xfId="12848" xr:uid="{00000000-0005-0000-0000-0000EEAA0000}"/>
    <cellStyle name="Note 6 19 5 4 5 2" xfId="30283" xr:uid="{00000000-0005-0000-0000-0000EFAA0000}"/>
    <cellStyle name="Note 6 19 5 4 5 3" xfId="44736" xr:uid="{00000000-0005-0000-0000-0000F0AA0000}"/>
    <cellStyle name="Note 6 19 5 4 6" xfId="15523" xr:uid="{00000000-0005-0000-0000-0000F1AA0000}"/>
    <cellStyle name="Note 6 19 5 4 6 2" xfId="32958" xr:uid="{00000000-0005-0000-0000-0000F2AA0000}"/>
    <cellStyle name="Note 6 19 5 4 6 3" xfId="47411" xr:uid="{00000000-0005-0000-0000-0000F3AA0000}"/>
    <cellStyle name="Note 6 19 5 4 7" xfId="19855" xr:uid="{00000000-0005-0000-0000-0000F4AA0000}"/>
    <cellStyle name="Note 6 19 5 4 8" xfId="20685" xr:uid="{00000000-0005-0000-0000-0000F5AA0000}"/>
    <cellStyle name="Note 6 19 5 5" xfId="5522" xr:uid="{00000000-0005-0000-0000-0000F6AA0000}"/>
    <cellStyle name="Note 6 19 5 5 2" xfId="14767" xr:uid="{00000000-0005-0000-0000-0000F7AA0000}"/>
    <cellStyle name="Note 6 19 5 5 2 2" xfId="32202" xr:uid="{00000000-0005-0000-0000-0000F8AA0000}"/>
    <cellStyle name="Note 6 19 5 5 2 3" xfId="46655" xr:uid="{00000000-0005-0000-0000-0000F9AA0000}"/>
    <cellStyle name="Note 6 19 5 5 3" xfId="17228" xr:uid="{00000000-0005-0000-0000-0000FAAA0000}"/>
    <cellStyle name="Note 6 19 5 5 3 2" xfId="34663" xr:uid="{00000000-0005-0000-0000-0000FBAA0000}"/>
    <cellStyle name="Note 6 19 5 5 3 3" xfId="49116" xr:uid="{00000000-0005-0000-0000-0000FCAA0000}"/>
    <cellStyle name="Note 6 19 5 5 4" xfId="22958" xr:uid="{00000000-0005-0000-0000-0000FDAA0000}"/>
    <cellStyle name="Note 6 19 5 5 5" xfId="37411" xr:uid="{00000000-0005-0000-0000-0000FEAA0000}"/>
    <cellStyle name="Note 6 19 5 6" xfId="7984" xr:uid="{00000000-0005-0000-0000-0000FFAA0000}"/>
    <cellStyle name="Note 6 19 5 6 2" xfId="25419" xr:uid="{00000000-0005-0000-0000-000000AB0000}"/>
    <cellStyle name="Note 6 19 5 6 3" xfId="39872" xr:uid="{00000000-0005-0000-0000-000001AB0000}"/>
    <cellStyle name="Note 6 19 5 7" xfId="10425" xr:uid="{00000000-0005-0000-0000-000002AB0000}"/>
    <cellStyle name="Note 6 19 5 7 2" xfId="27860" xr:uid="{00000000-0005-0000-0000-000003AB0000}"/>
    <cellStyle name="Note 6 19 5 7 3" xfId="42313" xr:uid="{00000000-0005-0000-0000-000004AB0000}"/>
    <cellStyle name="Note 6 19 5 8" xfId="12845" xr:uid="{00000000-0005-0000-0000-000005AB0000}"/>
    <cellStyle name="Note 6 19 5 8 2" xfId="30280" xr:uid="{00000000-0005-0000-0000-000006AB0000}"/>
    <cellStyle name="Note 6 19 5 8 3" xfId="44733" xr:uid="{00000000-0005-0000-0000-000007AB0000}"/>
    <cellStyle name="Note 6 19 5 9" xfId="19852" xr:uid="{00000000-0005-0000-0000-000008AB0000}"/>
    <cellStyle name="Note 6 19 6" xfId="3015" xr:uid="{00000000-0005-0000-0000-000009AB0000}"/>
    <cellStyle name="Note 6 19 6 2" xfId="5526" xr:uid="{00000000-0005-0000-0000-00000AAB0000}"/>
    <cellStyle name="Note 6 19 6 2 2" xfId="14770" xr:uid="{00000000-0005-0000-0000-00000BAB0000}"/>
    <cellStyle name="Note 6 19 6 2 2 2" xfId="32205" xr:uid="{00000000-0005-0000-0000-00000CAB0000}"/>
    <cellStyle name="Note 6 19 6 2 2 3" xfId="46658" xr:uid="{00000000-0005-0000-0000-00000DAB0000}"/>
    <cellStyle name="Note 6 19 6 2 3" xfId="17231" xr:uid="{00000000-0005-0000-0000-00000EAB0000}"/>
    <cellStyle name="Note 6 19 6 2 3 2" xfId="34666" xr:uid="{00000000-0005-0000-0000-00000FAB0000}"/>
    <cellStyle name="Note 6 19 6 2 3 3" xfId="49119" xr:uid="{00000000-0005-0000-0000-000010AB0000}"/>
    <cellStyle name="Note 6 19 6 2 4" xfId="22962" xr:uid="{00000000-0005-0000-0000-000011AB0000}"/>
    <cellStyle name="Note 6 19 6 2 5" xfId="37415" xr:uid="{00000000-0005-0000-0000-000012AB0000}"/>
    <cellStyle name="Note 6 19 6 3" xfId="7988" xr:uid="{00000000-0005-0000-0000-000013AB0000}"/>
    <cellStyle name="Note 6 19 6 3 2" xfId="25423" xr:uid="{00000000-0005-0000-0000-000014AB0000}"/>
    <cellStyle name="Note 6 19 6 3 3" xfId="39876" xr:uid="{00000000-0005-0000-0000-000015AB0000}"/>
    <cellStyle name="Note 6 19 6 4" xfId="10429" xr:uid="{00000000-0005-0000-0000-000016AB0000}"/>
    <cellStyle name="Note 6 19 6 4 2" xfId="27864" xr:uid="{00000000-0005-0000-0000-000017AB0000}"/>
    <cellStyle name="Note 6 19 6 4 3" xfId="42317" xr:uid="{00000000-0005-0000-0000-000018AB0000}"/>
    <cellStyle name="Note 6 19 6 5" xfId="12849" xr:uid="{00000000-0005-0000-0000-000019AB0000}"/>
    <cellStyle name="Note 6 19 6 5 2" xfId="30284" xr:uid="{00000000-0005-0000-0000-00001AAB0000}"/>
    <cellStyle name="Note 6 19 6 5 3" xfId="44737" xr:uid="{00000000-0005-0000-0000-00001BAB0000}"/>
    <cellStyle name="Note 6 19 6 6" xfId="19856" xr:uid="{00000000-0005-0000-0000-00001CAB0000}"/>
    <cellStyle name="Note 6 19 7" xfId="3016" xr:uid="{00000000-0005-0000-0000-00001DAB0000}"/>
    <cellStyle name="Note 6 19 7 2" xfId="5527" xr:uid="{00000000-0005-0000-0000-00001EAB0000}"/>
    <cellStyle name="Note 6 19 7 2 2" xfId="14771" xr:uid="{00000000-0005-0000-0000-00001FAB0000}"/>
    <cellStyle name="Note 6 19 7 2 2 2" xfId="32206" xr:uid="{00000000-0005-0000-0000-000020AB0000}"/>
    <cellStyle name="Note 6 19 7 2 2 3" xfId="46659" xr:uid="{00000000-0005-0000-0000-000021AB0000}"/>
    <cellStyle name="Note 6 19 7 2 3" xfId="17232" xr:uid="{00000000-0005-0000-0000-000022AB0000}"/>
    <cellStyle name="Note 6 19 7 2 3 2" xfId="34667" xr:uid="{00000000-0005-0000-0000-000023AB0000}"/>
    <cellStyle name="Note 6 19 7 2 3 3" xfId="49120" xr:uid="{00000000-0005-0000-0000-000024AB0000}"/>
    <cellStyle name="Note 6 19 7 2 4" xfId="22963" xr:uid="{00000000-0005-0000-0000-000025AB0000}"/>
    <cellStyle name="Note 6 19 7 2 5" xfId="37416" xr:uid="{00000000-0005-0000-0000-000026AB0000}"/>
    <cellStyle name="Note 6 19 7 3" xfId="7989" xr:uid="{00000000-0005-0000-0000-000027AB0000}"/>
    <cellStyle name="Note 6 19 7 3 2" xfId="25424" xr:uid="{00000000-0005-0000-0000-000028AB0000}"/>
    <cellStyle name="Note 6 19 7 3 3" xfId="39877" xr:uid="{00000000-0005-0000-0000-000029AB0000}"/>
    <cellStyle name="Note 6 19 7 4" xfId="10430" xr:uid="{00000000-0005-0000-0000-00002AAB0000}"/>
    <cellStyle name="Note 6 19 7 4 2" xfId="27865" xr:uid="{00000000-0005-0000-0000-00002BAB0000}"/>
    <cellStyle name="Note 6 19 7 4 3" xfId="42318" xr:uid="{00000000-0005-0000-0000-00002CAB0000}"/>
    <cellStyle name="Note 6 19 7 5" xfId="12850" xr:uid="{00000000-0005-0000-0000-00002DAB0000}"/>
    <cellStyle name="Note 6 19 7 5 2" xfId="30285" xr:uid="{00000000-0005-0000-0000-00002EAB0000}"/>
    <cellStyle name="Note 6 19 7 5 3" xfId="44738" xr:uid="{00000000-0005-0000-0000-00002FAB0000}"/>
    <cellStyle name="Note 6 19 7 6" xfId="19857" xr:uid="{00000000-0005-0000-0000-000030AB0000}"/>
    <cellStyle name="Note 6 19 8" xfId="3017" xr:uid="{00000000-0005-0000-0000-000031AB0000}"/>
    <cellStyle name="Note 6 19 8 2" xfId="5528" xr:uid="{00000000-0005-0000-0000-000032AB0000}"/>
    <cellStyle name="Note 6 19 8 2 2" xfId="22964" xr:uid="{00000000-0005-0000-0000-000033AB0000}"/>
    <cellStyle name="Note 6 19 8 2 3" xfId="37417" xr:uid="{00000000-0005-0000-0000-000034AB0000}"/>
    <cellStyle name="Note 6 19 8 3" xfId="7990" xr:uid="{00000000-0005-0000-0000-000035AB0000}"/>
    <cellStyle name="Note 6 19 8 3 2" xfId="25425" xr:uid="{00000000-0005-0000-0000-000036AB0000}"/>
    <cellStyle name="Note 6 19 8 3 3" xfId="39878" xr:uid="{00000000-0005-0000-0000-000037AB0000}"/>
    <cellStyle name="Note 6 19 8 4" xfId="10431" xr:uid="{00000000-0005-0000-0000-000038AB0000}"/>
    <cellStyle name="Note 6 19 8 4 2" xfId="27866" xr:uid="{00000000-0005-0000-0000-000039AB0000}"/>
    <cellStyle name="Note 6 19 8 4 3" xfId="42319" xr:uid="{00000000-0005-0000-0000-00003AAB0000}"/>
    <cellStyle name="Note 6 19 8 5" xfId="12851" xr:uid="{00000000-0005-0000-0000-00003BAB0000}"/>
    <cellStyle name="Note 6 19 8 5 2" xfId="30286" xr:uid="{00000000-0005-0000-0000-00003CAB0000}"/>
    <cellStyle name="Note 6 19 8 5 3" xfId="44739" xr:uid="{00000000-0005-0000-0000-00003DAB0000}"/>
    <cellStyle name="Note 6 19 8 6" xfId="15524" xr:uid="{00000000-0005-0000-0000-00003EAB0000}"/>
    <cellStyle name="Note 6 19 8 6 2" xfId="32959" xr:uid="{00000000-0005-0000-0000-00003FAB0000}"/>
    <cellStyle name="Note 6 19 8 6 3" xfId="47412" xr:uid="{00000000-0005-0000-0000-000040AB0000}"/>
    <cellStyle name="Note 6 19 8 7" xfId="19858" xr:uid="{00000000-0005-0000-0000-000041AB0000}"/>
    <cellStyle name="Note 6 19 8 8" xfId="20686" xr:uid="{00000000-0005-0000-0000-000042AB0000}"/>
    <cellStyle name="Note 6 19 9" xfId="5509" xr:uid="{00000000-0005-0000-0000-000043AB0000}"/>
    <cellStyle name="Note 6 19 9 2" xfId="14757" xr:uid="{00000000-0005-0000-0000-000044AB0000}"/>
    <cellStyle name="Note 6 19 9 2 2" xfId="32192" xr:uid="{00000000-0005-0000-0000-000045AB0000}"/>
    <cellStyle name="Note 6 19 9 2 3" xfId="46645" xr:uid="{00000000-0005-0000-0000-000046AB0000}"/>
    <cellStyle name="Note 6 19 9 3" xfId="17218" xr:uid="{00000000-0005-0000-0000-000047AB0000}"/>
    <cellStyle name="Note 6 19 9 3 2" xfId="34653" xr:uid="{00000000-0005-0000-0000-000048AB0000}"/>
    <cellStyle name="Note 6 19 9 3 3" xfId="49106" xr:uid="{00000000-0005-0000-0000-000049AB0000}"/>
    <cellStyle name="Note 6 19 9 4" xfId="22945" xr:uid="{00000000-0005-0000-0000-00004AAB0000}"/>
    <cellStyle name="Note 6 19 9 5" xfId="37398" xr:uid="{00000000-0005-0000-0000-00004BAB0000}"/>
    <cellStyle name="Note 6 2" xfId="3018" xr:uid="{00000000-0005-0000-0000-00004CAB0000}"/>
    <cellStyle name="Note 6 2 10" xfId="7991" xr:uid="{00000000-0005-0000-0000-00004DAB0000}"/>
    <cellStyle name="Note 6 2 10 2" xfId="25426" xr:uid="{00000000-0005-0000-0000-00004EAB0000}"/>
    <cellStyle name="Note 6 2 10 3" xfId="39879" xr:uid="{00000000-0005-0000-0000-00004FAB0000}"/>
    <cellStyle name="Note 6 2 11" xfId="10432" xr:uid="{00000000-0005-0000-0000-000050AB0000}"/>
    <cellStyle name="Note 6 2 11 2" xfId="27867" xr:uid="{00000000-0005-0000-0000-000051AB0000}"/>
    <cellStyle name="Note 6 2 11 3" xfId="42320" xr:uid="{00000000-0005-0000-0000-000052AB0000}"/>
    <cellStyle name="Note 6 2 12" xfId="12852" xr:uid="{00000000-0005-0000-0000-000053AB0000}"/>
    <cellStyle name="Note 6 2 12 2" xfId="30287" xr:uid="{00000000-0005-0000-0000-000054AB0000}"/>
    <cellStyle name="Note 6 2 12 3" xfId="44740" xr:uid="{00000000-0005-0000-0000-000055AB0000}"/>
    <cellStyle name="Note 6 2 13" xfId="19859" xr:uid="{00000000-0005-0000-0000-000056AB0000}"/>
    <cellStyle name="Note 6 2 2" xfId="3019" xr:uid="{00000000-0005-0000-0000-000057AB0000}"/>
    <cellStyle name="Note 6 2 2 2" xfId="3020" xr:uid="{00000000-0005-0000-0000-000058AB0000}"/>
    <cellStyle name="Note 6 2 2 2 2" xfId="5531" xr:uid="{00000000-0005-0000-0000-000059AB0000}"/>
    <cellStyle name="Note 6 2 2 2 2 2" xfId="14774" xr:uid="{00000000-0005-0000-0000-00005AAB0000}"/>
    <cellStyle name="Note 6 2 2 2 2 2 2" xfId="32209" xr:uid="{00000000-0005-0000-0000-00005BAB0000}"/>
    <cellStyle name="Note 6 2 2 2 2 2 3" xfId="46662" xr:uid="{00000000-0005-0000-0000-00005CAB0000}"/>
    <cellStyle name="Note 6 2 2 2 2 3" xfId="17235" xr:uid="{00000000-0005-0000-0000-00005DAB0000}"/>
    <cellStyle name="Note 6 2 2 2 2 3 2" xfId="34670" xr:uid="{00000000-0005-0000-0000-00005EAB0000}"/>
    <cellStyle name="Note 6 2 2 2 2 3 3" xfId="49123" xr:uid="{00000000-0005-0000-0000-00005FAB0000}"/>
    <cellStyle name="Note 6 2 2 2 2 4" xfId="22967" xr:uid="{00000000-0005-0000-0000-000060AB0000}"/>
    <cellStyle name="Note 6 2 2 2 2 5" xfId="37420" xr:uid="{00000000-0005-0000-0000-000061AB0000}"/>
    <cellStyle name="Note 6 2 2 2 3" xfId="7993" xr:uid="{00000000-0005-0000-0000-000062AB0000}"/>
    <cellStyle name="Note 6 2 2 2 3 2" xfId="25428" xr:uid="{00000000-0005-0000-0000-000063AB0000}"/>
    <cellStyle name="Note 6 2 2 2 3 3" xfId="39881" xr:uid="{00000000-0005-0000-0000-000064AB0000}"/>
    <cellStyle name="Note 6 2 2 2 4" xfId="10434" xr:uid="{00000000-0005-0000-0000-000065AB0000}"/>
    <cellStyle name="Note 6 2 2 2 4 2" xfId="27869" xr:uid="{00000000-0005-0000-0000-000066AB0000}"/>
    <cellStyle name="Note 6 2 2 2 4 3" xfId="42322" xr:uid="{00000000-0005-0000-0000-000067AB0000}"/>
    <cellStyle name="Note 6 2 2 2 5" xfId="12854" xr:uid="{00000000-0005-0000-0000-000068AB0000}"/>
    <cellStyle name="Note 6 2 2 2 5 2" xfId="30289" xr:uid="{00000000-0005-0000-0000-000069AB0000}"/>
    <cellStyle name="Note 6 2 2 2 5 3" xfId="44742" xr:uid="{00000000-0005-0000-0000-00006AAB0000}"/>
    <cellStyle name="Note 6 2 2 2 6" xfId="19861" xr:uid="{00000000-0005-0000-0000-00006BAB0000}"/>
    <cellStyle name="Note 6 2 2 3" xfId="3021" xr:uid="{00000000-0005-0000-0000-00006CAB0000}"/>
    <cellStyle name="Note 6 2 2 3 2" xfId="5532" xr:uid="{00000000-0005-0000-0000-00006DAB0000}"/>
    <cellStyle name="Note 6 2 2 3 2 2" xfId="14775" xr:uid="{00000000-0005-0000-0000-00006EAB0000}"/>
    <cellStyle name="Note 6 2 2 3 2 2 2" xfId="32210" xr:uid="{00000000-0005-0000-0000-00006FAB0000}"/>
    <cellStyle name="Note 6 2 2 3 2 2 3" xfId="46663" xr:uid="{00000000-0005-0000-0000-000070AB0000}"/>
    <cellStyle name="Note 6 2 2 3 2 3" xfId="17236" xr:uid="{00000000-0005-0000-0000-000071AB0000}"/>
    <cellStyle name="Note 6 2 2 3 2 3 2" xfId="34671" xr:uid="{00000000-0005-0000-0000-000072AB0000}"/>
    <cellStyle name="Note 6 2 2 3 2 3 3" xfId="49124" xr:uid="{00000000-0005-0000-0000-000073AB0000}"/>
    <cellStyle name="Note 6 2 2 3 2 4" xfId="22968" xr:uid="{00000000-0005-0000-0000-000074AB0000}"/>
    <cellStyle name="Note 6 2 2 3 2 5" xfId="37421" xr:uid="{00000000-0005-0000-0000-000075AB0000}"/>
    <cellStyle name="Note 6 2 2 3 3" xfId="7994" xr:uid="{00000000-0005-0000-0000-000076AB0000}"/>
    <cellStyle name="Note 6 2 2 3 3 2" xfId="25429" xr:uid="{00000000-0005-0000-0000-000077AB0000}"/>
    <cellStyle name="Note 6 2 2 3 3 3" xfId="39882" xr:uid="{00000000-0005-0000-0000-000078AB0000}"/>
    <cellStyle name="Note 6 2 2 3 4" xfId="10435" xr:uid="{00000000-0005-0000-0000-000079AB0000}"/>
    <cellStyle name="Note 6 2 2 3 4 2" xfId="27870" xr:uid="{00000000-0005-0000-0000-00007AAB0000}"/>
    <cellStyle name="Note 6 2 2 3 4 3" xfId="42323" xr:uid="{00000000-0005-0000-0000-00007BAB0000}"/>
    <cellStyle name="Note 6 2 2 3 5" xfId="12855" xr:uid="{00000000-0005-0000-0000-00007CAB0000}"/>
    <cellStyle name="Note 6 2 2 3 5 2" xfId="30290" xr:uid="{00000000-0005-0000-0000-00007DAB0000}"/>
    <cellStyle name="Note 6 2 2 3 5 3" xfId="44743" xr:uid="{00000000-0005-0000-0000-00007EAB0000}"/>
    <cellStyle name="Note 6 2 2 3 6" xfId="19862" xr:uid="{00000000-0005-0000-0000-00007FAB0000}"/>
    <cellStyle name="Note 6 2 2 4" xfId="3022" xr:uid="{00000000-0005-0000-0000-000080AB0000}"/>
    <cellStyle name="Note 6 2 2 4 2" xfId="5533" xr:uid="{00000000-0005-0000-0000-000081AB0000}"/>
    <cellStyle name="Note 6 2 2 4 2 2" xfId="22969" xr:uid="{00000000-0005-0000-0000-000082AB0000}"/>
    <cellStyle name="Note 6 2 2 4 2 3" xfId="37422" xr:uid="{00000000-0005-0000-0000-000083AB0000}"/>
    <cellStyle name="Note 6 2 2 4 3" xfId="7995" xr:uid="{00000000-0005-0000-0000-000084AB0000}"/>
    <cellStyle name="Note 6 2 2 4 3 2" xfId="25430" xr:uid="{00000000-0005-0000-0000-000085AB0000}"/>
    <cellStyle name="Note 6 2 2 4 3 3" xfId="39883" xr:uid="{00000000-0005-0000-0000-000086AB0000}"/>
    <cellStyle name="Note 6 2 2 4 4" xfId="10436" xr:uid="{00000000-0005-0000-0000-000087AB0000}"/>
    <cellStyle name="Note 6 2 2 4 4 2" xfId="27871" xr:uid="{00000000-0005-0000-0000-000088AB0000}"/>
    <cellStyle name="Note 6 2 2 4 4 3" xfId="42324" xr:uid="{00000000-0005-0000-0000-000089AB0000}"/>
    <cellStyle name="Note 6 2 2 4 5" xfId="12856" xr:uid="{00000000-0005-0000-0000-00008AAB0000}"/>
    <cellStyle name="Note 6 2 2 4 5 2" xfId="30291" xr:uid="{00000000-0005-0000-0000-00008BAB0000}"/>
    <cellStyle name="Note 6 2 2 4 5 3" xfId="44744" xr:uid="{00000000-0005-0000-0000-00008CAB0000}"/>
    <cellStyle name="Note 6 2 2 4 6" xfId="15525" xr:uid="{00000000-0005-0000-0000-00008DAB0000}"/>
    <cellStyle name="Note 6 2 2 4 6 2" xfId="32960" xr:uid="{00000000-0005-0000-0000-00008EAB0000}"/>
    <cellStyle name="Note 6 2 2 4 6 3" xfId="47413" xr:uid="{00000000-0005-0000-0000-00008FAB0000}"/>
    <cellStyle name="Note 6 2 2 4 7" xfId="19863" xr:uid="{00000000-0005-0000-0000-000090AB0000}"/>
    <cellStyle name="Note 6 2 2 4 8" xfId="20687" xr:uid="{00000000-0005-0000-0000-000091AB0000}"/>
    <cellStyle name="Note 6 2 2 5" xfId="5530" xr:uid="{00000000-0005-0000-0000-000092AB0000}"/>
    <cellStyle name="Note 6 2 2 5 2" xfId="14773" xr:uid="{00000000-0005-0000-0000-000093AB0000}"/>
    <cellStyle name="Note 6 2 2 5 2 2" xfId="32208" xr:uid="{00000000-0005-0000-0000-000094AB0000}"/>
    <cellStyle name="Note 6 2 2 5 2 3" xfId="46661" xr:uid="{00000000-0005-0000-0000-000095AB0000}"/>
    <cellStyle name="Note 6 2 2 5 3" xfId="17234" xr:uid="{00000000-0005-0000-0000-000096AB0000}"/>
    <cellStyle name="Note 6 2 2 5 3 2" xfId="34669" xr:uid="{00000000-0005-0000-0000-000097AB0000}"/>
    <cellStyle name="Note 6 2 2 5 3 3" xfId="49122" xr:uid="{00000000-0005-0000-0000-000098AB0000}"/>
    <cellStyle name="Note 6 2 2 5 4" xfId="22966" xr:uid="{00000000-0005-0000-0000-000099AB0000}"/>
    <cellStyle name="Note 6 2 2 5 5" xfId="37419" xr:uid="{00000000-0005-0000-0000-00009AAB0000}"/>
    <cellStyle name="Note 6 2 2 6" xfId="7992" xr:uid="{00000000-0005-0000-0000-00009BAB0000}"/>
    <cellStyle name="Note 6 2 2 6 2" xfId="25427" xr:uid="{00000000-0005-0000-0000-00009CAB0000}"/>
    <cellStyle name="Note 6 2 2 6 3" xfId="39880" xr:uid="{00000000-0005-0000-0000-00009DAB0000}"/>
    <cellStyle name="Note 6 2 2 7" xfId="10433" xr:uid="{00000000-0005-0000-0000-00009EAB0000}"/>
    <cellStyle name="Note 6 2 2 7 2" xfId="27868" xr:uid="{00000000-0005-0000-0000-00009FAB0000}"/>
    <cellStyle name="Note 6 2 2 7 3" xfId="42321" xr:uid="{00000000-0005-0000-0000-0000A0AB0000}"/>
    <cellStyle name="Note 6 2 2 8" xfId="12853" xr:uid="{00000000-0005-0000-0000-0000A1AB0000}"/>
    <cellStyle name="Note 6 2 2 8 2" xfId="30288" xr:uid="{00000000-0005-0000-0000-0000A2AB0000}"/>
    <cellStyle name="Note 6 2 2 8 3" xfId="44741" xr:uid="{00000000-0005-0000-0000-0000A3AB0000}"/>
    <cellStyle name="Note 6 2 2 9" xfId="19860" xr:uid="{00000000-0005-0000-0000-0000A4AB0000}"/>
    <cellStyle name="Note 6 2 3" xfId="3023" xr:uid="{00000000-0005-0000-0000-0000A5AB0000}"/>
    <cellStyle name="Note 6 2 3 2" xfId="3024" xr:uid="{00000000-0005-0000-0000-0000A6AB0000}"/>
    <cellStyle name="Note 6 2 3 2 2" xfId="5535" xr:uid="{00000000-0005-0000-0000-0000A7AB0000}"/>
    <cellStyle name="Note 6 2 3 2 2 2" xfId="14777" xr:uid="{00000000-0005-0000-0000-0000A8AB0000}"/>
    <cellStyle name="Note 6 2 3 2 2 2 2" xfId="32212" xr:uid="{00000000-0005-0000-0000-0000A9AB0000}"/>
    <cellStyle name="Note 6 2 3 2 2 2 3" xfId="46665" xr:uid="{00000000-0005-0000-0000-0000AAAB0000}"/>
    <cellStyle name="Note 6 2 3 2 2 3" xfId="17238" xr:uid="{00000000-0005-0000-0000-0000ABAB0000}"/>
    <cellStyle name="Note 6 2 3 2 2 3 2" xfId="34673" xr:uid="{00000000-0005-0000-0000-0000ACAB0000}"/>
    <cellStyle name="Note 6 2 3 2 2 3 3" xfId="49126" xr:uid="{00000000-0005-0000-0000-0000ADAB0000}"/>
    <cellStyle name="Note 6 2 3 2 2 4" xfId="22971" xr:uid="{00000000-0005-0000-0000-0000AEAB0000}"/>
    <cellStyle name="Note 6 2 3 2 2 5" xfId="37424" xr:uid="{00000000-0005-0000-0000-0000AFAB0000}"/>
    <cellStyle name="Note 6 2 3 2 3" xfId="7997" xr:uid="{00000000-0005-0000-0000-0000B0AB0000}"/>
    <cellStyle name="Note 6 2 3 2 3 2" xfId="25432" xr:uid="{00000000-0005-0000-0000-0000B1AB0000}"/>
    <cellStyle name="Note 6 2 3 2 3 3" xfId="39885" xr:uid="{00000000-0005-0000-0000-0000B2AB0000}"/>
    <cellStyle name="Note 6 2 3 2 4" xfId="10438" xr:uid="{00000000-0005-0000-0000-0000B3AB0000}"/>
    <cellStyle name="Note 6 2 3 2 4 2" xfId="27873" xr:uid="{00000000-0005-0000-0000-0000B4AB0000}"/>
    <cellStyle name="Note 6 2 3 2 4 3" xfId="42326" xr:uid="{00000000-0005-0000-0000-0000B5AB0000}"/>
    <cellStyle name="Note 6 2 3 2 5" xfId="12858" xr:uid="{00000000-0005-0000-0000-0000B6AB0000}"/>
    <cellStyle name="Note 6 2 3 2 5 2" xfId="30293" xr:uid="{00000000-0005-0000-0000-0000B7AB0000}"/>
    <cellStyle name="Note 6 2 3 2 5 3" xfId="44746" xr:uid="{00000000-0005-0000-0000-0000B8AB0000}"/>
    <cellStyle name="Note 6 2 3 2 6" xfId="19865" xr:uid="{00000000-0005-0000-0000-0000B9AB0000}"/>
    <cellStyle name="Note 6 2 3 3" xfId="3025" xr:uid="{00000000-0005-0000-0000-0000BAAB0000}"/>
    <cellStyle name="Note 6 2 3 3 2" xfId="5536" xr:uid="{00000000-0005-0000-0000-0000BBAB0000}"/>
    <cellStyle name="Note 6 2 3 3 2 2" xfId="14778" xr:uid="{00000000-0005-0000-0000-0000BCAB0000}"/>
    <cellStyle name="Note 6 2 3 3 2 2 2" xfId="32213" xr:uid="{00000000-0005-0000-0000-0000BDAB0000}"/>
    <cellStyle name="Note 6 2 3 3 2 2 3" xfId="46666" xr:uid="{00000000-0005-0000-0000-0000BEAB0000}"/>
    <cellStyle name="Note 6 2 3 3 2 3" xfId="17239" xr:uid="{00000000-0005-0000-0000-0000BFAB0000}"/>
    <cellStyle name="Note 6 2 3 3 2 3 2" xfId="34674" xr:uid="{00000000-0005-0000-0000-0000C0AB0000}"/>
    <cellStyle name="Note 6 2 3 3 2 3 3" xfId="49127" xr:uid="{00000000-0005-0000-0000-0000C1AB0000}"/>
    <cellStyle name="Note 6 2 3 3 2 4" xfId="22972" xr:uid="{00000000-0005-0000-0000-0000C2AB0000}"/>
    <cellStyle name="Note 6 2 3 3 2 5" xfId="37425" xr:uid="{00000000-0005-0000-0000-0000C3AB0000}"/>
    <cellStyle name="Note 6 2 3 3 3" xfId="7998" xr:uid="{00000000-0005-0000-0000-0000C4AB0000}"/>
    <cellStyle name="Note 6 2 3 3 3 2" xfId="25433" xr:uid="{00000000-0005-0000-0000-0000C5AB0000}"/>
    <cellStyle name="Note 6 2 3 3 3 3" xfId="39886" xr:uid="{00000000-0005-0000-0000-0000C6AB0000}"/>
    <cellStyle name="Note 6 2 3 3 4" xfId="10439" xr:uid="{00000000-0005-0000-0000-0000C7AB0000}"/>
    <cellStyle name="Note 6 2 3 3 4 2" xfId="27874" xr:uid="{00000000-0005-0000-0000-0000C8AB0000}"/>
    <cellStyle name="Note 6 2 3 3 4 3" xfId="42327" xr:uid="{00000000-0005-0000-0000-0000C9AB0000}"/>
    <cellStyle name="Note 6 2 3 3 5" xfId="12859" xr:uid="{00000000-0005-0000-0000-0000CAAB0000}"/>
    <cellStyle name="Note 6 2 3 3 5 2" xfId="30294" xr:uid="{00000000-0005-0000-0000-0000CBAB0000}"/>
    <cellStyle name="Note 6 2 3 3 5 3" xfId="44747" xr:uid="{00000000-0005-0000-0000-0000CCAB0000}"/>
    <cellStyle name="Note 6 2 3 3 6" xfId="19866" xr:uid="{00000000-0005-0000-0000-0000CDAB0000}"/>
    <cellStyle name="Note 6 2 3 4" xfId="3026" xr:uid="{00000000-0005-0000-0000-0000CEAB0000}"/>
    <cellStyle name="Note 6 2 3 4 2" xfId="5537" xr:uid="{00000000-0005-0000-0000-0000CFAB0000}"/>
    <cellStyle name="Note 6 2 3 4 2 2" xfId="22973" xr:uid="{00000000-0005-0000-0000-0000D0AB0000}"/>
    <cellStyle name="Note 6 2 3 4 2 3" xfId="37426" xr:uid="{00000000-0005-0000-0000-0000D1AB0000}"/>
    <cellStyle name="Note 6 2 3 4 3" xfId="7999" xr:uid="{00000000-0005-0000-0000-0000D2AB0000}"/>
    <cellStyle name="Note 6 2 3 4 3 2" xfId="25434" xr:uid="{00000000-0005-0000-0000-0000D3AB0000}"/>
    <cellStyle name="Note 6 2 3 4 3 3" xfId="39887" xr:uid="{00000000-0005-0000-0000-0000D4AB0000}"/>
    <cellStyle name="Note 6 2 3 4 4" xfId="10440" xr:uid="{00000000-0005-0000-0000-0000D5AB0000}"/>
    <cellStyle name="Note 6 2 3 4 4 2" xfId="27875" xr:uid="{00000000-0005-0000-0000-0000D6AB0000}"/>
    <cellStyle name="Note 6 2 3 4 4 3" xfId="42328" xr:uid="{00000000-0005-0000-0000-0000D7AB0000}"/>
    <cellStyle name="Note 6 2 3 4 5" xfId="12860" xr:uid="{00000000-0005-0000-0000-0000D8AB0000}"/>
    <cellStyle name="Note 6 2 3 4 5 2" xfId="30295" xr:uid="{00000000-0005-0000-0000-0000D9AB0000}"/>
    <cellStyle name="Note 6 2 3 4 5 3" xfId="44748" xr:uid="{00000000-0005-0000-0000-0000DAAB0000}"/>
    <cellStyle name="Note 6 2 3 4 6" xfId="15526" xr:uid="{00000000-0005-0000-0000-0000DBAB0000}"/>
    <cellStyle name="Note 6 2 3 4 6 2" xfId="32961" xr:uid="{00000000-0005-0000-0000-0000DCAB0000}"/>
    <cellStyle name="Note 6 2 3 4 6 3" xfId="47414" xr:uid="{00000000-0005-0000-0000-0000DDAB0000}"/>
    <cellStyle name="Note 6 2 3 4 7" xfId="19867" xr:uid="{00000000-0005-0000-0000-0000DEAB0000}"/>
    <cellStyle name="Note 6 2 3 4 8" xfId="20688" xr:uid="{00000000-0005-0000-0000-0000DFAB0000}"/>
    <cellStyle name="Note 6 2 3 5" xfId="5534" xr:uid="{00000000-0005-0000-0000-0000E0AB0000}"/>
    <cellStyle name="Note 6 2 3 5 2" xfId="14776" xr:uid="{00000000-0005-0000-0000-0000E1AB0000}"/>
    <cellStyle name="Note 6 2 3 5 2 2" xfId="32211" xr:uid="{00000000-0005-0000-0000-0000E2AB0000}"/>
    <cellStyle name="Note 6 2 3 5 2 3" xfId="46664" xr:uid="{00000000-0005-0000-0000-0000E3AB0000}"/>
    <cellStyle name="Note 6 2 3 5 3" xfId="17237" xr:uid="{00000000-0005-0000-0000-0000E4AB0000}"/>
    <cellStyle name="Note 6 2 3 5 3 2" xfId="34672" xr:uid="{00000000-0005-0000-0000-0000E5AB0000}"/>
    <cellStyle name="Note 6 2 3 5 3 3" xfId="49125" xr:uid="{00000000-0005-0000-0000-0000E6AB0000}"/>
    <cellStyle name="Note 6 2 3 5 4" xfId="22970" xr:uid="{00000000-0005-0000-0000-0000E7AB0000}"/>
    <cellStyle name="Note 6 2 3 5 5" xfId="37423" xr:uid="{00000000-0005-0000-0000-0000E8AB0000}"/>
    <cellStyle name="Note 6 2 3 6" xfId="7996" xr:uid="{00000000-0005-0000-0000-0000E9AB0000}"/>
    <cellStyle name="Note 6 2 3 6 2" xfId="25431" xr:uid="{00000000-0005-0000-0000-0000EAAB0000}"/>
    <cellStyle name="Note 6 2 3 6 3" xfId="39884" xr:uid="{00000000-0005-0000-0000-0000EBAB0000}"/>
    <cellStyle name="Note 6 2 3 7" xfId="10437" xr:uid="{00000000-0005-0000-0000-0000ECAB0000}"/>
    <cellStyle name="Note 6 2 3 7 2" xfId="27872" xr:uid="{00000000-0005-0000-0000-0000EDAB0000}"/>
    <cellStyle name="Note 6 2 3 7 3" xfId="42325" xr:uid="{00000000-0005-0000-0000-0000EEAB0000}"/>
    <cellStyle name="Note 6 2 3 8" xfId="12857" xr:uid="{00000000-0005-0000-0000-0000EFAB0000}"/>
    <cellStyle name="Note 6 2 3 8 2" xfId="30292" xr:uid="{00000000-0005-0000-0000-0000F0AB0000}"/>
    <cellStyle name="Note 6 2 3 8 3" xfId="44745" xr:uid="{00000000-0005-0000-0000-0000F1AB0000}"/>
    <cellStyle name="Note 6 2 3 9" xfId="19864" xr:uid="{00000000-0005-0000-0000-0000F2AB0000}"/>
    <cellStyle name="Note 6 2 4" xfId="3027" xr:uid="{00000000-0005-0000-0000-0000F3AB0000}"/>
    <cellStyle name="Note 6 2 4 2" xfId="3028" xr:uid="{00000000-0005-0000-0000-0000F4AB0000}"/>
    <cellStyle name="Note 6 2 4 2 2" xfId="5539" xr:uid="{00000000-0005-0000-0000-0000F5AB0000}"/>
    <cellStyle name="Note 6 2 4 2 2 2" xfId="14780" xr:uid="{00000000-0005-0000-0000-0000F6AB0000}"/>
    <cellStyle name="Note 6 2 4 2 2 2 2" xfId="32215" xr:uid="{00000000-0005-0000-0000-0000F7AB0000}"/>
    <cellStyle name="Note 6 2 4 2 2 2 3" xfId="46668" xr:uid="{00000000-0005-0000-0000-0000F8AB0000}"/>
    <cellStyle name="Note 6 2 4 2 2 3" xfId="17241" xr:uid="{00000000-0005-0000-0000-0000F9AB0000}"/>
    <cellStyle name="Note 6 2 4 2 2 3 2" xfId="34676" xr:uid="{00000000-0005-0000-0000-0000FAAB0000}"/>
    <cellStyle name="Note 6 2 4 2 2 3 3" xfId="49129" xr:uid="{00000000-0005-0000-0000-0000FBAB0000}"/>
    <cellStyle name="Note 6 2 4 2 2 4" xfId="22975" xr:uid="{00000000-0005-0000-0000-0000FCAB0000}"/>
    <cellStyle name="Note 6 2 4 2 2 5" xfId="37428" xr:uid="{00000000-0005-0000-0000-0000FDAB0000}"/>
    <cellStyle name="Note 6 2 4 2 3" xfId="8001" xr:uid="{00000000-0005-0000-0000-0000FEAB0000}"/>
    <cellStyle name="Note 6 2 4 2 3 2" xfId="25436" xr:uid="{00000000-0005-0000-0000-0000FFAB0000}"/>
    <cellStyle name="Note 6 2 4 2 3 3" xfId="39889" xr:uid="{00000000-0005-0000-0000-000000AC0000}"/>
    <cellStyle name="Note 6 2 4 2 4" xfId="10442" xr:uid="{00000000-0005-0000-0000-000001AC0000}"/>
    <cellStyle name="Note 6 2 4 2 4 2" xfId="27877" xr:uid="{00000000-0005-0000-0000-000002AC0000}"/>
    <cellStyle name="Note 6 2 4 2 4 3" xfId="42330" xr:uid="{00000000-0005-0000-0000-000003AC0000}"/>
    <cellStyle name="Note 6 2 4 2 5" xfId="12862" xr:uid="{00000000-0005-0000-0000-000004AC0000}"/>
    <cellStyle name="Note 6 2 4 2 5 2" xfId="30297" xr:uid="{00000000-0005-0000-0000-000005AC0000}"/>
    <cellStyle name="Note 6 2 4 2 5 3" xfId="44750" xr:uid="{00000000-0005-0000-0000-000006AC0000}"/>
    <cellStyle name="Note 6 2 4 2 6" xfId="19869" xr:uid="{00000000-0005-0000-0000-000007AC0000}"/>
    <cellStyle name="Note 6 2 4 3" xfId="3029" xr:uid="{00000000-0005-0000-0000-000008AC0000}"/>
    <cellStyle name="Note 6 2 4 3 2" xfId="5540" xr:uid="{00000000-0005-0000-0000-000009AC0000}"/>
    <cellStyle name="Note 6 2 4 3 2 2" xfId="14781" xr:uid="{00000000-0005-0000-0000-00000AAC0000}"/>
    <cellStyle name="Note 6 2 4 3 2 2 2" xfId="32216" xr:uid="{00000000-0005-0000-0000-00000BAC0000}"/>
    <cellStyle name="Note 6 2 4 3 2 2 3" xfId="46669" xr:uid="{00000000-0005-0000-0000-00000CAC0000}"/>
    <cellStyle name="Note 6 2 4 3 2 3" xfId="17242" xr:uid="{00000000-0005-0000-0000-00000DAC0000}"/>
    <cellStyle name="Note 6 2 4 3 2 3 2" xfId="34677" xr:uid="{00000000-0005-0000-0000-00000EAC0000}"/>
    <cellStyle name="Note 6 2 4 3 2 3 3" xfId="49130" xr:uid="{00000000-0005-0000-0000-00000FAC0000}"/>
    <cellStyle name="Note 6 2 4 3 2 4" xfId="22976" xr:uid="{00000000-0005-0000-0000-000010AC0000}"/>
    <cellStyle name="Note 6 2 4 3 2 5" xfId="37429" xr:uid="{00000000-0005-0000-0000-000011AC0000}"/>
    <cellStyle name="Note 6 2 4 3 3" xfId="8002" xr:uid="{00000000-0005-0000-0000-000012AC0000}"/>
    <cellStyle name="Note 6 2 4 3 3 2" xfId="25437" xr:uid="{00000000-0005-0000-0000-000013AC0000}"/>
    <cellStyle name="Note 6 2 4 3 3 3" xfId="39890" xr:uid="{00000000-0005-0000-0000-000014AC0000}"/>
    <cellStyle name="Note 6 2 4 3 4" xfId="10443" xr:uid="{00000000-0005-0000-0000-000015AC0000}"/>
    <cellStyle name="Note 6 2 4 3 4 2" xfId="27878" xr:uid="{00000000-0005-0000-0000-000016AC0000}"/>
    <cellStyle name="Note 6 2 4 3 4 3" xfId="42331" xr:uid="{00000000-0005-0000-0000-000017AC0000}"/>
    <cellStyle name="Note 6 2 4 3 5" xfId="12863" xr:uid="{00000000-0005-0000-0000-000018AC0000}"/>
    <cellStyle name="Note 6 2 4 3 5 2" xfId="30298" xr:uid="{00000000-0005-0000-0000-000019AC0000}"/>
    <cellStyle name="Note 6 2 4 3 5 3" xfId="44751" xr:uid="{00000000-0005-0000-0000-00001AAC0000}"/>
    <cellStyle name="Note 6 2 4 3 6" xfId="19870" xr:uid="{00000000-0005-0000-0000-00001BAC0000}"/>
    <cellStyle name="Note 6 2 4 4" xfId="3030" xr:uid="{00000000-0005-0000-0000-00001CAC0000}"/>
    <cellStyle name="Note 6 2 4 4 2" xfId="5541" xr:uid="{00000000-0005-0000-0000-00001DAC0000}"/>
    <cellStyle name="Note 6 2 4 4 2 2" xfId="22977" xr:uid="{00000000-0005-0000-0000-00001EAC0000}"/>
    <cellStyle name="Note 6 2 4 4 2 3" xfId="37430" xr:uid="{00000000-0005-0000-0000-00001FAC0000}"/>
    <cellStyle name="Note 6 2 4 4 3" xfId="8003" xr:uid="{00000000-0005-0000-0000-000020AC0000}"/>
    <cellStyle name="Note 6 2 4 4 3 2" xfId="25438" xr:uid="{00000000-0005-0000-0000-000021AC0000}"/>
    <cellStyle name="Note 6 2 4 4 3 3" xfId="39891" xr:uid="{00000000-0005-0000-0000-000022AC0000}"/>
    <cellStyle name="Note 6 2 4 4 4" xfId="10444" xr:uid="{00000000-0005-0000-0000-000023AC0000}"/>
    <cellStyle name="Note 6 2 4 4 4 2" xfId="27879" xr:uid="{00000000-0005-0000-0000-000024AC0000}"/>
    <cellStyle name="Note 6 2 4 4 4 3" xfId="42332" xr:uid="{00000000-0005-0000-0000-000025AC0000}"/>
    <cellStyle name="Note 6 2 4 4 5" xfId="12864" xr:uid="{00000000-0005-0000-0000-000026AC0000}"/>
    <cellStyle name="Note 6 2 4 4 5 2" xfId="30299" xr:uid="{00000000-0005-0000-0000-000027AC0000}"/>
    <cellStyle name="Note 6 2 4 4 5 3" xfId="44752" xr:uid="{00000000-0005-0000-0000-000028AC0000}"/>
    <cellStyle name="Note 6 2 4 4 6" xfId="15527" xr:uid="{00000000-0005-0000-0000-000029AC0000}"/>
    <cellStyle name="Note 6 2 4 4 6 2" xfId="32962" xr:uid="{00000000-0005-0000-0000-00002AAC0000}"/>
    <cellStyle name="Note 6 2 4 4 6 3" xfId="47415" xr:uid="{00000000-0005-0000-0000-00002BAC0000}"/>
    <cellStyle name="Note 6 2 4 4 7" xfId="19871" xr:uid="{00000000-0005-0000-0000-00002CAC0000}"/>
    <cellStyle name="Note 6 2 4 4 8" xfId="20689" xr:uid="{00000000-0005-0000-0000-00002DAC0000}"/>
    <cellStyle name="Note 6 2 4 5" xfId="5538" xr:uid="{00000000-0005-0000-0000-00002EAC0000}"/>
    <cellStyle name="Note 6 2 4 5 2" xfId="14779" xr:uid="{00000000-0005-0000-0000-00002FAC0000}"/>
    <cellStyle name="Note 6 2 4 5 2 2" xfId="32214" xr:uid="{00000000-0005-0000-0000-000030AC0000}"/>
    <cellStyle name="Note 6 2 4 5 2 3" xfId="46667" xr:uid="{00000000-0005-0000-0000-000031AC0000}"/>
    <cellStyle name="Note 6 2 4 5 3" xfId="17240" xr:uid="{00000000-0005-0000-0000-000032AC0000}"/>
    <cellStyle name="Note 6 2 4 5 3 2" xfId="34675" xr:uid="{00000000-0005-0000-0000-000033AC0000}"/>
    <cellStyle name="Note 6 2 4 5 3 3" xfId="49128" xr:uid="{00000000-0005-0000-0000-000034AC0000}"/>
    <cellStyle name="Note 6 2 4 5 4" xfId="22974" xr:uid="{00000000-0005-0000-0000-000035AC0000}"/>
    <cellStyle name="Note 6 2 4 5 5" xfId="37427" xr:uid="{00000000-0005-0000-0000-000036AC0000}"/>
    <cellStyle name="Note 6 2 4 6" xfId="8000" xr:uid="{00000000-0005-0000-0000-000037AC0000}"/>
    <cellStyle name="Note 6 2 4 6 2" xfId="25435" xr:uid="{00000000-0005-0000-0000-000038AC0000}"/>
    <cellStyle name="Note 6 2 4 6 3" xfId="39888" xr:uid="{00000000-0005-0000-0000-000039AC0000}"/>
    <cellStyle name="Note 6 2 4 7" xfId="10441" xr:uid="{00000000-0005-0000-0000-00003AAC0000}"/>
    <cellStyle name="Note 6 2 4 7 2" xfId="27876" xr:uid="{00000000-0005-0000-0000-00003BAC0000}"/>
    <cellStyle name="Note 6 2 4 7 3" xfId="42329" xr:uid="{00000000-0005-0000-0000-00003CAC0000}"/>
    <cellStyle name="Note 6 2 4 8" xfId="12861" xr:uid="{00000000-0005-0000-0000-00003DAC0000}"/>
    <cellStyle name="Note 6 2 4 8 2" xfId="30296" xr:uid="{00000000-0005-0000-0000-00003EAC0000}"/>
    <cellStyle name="Note 6 2 4 8 3" xfId="44749" xr:uid="{00000000-0005-0000-0000-00003FAC0000}"/>
    <cellStyle name="Note 6 2 4 9" xfId="19868" xr:uid="{00000000-0005-0000-0000-000040AC0000}"/>
    <cellStyle name="Note 6 2 5" xfId="3031" xr:uid="{00000000-0005-0000-0000-000041AC0000}"/>
    <cellStyle name="Note 6 2 5 2" xfId="3032" xr:uid="{00000000-0005-0000-0000-000042AC0000}"/>
    <cellStyle name="Note 6 2 5 2 2" xfId="5543" xr:uid="{00000000-0005-0000-0000-000043AC0000}"/>
    <cellStyle name="Note 6 2 5 2 2 2" xfId="14783" xr:uid="{00000000-0005-0000-0000-000044AC0000}"/>
    <cellStyle name="Note 6 2 5 2 2 2 2" xfId="32218" xr:uid="{00000000-0005-0000-0000-000045AC0000}"/>
    <cellStyle name="Note 6 2 5 2 2 2 3" xfId="46671" xr:uid="{00000000-0005-0000-0000-000046AC0000}"/>
    <cellStyle name="Note 6 2 5 2 2 3" xfId="17244" xr:uid="{00000000-0005-0000-0000-000047AC0000}"/>
    <cellStyle name="Note 6 2 5 2 2 3 2" xfId="34679" xr:uid="{00000000-0005-0000-0000-000048AC0000}"/>
    <cellStyle name="Note 6 2 5 2 2 3 3" xfId="49132" xr:uid="{00000000-0005-0000-0000-000049AC0000}"/>
    <cellStyle name="Note 6 2 5 2 2 4" xfId="22979" xr:uid="{00000000-0005-0000-0000-00004AAC0000}"/>
    <cellStyle name="Note 6 2 5 2 2 5" xfId="37432" xr:uid="{00000000-0005-0000-0000-00004BAC0000}"/>
    <cellStyle name="Note 6 2 5 2 3" xfId="8005" xr:uid="{00000000-0005-0000-0000-00004CAC0000}"/>
    <cellStyle name="Note 6 2 5 2 3 2" xfId="25440" xr:uid="{00000000-0005-0000-0000-00004DAC0000}"/>
    <cellStyle name="Note 6 2 5 2 3 3" xfId="39893" xr:uid="{00000000-0005-0000-0000-00004EAC0000}"/>
    <cellStyle name="Note 6 2 5 2 4" xfId="10446" xr:uid="{00000000-0005-0000-0000-00004FAC0000}"/>
    <cellStyle name="Note 6 2 5 2 4 2" xfId="27881" xr:uid="{00000000-0005-0000-0000-000050AC0000}"/>
    <cellStyle name="Note 6 2 5 2 4 3" xfId="42334" xr:uid="{00000000-0005-0000-0000-000051AC0000}"/>
    <cellStyle name="Note 6 2 5 2 5" xfId="12866" xr:uid="{00000000-0005-0000-0000-000052AC0000}"/>
    <cellStyle name="Note 6 2 5 2 5 2" xfId="30301" xr:uid="{00000000-0005-0000-0000-000053AC0000}"/>
    <cellStyle name="Note 6 2 5 2 5 3" xfId="44754" xr:uid="{00000000-0005-0000-0000-000054AC0000}"/>
    <cellStyle name="Note 6 2 5 2 6" xfId="19873" xr:uid="{00000000-0005-0000-0000-000055AC0000}"/>
    <cellStyle name="Note 6 2 5 3" xfId="3033" xr:uid="{00000000-0005-0000-0000-000056AC0000}"/>
    <cellStyle name="Note 6 2 5 3 2" xfId="5544" xr:uid="{00000000-0005-0000-0000-000057AC0000}"/>
    <cellStyle name="Note 6 2 5 3 2 2" xfId="14784" xr:uid="{00000000-0005-0000-0000-000058AC0000}"/>
    <cellStyle name="Note 6 2 5 3 2 2 2" xfId="32219" xr:uid="{00000000-0005-0000-0000-000059AC0000}"/>
    <cellStyle name="Note 6 2 5 3 2 2 3" xfId="46672" xr:uid="{00000000-0005-0000-0000-00005AAC0000}"/>
    <cellStyle name="Note 6 2 5 3 2 3" xfId="17245" xr:uid="{00000000-0005-0000-0000-00005BAC0000}"/>
    <cellStyle name="Note 6 2 5 3 2 3 2" xfId="34680" xr:uid="{00000000-0005-0000-0000-00005CAC0000}"/>
    <cellStyle name="Note 6 2 5 3 2 3 3" xfId="49133" xr:uid="{00000000-0005-0000-0000-00005DAC0000}"/>
    <cellStyle name="Note 6 2 5 3 2 4" xfId="22980" xr:uid="{00000000-0005-0000-0000-00005EAC0000}"/>
    <cellStyle name="Note 6 2 5 3 2 5" xfId="37433" xr:uid="{00000000-0005-0000-0000-00005FAC0000}"/>
    <cellStyle name="Note 6 2 5 3 3" xfId="8006" xr:uid="{00000000-0005-0000-0000-000060AC0000}"/>
    <cellStyle name="Note 6 2 5 3 3 2" xfId="25441" xr:uid="{00000000-0005-0000-0000-000061AC0000}"/>
    <cellStyle name="Note 6 2 5 3 3 3" xfId="39894" xr:uid="{00000000-0005-0000-0000-000062AC0000}"/>
    <cellStyle name="Note 6 2 5 3 4" xfId="10447" xr:uid="{00000000-0005-0000-0000-000063AC0000}"/>
    <cellStyle name="Note 6 2 5 3 4 2" xfId="27882" xr:uid="{00000000-0005-0000-0000-000064AC0000}"/>
    <cellStyle name="Note 6 2 5 3 4 3" xfId="42335" xr:uid="{00000000-0005-0000-0000-000065AC0000}"/>
    <cellStyle name="Note 6 2 5 3 5" xfId="12867" xr:uid="{00000000-0005-0000-0000-000066AC0000}"/>
    <cellStyle name="Note 6 2 5 3 5 2" xfId="30302" xr:uid="{00000000-0005-0000-0000-000067AC0000}"/>
    <cellStyle name="Note 6 2 5 3 5 3" xfId="44755" xr:uid="{00000000-0005-0000-0000-000068AC0000}"/>
    <cellStyle name="Note 6 2 5 3 6" xfId="19874" xr:uid="{00000000-0005-0000-0000-000069AC0000}"/>
    <cellStyle name="Note 6 2 5 4" xfId="3034" xr:uid="{00000000-0005-0000-0000-00006AAC0000}"/>
    <cellStyle name="Note 6 2 5 4 2" xfId="5545" xr:uid="{00000000-0005-0000-0000-00006BAC0000}"/>
    <cellStyle name="Note 6 2 5 4 2 2" xfId="22981" xr:uid="{00000000-0005-0000-0000-00006CAC0000}"/>
    <cellStyle name="Note 6 2 5 4 2 3" xfId="37434" xr:uid="{00000000-0005-0000-0000-00006DAC0000}"/>
    <cellStyle name="Note 6 2 5 4 3" xfId="8007" xr:uid="{00000000-0005-0000-0000-00006EAC0000}"/>
    <cellStyle name="Note 6 2 5 4 3 2" xfId="25442" xr:uid="{00000000-0005-0000-0000-00006FAC0000}"/>
    <cellStyle name="Note 6 2 5 4 3 3" xfId="39895" xr:uid="{00000000-0005-0000-0000-000070AC0000}"/>
    <cellStyle name="Note 6 2 5 4 4" xfId="10448" xr:uid="{00000000-0005-0000-0000-000071AC0000}"/>
    <cellStyle name="Note 6 2 5 4 4 2" xfId="27883" xr:uid="{00000000-0005-0000-0000-000072AC0000}"/>
    <cellStyle name="Note 6 2 5 4 4 3" xfId="42336" xr:uid="{00000000-0005-0000-0000-000073AC0000}"/>
    <cellStyle name="Note 6 2 5 4 5" xfId="12868" xr:uid="{00000000-0005-0000-0000-000074AC0000}"/>
    <cellStyle name="Note 6 2 5 4 5 2" xfId="30303" xr:uid="{00000000-0005-0000-0000-000075AC0000}"/>
    <cellStyle name="Note 6 2 5 4 5 3" xfId="44756" xr:uid="{00000000-0005-0000-0000-000076AC0000}"/>
    <cellStyle name="Note 6 2 5 4 6" xfId="15528" xr:uid="{00000000-0005-0000-0000-000077AC0000}"/>
    <cellStyle name="Note 6 2 5 4 6 2" xfId="32963" xr:uid="{00000000-0005-0000-0000-000078AC0000}"/>
    <cellStyle name="Note 6 2 5 4 6 3" xfId="47416" xr:uid="{00000000-0005-0000-0000-000079AC0000}"/>
    <cellStyle name="Note 6 2 5 4 7" xfId="19875" xr:uid="{00000000-0005-0000-0000-00007AAC0000}"/>
    <cellStyle name="Note 6 2 5 4 8" xfId="20690" xr:uid="{00000000-0005-0000-0000-00007BAC0000}"/>
    <cellStyle name="Note 6 2 5 5" xfId="5542" xr:uid="{00000000-0005-0000-0000-00007CAC0000}"/>
    <cellStyle name="Note 6 2 5 5 2" xfId="14782" xr:uid="{00000000-0005-0000-0000-00007DAC0000}"/>
    <cellStyle name="Note 6 2 5 5 2 2" xfId="32217" xr:uid="{00000000-0005-0000-0000-00007EAC0000}"/>
    <cellStyle name="Note 6 2 5 5 2 3" xfId="46670" xr:uid="{00000000-0005-0000-0000-00007FAC0000}"/>
    <cellStyle name="Note 6 2 5 5 3" xfId="17243" xr:uid="{00000000-0005-0000-0000-000080AC0000}"/>
    <cellStyle name="Note 6 2 5 5 3 2" xfId="34678" xr:uid="{00000000-0005-0000-0000-000081AC0000}"/>
    <cellStyle name="Note 6 2 5 5 3 3" xfId="49131" xr:uid="{00000000-0005-0000-0000-000082AC0000}"/>
    <cellStyle name="Note 6 2 5 5 4" xfId="22978" xr:uid="{00000000-0005-0000-0000-000083AC0000}"/>
    <cellStyle name="Note 6 2 5 5 5" xfId="37431" xr:uid="{00000000-0005-0000-0000-000084AC0000}"/>
    <cellStyle name="Note 6 2 5 6" xfId="8004" xr:uid="{00000000-0005-0000-0000-000085AC0000}"/>
    <cellStyle name="Note 6 2 5 6 2" xfId="25439" xr:uid="{00000000-0005-0000-0000-000086AC0000}"/>
    <cellStyle name="Note 6 2 5 6 3" xfId="39892" xr:uid="{00000000-0005-0000-0000-000087AC0000}"/>
    <cellStyle name="Note 6 2 5 7" xfId="10445" xr:uid="{00000000-0005-0000-0000-000088AC0000}"/>
    <cellStyle name="Note 6 2 5 7 2" xfId="27880" xr:uid="{00000000-0005-0000-0000-000089AC0000}"/>
    <cellStyle name="Note 6 2 5 7 3" xfId="42333" xr:uid="{00000000-0005-0000-0000-00008AAC0000}"/>
    <cellStyle name="Note 6 2 5 8" xfId="12865" xr:uid="{00000000-0005-0000-0000-00008BAC0000}"/>
    <cellStyle name="Note 6 2 5 8 2" xfId="30300" xr:uid="{00000000-0005-0000-0000-00008CAC0000}"/>
    <cellStyle name="Note 6 2 5 8 3" xfId="44753" xr:uid="{00000000-0005-0000-0000-00008DAC0000}"/>
    <cellStyle name="Note 6 2 5 9" xfId="19872" xr:uid="{00000000-0005-0000-0000-00008EAC0000}"/>
    <cellStyle name="Note 6 2 6" xfId="3035" xr:uid="{00000000-0005-0000-0000-00008FAC0000}"/>
    <cellStyle name="Note 6 2 6 2" xfId="5546" xr:uid="{00000000-0005-0000-0000-000090AC0000}"/>
    <cellStyle name="Note 6 2 6 2 2" xfId="14785" xr:uid="{00000000-0005-0000-0000-000091AC0000}"/>
    <cellStyle name="Note 6 2 6 2 2 2" xfId="32220" xr:uid="{00000000-0005-0000-0000-000092AC0000}"/>
    <cellStyle name="Note 6 2 6 2 2 3" xfId="46673" xr:uid="{00000000-0005-0000-0000-000093AC0000}"/>
    <cellStyle name="Note 6 2 6 2 3" xfId="17246" xr:uid="{00000000-0005-0000-0000-000094AC0000}"/>
    <cellStyle name="Note 6 2 6 2 3 2" xfId="34681" xr:uid="{00000000-0005-0000-0000-000095AC0000}"/>
    <cellStyle name="Note 6 2 6 2 3 3" xfId="49134" xr:uid="{00000000-0005-0000-0000-000096AC0000}"/>
    <cellStyle name="Note 6 2 6 2 4" xfId="22982" xr:uid="{00000000-0005-0000-0000-000097AC0000}"/>
    <cellStyle name="Note 6 2 6 2 5" xfId="37435" xr:uid="{00000000-0005-0000-0000-000098AC0000}"/>
    <cellStyle name="Note 6 2 6 3" xfId="8008" xr:uid="{00000000-0005-0000-0000-000099AC0000}"/>
    <cellStyle name="Note 6 2 6 3 2" xfId="25443" xr:uid="{00000000-0005-0000-0000-00009AAC0000}"/>
    <cellStyle name="Note 6 2 6 3 3" xfId="39896" xr:uid="{00000000-0005-0000-0000-00009BAC0000}"/>
    <cellStyle name="Note 6 2 6 4" xfId="10449" xr:uid="{00000000-0005-0000-0000-00009CAC0000}"/>
    <cellStyle name="Note 6 2 6 4 2" xfId="27884" xr:uid="{00000000-0005-0000-0000-00009DAC0000}"/>
    <cellStyle name="Note 6 2 6 4 3" xfId="42337" xr:uid="{00000000-0005-0000-0000-00009EAC0000}"/>
    <cellStyle name="Note 6 2 6 5" xfId="12869" xr:uid="{00000000-0005-0000-0000-00009FAC0000}"/>
    <cellStyle name="Note 6 2 6 5 2" xfId="30304" xr:uid="{00000000-0005-0000-0000-0000A0AC0000}"/>
    <cellStyle name="Note 6 2 6 5 3" xfId="44757" xr:uid="{00000000-0005-0000-0000-0000A1AC0000}"/>
    <cellStyle name="Note 6 2 6 6" xfId="19876" xr:uid="{00000000-0005-0000-0000-0000A2AC0000}"/>
    <cellStyle name="Note 6 2 7" xfId="3036" xr:uid="{00000000-0005-0000-0000-0000A3AC0000}"/>
    <cellStyle name="Note 6 2 7 2" xfId="5547" xr:uid="{00000000-0005-0000-0000-0000A4AC0000}"/>
    <cellStyle name="Note 6 2 7 2 2" xfId="14786" xr:uid="{00000000-0005-0000-0000-0000A5AC0000}"/>
    <cellStyle name="Note 6 2 7 2 2 2" xfId="32221" xr:uid="{00000000-0005-0000-0000-0000A6AC0000}"/>
    <cellStyle name="Note 6 2 7 2 2 3" xfId="46674" xr:uid="{00000000-0005-0000-0000-0000A7AC0000}"/>
    <cellStyle name="Note 6 2 7 2 3" xfId="17247" xr:uid="{00000000-0005-0000-0000-0000A8AC0000}"/>
    <cellStyle name="Note 6 2 7 2 3 2" xfId="34682" xr:uid="{00000000-0005-0000-0000-0000A9AC0000}"/>
    <cellStyle name="Note 6 2 7 2 3 3" xfId="49135" xr:uid="{00000000-0005-0000-0000-0000AAAC0000}"/>
    <cellStyle name="Note 6 2 7 2 4" xfId="22983" xr:uid="{00000000-0005-0000-0000-0000ABAC0000}"/>
    <cellStyle name="Note 6 2 7 2 5" xfId="37436" xr:uid="{00000000-0005-0000-0000-0000ACAC0000}"/>
    <cellStyle name="Note 6 2 7 3" xfId="8009" xr:uid="{00000000-0005-0000-0000-0000ADAC0000}"/>
    <cellStyle name="Note 6 2 7 3 2" xfId="25444" xr:uid="{00000000-0005-0000-0000-0000AEAC0000}"/>
    <cellStyle name="Note 6 2 7 3 3" xfId="39897" xr:uid="{00000000-0005-0000-0000-0000AFAC0000}"/>
    <cellStyle name="Note 6 2 7 4" xfId="10450" xr:uid="{00000000-0005-0000-0000-0000B0AC0000}"/>
    <cellStyle name="Note 6 2 7 4 2" xfId="27885" xr:uid="{00000000-0005-0000-0000-0000B1AC0000}"/>
    <cellStyle name="Note 6 2 7 4 3" xfId="42338" xr:uid="{00000000-0005-0000-0000-0000B2AC0000}"/>
    <cellStyle name="Note 6 2 7 5" xfId="12870" xr:uid="{00000000-0005-0000-0000-0000B3AC0000}"/>
    <cellStyle name="Note 6 2 7 5 2" xfId="30305" xr:uid="{00000000-0005-0000-0000-0000B4AC0000}"/>
    <cellStyle name="Note 6 2 7 5 3" xfId="44758" xr:uid="{00000000-0005-0000-0000-0000B5AC0000}"/>
    <cellStyle name="Note 6 2 7 6" xfId="19877" xr:uid="{00000000-0005-0000-0000-0000B6AC0000}"/>
    <cellStyle name="Note 6 2 8" xfId="3037" xr:uid="{00000000-0005-0000-0000-0000B7AC0000}"/>
    <cellStyle name="Note 6 2 8 2" xfId="5548" xr:uid="{00000000-0005-0000-0000-0000B8AC0000}"/>
    <cellStyle name="Note 6 2 8 2 2" xfId="22984" xr:uid="{00000000-0005-0000-0000-0000B9AC0000}"/>
    <cellStyle name="Note 6 2 8 2 3" xfId="37437" xr:uid="{00000000-0005-0000-0000-0000BAAC0000}"/>
    <cellStyle name="Note 6 2 8 3" xfId="8010" xr:uid="{00000000-0005-0000-0000-0000BBAC0000}"/>
    <cellStyle name="Note 6 2 8 3 2" xfId="25445" xr:uid="{00000000-0005-0000-0000-0000BCAC0000}"/>
    <cellStyle name="Note 6 2 8 3 3" xfId="39898" xr:uid="{00000000-0005-0000-0000-0000BDAC0000}"/>
    <cellStyle name="Note 6 2 8 4" xfId="10451" xr:uid="{00000000-0005-0000-0000-0000BEAC0000}"/>
    <cellStyle name="Note 6 2 8 4 2" xfId="27886" xr:uid="{00000000-0005-0000-0000-0000BFAC0000}"/>
    <cellStyle name="Note 6 2 8 4 3" xfId="42339" xr:uid="{00000000-0005-0000-0000-0000C0AC0000}"/>
    <cellStyle name="Note 6 2 8 5" xfId="12871" xr:uid="{00000000-0005-0000-0000-0000C1AC0000}"/>
    <cellStyle name="Note 6 2 8 5 2" xfId="30306" xr:uid="{00000000-0005-0000-0000-0000C2AC0000}"/>
    <cellStyle name="Note 6 2 8 5 3" xfId="44759" xr:uid="{00000000-0005-0000-0000-0000C3AC0000}"/>
    <cellStyle name="Note 6 2 8 6" xfId="15529" xr:uid="{00000000-0005-0000-0000-0000C4AC0000}"/>
    <cellStyle name="Note 6 2 8 6 2" xfId="32964" xr:uid="{00000000-0005-0000-0000-0000C5AC0000}"/>
    <cellStyle name="Note 6 2 8 6 3" xfId="47417" xr:uid="{00000000-0005-0000-0000-0000C6AC0000}"/>
    <cellStyle name="Note 6 2 8 7" xfId="19878" xr:uid="{00000000-0005-0000-0000-0000C7AC0000}"/>
    <cellStyle name="Note 6 2 8 8" xfId="20691" xr:uid="{00000000-0005-0000-0000-0000C8AC0000}"/>
    <cellStyle name="Note 6 2 9" xfId="5529" xr:uid="{00000000-0005-0000-0000-0000C9AC0000}"/>
    <cellStyle name="Note 6 2 9 2" xfId="14772" xr:uid="{00000000-0005-0000-0000-0000CAAC0000}"/>
    <cellStyle name="Note 6 2 9 2 2" xfId="32207" xr:uid="{00000000-0005-0000-0000-0000CBAC0000}"/>
    <cellStyle name="Note 6 2 9 2 3" xfId="46660" xr:uid="{00000000-0005-0000-0000-0000CCAC0000}"/>
    <cellStyle name="Note 6 2 9 3" xfId="17233" xr:uid="{00000000-0005-0000-0000-0000CDAC0000}"/>
    <cellStyle name="Note 6 2 9 3 2" xfId="34668" xr:uid="{00000000-0005-0000-0000-0000CEAC0000}"/>
    <cellStyle name="Note 6 2 9 3 3" xfId="49121" xr:uid="{00000000-0005-0000-0000-0000CFAC0000}"/>
    <cellStyle name="Note 6 2 9 4" xfId="22965" xr:uid="{00000000-0005-0000-0000-0000D0AC0000}"/>
    <cellStyle name="Note 6 2 9 5" xfId="37418" xr:uid="{00000000-0005-0000-0000-0000D1AC0000}"/>
    <cellStyle name="Note 6 20" xfId="3038" xr:uid="{00000000-0005-0000-0000-0000D2AC0000}"/>
    <cellStyle name="Note 6 20 10" xfId="19879" xr:uid="{00000000-0005-0000-0000-0000D3AC0000}"/>
    <cellStyle name="Note 6 20 2" xfId="3039" xr:uid="{00000000-0005-0000-0000-0000D4AC0000}"/>
    <cellStyle name="Note 6 20 2 10" xfId="10453" xr:uid="{00000000-0005-0000-0000-0000D5AC0000}"/>
    <cellStyle name="Note 6 20 2 10 2" xfId="27888" xr:uid="{00000000-0005-0000-0000-0000D6AC0000}"/>
    <cellStyle name="Note 6 20 2 10 3" xfId="42341" xr:uid="{00000000-0005-0000-0000-0000D7AC0000}"/>
    <cellStyle name="Note 6 20 2 11" xfId="12873" xr:uid="{00000000-0005-0000-0000-0000D8AC0000}"/>
    <cellStyle name="Note 6 20 2 11 2" xfId="30308" xr:uid="{00000000-0005-0000-0000-0000D9AC0000}"/>
    <cellStyle name="Note 6 20 2 11 3" xfId="44761" xr:uid="{00000000-0005-0000-0000-0000DAAC0000}"/>
    <cellStyle name="Note 6 20 2 12" xfId="19880" xr:uid="{00000000-0005-0000-0000-0000DBAC0000}"/>
    <cellStyle name="Note 6 20 2 2" xfId="3040" xr:uid="{00000000-0005-0000-0000-0000DCAC0000}"/>
    <cellStyle name="Note 6 20 2 2 2" xfId="3041" xr:uid="{00000000-0005-0000-0000-0000DDAC0000}"/>
    <cellStyle name="Note 6 20 2 2 2 2" xfId="5552" xr:uid="{00000000-0005-0000-0000-0000DEAC0000}"/>
    <cellStyle name="Note 6 20 2 2 2 2 2" xfId="14790" xr:uid="{00000000-0005-0000-0000-0000DFAC0000}"/>
    <cellStyle name="Note 6 20 2 2 2 2 2 2" xfId="32225" xr:uid="{00000000-0005-0000-0000-0000E0AC0000}"/>
    <cellStyle name="Note 6 20 2 2 2 2 2 3" xfId="46678" xr:uid="{00000000-0005-0000-0000-0000E1AC0000}"/>
    <cellStyle name="Note 6 20 2 2 2 2 3" xfId="17251" xr:uid="{00000000-0005-0000-0000-0000E2AC0000}"/>
    <cellStyle name="Note 6 20 2 2 2 2 3 2" xfId="34686" xr:uid="{00000000-0005-0000-0000-0000E3AC0000}"/>
    <cellStyle name="Note 6 20 2 2 2 2 3 3" xfId="49139" xr:uid="{00000000-0005-0000-0000-0000E4AC0000}"/>
    <cellStyle name="Note 6 20 2 2 2 2 4" xfId="22988" xr:uid="{00000000-0005-0000-0000-0000E5AC0000}"/>
    <cellStyle name="Note 6 20 2 2 2 2 5" xfId="37441" xr:uid="{00000000-0005-0000-0000-0000E6AC0000}"/>
    <cellStyle name="Note 6 20 2 2 2 3" xfId="8014" xr:uid="{00000000-0005-0000-0000-0000E7AC0000}"/>
    <cellStyle name="Note 6 20 2 2 2 3 2" xfId="25449" xr:uid="{00000000-0005-0000-0000-0000E8AC0000}"/>
    <cellStyle name="Note 6 20 2 2 2 3 3" xfId="39902" xr:uid="{00000000-0005-0000-0000-0000E9AC0000}"/>
    <cellStyle name="Note 6 20 2 2 2 4" xfId="10455" xr:uid="{00000000-0005-0000-0000-0000EAAC0000}"/>
    <cellStyle name="Note 6 20 2 2 2 4 2" xfId="27890" xr:uid="{00000000-0005-0000-0000-0000EBAC0000}"/>
    <cellStyle name="Note 6 20 2 2 2 4 3" xfId="42343" xr:uid="{00000000-0005-0000-0000-0000ECAC0000}"/>
    <cellStyle name="Note 6 20 2 2 2 5" xfId="12875" xr:uid="{00000000-0005-0000-0000-0000EDAC0000}"/>
    <cellStyle name="Note 6 20 2 2 2 5 2" xfId="30310" xr:uid="{00000000-0005-0000-0000-0000EEAC0000}"/>
    <cellStyle name="Note 6 20 2 2 2 5 3" xfId="44763" xr:uid="{00000000-0005-0000-0000-0000EFAC0000}"/>
    <cellStyle name="Note 6 20 2 2 2 6" xfId="19882" xr:uid="{00000000-0005-0000-0000-0000F0AC0000}"/>
    <cellStyle name="Note 6 20 2 2 3" xfId="3042" xr:uid="{00000000-0005-0000-0000-0000F1AC0000}"/>
    <cellStyle name="Note 6 20 2 2 3 2" xfId="5553" xr:uid="{00000000-0005-0000-0000-0000F2AC0000}"/>
    <cellStyle name="Note 6 20 2 2 3 2 2" xfId="14791" xr:uid="{00000000-0005-0000-0000-0000F3AC0000}"/>
    <cellStyle name="Note 6 20 2 2 3 2 2 2" xfId="32226" xr:uid="{00000000-0005-0000-0000-0000F4AC0000}"/>
    <cellStyle name="Note 6 20 2 2 3 2 2 3" xfId="46679" xr:uid="{00000000-0005-0000-0000-0000F5AC0000}"/>
    <cellStyle name="Note 6 20 2 2 3 2 3" xfId="17252" xr:uid="{00000000-0005-0000-0000-0000F6AC0000}"/>
    <cellStyle name="Note 6 20 2 2 3 2 3 2" xfId="34687" xr:uid="{00000000-0005-0000-0000-0000F7AC0000}"/>
    <cellStyle name="Note 6 20 2 2 3 2 3 3" xfId="49140" xr:uid="{00000000-0005-0000-0000-0000F8AC0000}"/>
    <cellStyle name="Note 6 20 2 2 3 2 4" xfId="22989" xr:uid="{00000000-0005-0000-0000-0000F9AC0000}"/>
    <cellStyle name="Note 6 20 2 2 3 2 5" xfId="37442" xr:uid="{00000000-0005-0000-0000-0000FAAC0000}"/>
    <cellStyle name="Note 6 20 2 2 3 3" xfId="8015" xr:uid="{00000000-0005-0000-0000-0000FBAC0000}"/>
    <cellStyle name="Note 6 20 2 2 3 3 2" xfId="25450" xr:uid="{00000000-0005-0000-0000-0000FCAC0000}"/>
    <cellStyle name="Note 6 20 2 2 3 3 3" xfId="39903" xr:uid="{00000000-0005-0000-0000-0000FDAC0000}"/>
    <cellStyle name="Note 6 20 2 2 3 4" xfId="10456" xr:uid="{00000000-0005-0000-0000-0000FEAC0000}"/>
    <cellStyle name="Note 6 20 2 2 3 4 2" xfId="27891" xr:uid="{00000000-0005-0000-0000-0000FFAC0000}"/>
    <cellStyle name="Note 6 20 2 2 3 4 3" xfId="42344" xr:uid="{00000000-0005-0000-0000-000000AD0000}"/>
    <cellStyle name="Note 6 20 2 2 3 5" xfId="12876" xr:uid="{00000000-0005-0000-0000-000001AD0000}"/>
    <cellStyle name="Note 6 20 2 2 3 5 2" xfId="30311" xr:uid="{00000000-0005-0000-0000-000002AD0000}"/>
    <cellStyle name="Note 6 20 2 2 3 5 3" xfId="44764" xr:uid="{00000000-0005-0000-0000-000003AD0000}"/>
    <cellStyle name="Note 6 20 2 2 3 6" xfId="19883" xr:uid="{00000000-0005-0000-0000-000004AD0000}"/>
    <cellStyle name="Note 6 20 2 2 4" xfId="3043" xr:uid="{00000000-0005-0000-0000-000005AD0000}"/>
    <cellStyle name="Note 6 20 2 2 4 2" xfId="5554" xr:uid="{00000000-0005-0000-0000-000006AD0000}"/>
    <cellStyle name="Note 6 20 2 2 4 2 2" xfId="22990" xr:uid="{00000000-0005-0000-0000-000007AD0000}"/>
    <cellStyle name="Note 6 20 2 2 4 2 3" xfId="37443" xr:uid="{00000000-0005-0000-0000-000008AD0000}"/>
    <cellStyle name="Note 6 20 2 2 4 3" xfId="8016" xr:uid="{00000000-0005-0000-0000-000009AD0000}"/>
    <cellStyle name="Note 6 20 2 2 4 3 2" xfId="25451" xr:uid="{00000000-0005-0000-0000-00000AAD0000}"/>
    <cellStyle name="Note 6 20 2 2 4 3 3" xfId="39904" xr:uid="{00000000-0005-0000-0000-00000BAD0000}"/>
    <cellStyle name="Note 6 20 2 2 4 4" xfId="10457" xr:uid="{00000000-0005-0000-0000-00000CAD0000}"/>
    <cellStyle name="Note 6 20 2 2 4 4 2" xfId="27892" xr:uid="{00000000-0005-0000-0000-00000DAD0000}"/>
    <cellStyle name="Note 6 20 2 2 4 4 3" xfId="42345" xr:uid="{00000000-0005-0000-0000-00000EAD0000}"/>
    <cellStyle name="Note 6 20 2 2 4 5" xfId="12877" xr:uid="{00000000-0005-0000-0000-00000FAD0000}"/>
    <cellStyle name="Note 6 20 2 2 4 5 2" xfId="30312" xr:uid="{00000000-0005-0000-0000-000010AD0000}"/>
    <cellStyle name="Note 6 20 2 2 4 5 3" xfId="44765" xr:uid="{00000000-0005-0000-0000-000011AD0000}"/>
    <cellStyle name="Note 6 20 2 2 4 6" xfId="15530" xr:uid="{00000000-0005-0000-0000-000012AD0000}"/>
    <cellStyle name="Note 6 20 2 2 4 6 2" xfId="32965" xr:uid="{00000000-0005-0000-0000-000013AD0000}"/>
    <cellStyle name="Note 6 20 2 2 4 6 3" xfId="47418" xr:uid="{00000000-0005-0000-0000-000014AD0000}"/>
    <cellStyle name="Note 6 20 2 2 4 7" xfId="19884" xr:uid="{00000000-0005-0000-0000-000015AD0000}"/>
    <cellStyle name="Note 6 20 2 2 4 8" xfId="20692" xr:uid="{00000000-0005-0000-0000-000016AD0000}"/>
    <cellStyle name="Note 6 20 2 2 5" xfId="5551" xr:uid="{00000000-0005-0000-0000-000017AD0000}"/>
    <cellStyle name="Note 6 20 2 2 5 2" xfId="14789" xr:uid="{00000000-0005-0000-0000-000018AD0000}"/>
    <cellStyle name="Note 6 20 2 2 5 2 2" xfId="32224" xr:uid="{00000000-0005-0000-0000-000019AD0000}"/>
    <cellStyle name="Note 6 20 2 2 5 2 3" xfId="46677" xr:uid="{00000000-0005-0000-0000-00001AAD0000}"/>
    <cellStyle name="Note 6 20 2 2 5 3" xfId="17250" xr:uid="{00000000-0005-0000-0000-00001BAD0000}"/>
    <cellStyle name="Note 6 20 2 2 5 3 2" xfId="34685" xr:uid="{00000000-0005-0000-0000-00001CAD0000}"/>
    <cellStyle name="Note 6 20 2 2 5 3 3" xfId="49138" xr:uid="{00000000-0005-0000-0000-00001DAD0000}"/>
    <cellStyle name="Note 6 20 2 2 5 4" xfId="22987" xr:uid="{00000000-0005-0000-0000-00001EAD0000}"/>
    <cellStyle name="Note 6 20 2 2 5 5" xfId="37440" xr:uid="{00000000-0005-0000-0000-00001FAD0000}"/>
    <cellStyle name="Note 6 20 2 2 6" xfId="8013" xr:uid="{00000000-0005-0000-0000-000020AD0000}"/>
    <cellStyle name="Note 6 20 2 2 6 2" xfId="25448" xr:uid="{00000000-0005-0000-0000-000021AD0000}"/>
    <cellStyle name="Note 6 20 2 2 6 3" xfId="39901" xr:uid="{00000000-0005-0000-0000-000022AD0000}"/>
    <cellStyle name="Note 6 20 2 2 7" xfId="10454" xr:uid="{00000000-0005-0000-0000-000023AD0000}"/>
    <cellStyle name="Note 6 20 2 2 7 2" xfId="27889" xr:uid="{00000000-0005-0000-0000-000024AD0000}"/>
    <cellStyle name="Note 6 20 2 2 7 3" xfId="42342" xr:uid="{00000000-0005-0000-0000-000025AD0000}"/>
    <cellStyle name="Note 6 20 2 2 8" xfId="12874" xr:uid="{00000000-0005-0000-0000-000026AD0000}"/>
    <cellStyle name="Note 6 20 2 2 8 2" xfId="30309" xr:uid="{00000000-0005-0000-0000-000027AD0000}"/>
    <cellStyle name="Note 6 20 2 2 8 3" xfId="44762" xr:uid="{00000000-0005-0000-0000-000028AD0000}"/>
    <cellStyle name="Note 6 20 2 2 9" xfId="19881" xr:uid="{00000000-0005-0000-0000-000029AD0000}"/>
    <cellStyle name="Note 6 20 2 3" xfId="3044" xr:uid="{00000000-0005-0000-0000-00002AAD0000}"/>
    <cellStyle name="Note 6 20 2 3 2" xfId="3045" xr:uid="{00000000-0005-0000-0000-00002BAD0000}"/>
    <cellStyle name="Note 6 20 2 3 2 2" xfId="5556" xr:uid="{00000000-0005-0000-0000-00002CAD0000}"/>
    <cellStyle name="Note 6 20 2 3 2 2 2" xfId="14793" xr:uid="{00000000-0005-0000-0000-00002DAD0000}"/>
    <cellStyle name="Note 6 20 2 3 2 2 2 2" xfId="32228" xr:uid="{00000000-0005-0000-0000-00002EAD0000}"/>
    <cellStyle name="Note 6 20 2 3 2 2 2 3" xfId="46681" xr:uid="{00000000-0005-0000-0000-00002FAD0000}"/>
    <cellStyle name="Note 6 20 2 3 2 2 3" xfId="17254" xr:uid="{00000000-0005-0000-0000-000030AD0000}"/>
    <cellStyle name="Note 6 20 2 3 2 2 3 2" xfId="34689" xr:uid="{00000000-0005-0000-0000-000031AD0000}"/>
    <cellStyle name="Note 6 20 2 3 2 2 3 3" xfId="49142" xr:uid="{00000000-0005-0000-0000-000032AD0000}"/>
    <cellStyle name="Note 6 20 2 3 2 2 4" xfId="22992" xr:uid="{00000000-0005-0000-0000-000033AD0000}"/>
    <cellStyle name="Note 6 20 2 3 2 2 5" xfId="37445" xr:uid="{00000000-0005-0000-0000-000034AD0000}"/>
    <cellStyle name="Note 6 20 2 3 2 3" xfId="8018" xr:uid="{00000000-0005-0000-0000-000035AD0000}"/>
    <cellStyle name="Note 6 20 2 3 2 3 2" xfId="25453" xr:uid="{00000000-0005-0000-0000-000036AD0000}"/>
    <cellStyle name="Note 6 20 2 3 2 3 3" xfId="39906" xr:uid="{00000000-0005-0000-0000-000037AD0000}"/>
    <cellStyle name="Note 6 20 2 3 2 4" xfId="10459" xr:uid="{00000000-0005-0000-0000-000038AD0000}"/>
    <cellStyle name="Note 6 20 2 3 2 4 2" xfId="27894" xr:uid="{00000000-0005-0000-0000-000039AD0000}"/>
    <cellStyle name="Note 6 20 2 3 2 4 3" xfId="42347" xr:uid="{00000000-0005-0000-0000-00003AAD0000}"/>
    <cellStyle name="Note 6 20 2 3 2 5" xfId="12879" xr:uid="{00000000-0005-0000-0000-00003BAD0000}"/>
    <cellStyle name="Note 6 20 2 3 2 5 2" xfId="30314" xr:uid="{00000000-0005-0000-0000-00003CAD0000}"/>
    <cellStyle name="Note 6 20 2 3 2 5 3" xfId="44767" xr:uid="{00000000-0005-0000-0000-00003DAD0000}"/>
    <cellStyle name="Note 6 20 2 3 2 6" xfId="19886" xr:uid="{00000000-0005-0000-0000-00003EAD0000}"/>
    <cellStyle name="Note 6 20 2 3 3" xfId="3046" xr:uid="{00000000-0005-0000-0000-00003FAD0000}"/>
    <cellStyle name="Note 6 20 2 3 3 2" xfId="5557" xr:uid="{00000000-0005-0000-0000-000040AD0000}"/>
    <cellStyle name="Note 6 20 2 3 3 2 2" xfId="14794" xr:uid="{00000000-0005-0000-0000-000041AD0000}"/>
    <cellStyle name="Note 6 20 2 3 3 2 2 2" xfId="32229" xr:uid="{00000000-0005-0000-0000-000042AD0000}"/>
    <cellStyle name="Note 6 20 2 3 3 2 2 3" xfId="46682" xr:uid="{00000000-0005-0000-0000-000043AD0000}"/>
    <cellStyle name="Note 6 20 2 3 3 2 3" xfId="17255" xr:uid="{00000000-0005-0000-0000-000044AD0000}"/>
    <cellStyle name="Note 6 20 2 3 3 2 3 2" xfId="34690" xr:uid="{00000000-0005-0000-0000-000045AD0000}"/>
    <cellStyle name="Note 6 20 2 3 3 2 3 3" xfId="49143" xr:uid="{00000000-0005-0000-0000-000046AD0000}"/>
    <cellStyle name="Note 6 20 2 3 3 2 4" xfId="22993" xr:uid="{00000000-0005-0000-0000-000047AD0000}"/>
    <cellStyle name="Note 6 20 2 3 3 2 5" xfId="37446" xr:uid="{00000000-0005-0000-0000-000048AD0000}"/>
    <cellStyle name="Note 6 20 2 3 3 3" xfId="8019" xr:uid="{00000000-0005-0000-0000-000049AD0000}"/>
    <cellStyle name="Note 6 20 2 3 3 3 2" xfId="25454" xr:uid="{00000000-0005-0000-0000-00004AAD0000}"/>
    <cellStyle name="Note 6 20 2 3 3 3 3" xfId="39907" xr:uid="{00000000-0005-0000-0000-00004BAD0000}"/>
    <cellStyle name="Note 6 20 2 3 3 4" xfId="10460" xr:uid="{00000000-0005-0000-0000-00004CAD0000}"/>
    <cellStyle name="Note 6 20 2 3 3 4 2" xfId="27895" xr:uid="{00000000-0005-0000-0000-00004DAD0000}"/>
    <cellStyle name="Note 6 20 2 3 3 4 3" xfId="42348" xr:uid="{00000000-0005-0000-0000-00004EAD0000}"/>
    <cellStyle name="Note 6 20 2 3 3 5" xfId="12880" xr:uid="{00000000-0005-0000-0000-00004FAD0000}"/>
    <cellStyle name="Note 6 20 2 3 3 5 2" xfId="30315" xr:uid="{00000000-0005-0000-0000-000050AD0000}"/>
    <cellStyle name="Note 6 20 2 3 3 5 3" xfId="44768" xr:uid="{00000000-0005-0000-0000-000051AD0000}"/>
    <cellStyle name="Note 6 20 2 3 3 6" xfId="19887" xr:uid="{00000000-0005-0000-0000-000052AD0000}"/>
    <cellStyle name="Note 6 20 2 3 4" xfId="3047" xr:uid="{00000000-0005-0000-0000-000053AD0000}"/>
    <cellStyle name="Note 6 20 2 3 4 2" xfId="5558" xr:uid="{00000000-0005-0000-0000-000054AD0000}"/>
    <cellStyle name="Note 6 20 2 3 4 2 2" xfId="22994" xr:uid="{00000000-0005-0000-0000-000055AD0000}"/>
    <cellStyle name="Note 6 20 2 3 4 2 3" xfId="37447" xr:uid="{00000000-0005-0000-0000-000056AD0000}"/>
    <cellStyle name="Note 6 20 2 3 4 3" xfId="8020" xr:uid="{00000000-0005-0000-0000-000057AD0000}"/>
    <cellStyle name="Note 6 20 2 3 4 3 2" xfId="25455" xr:uid="{00000000-0005-0000-0000-000058AD0000}"/>
    <cellStyle name="Note 6 20 2 3 4 3 3" xfId="39908" xr:uid="{00000000-0005-0000-0000-000059AD0000}"/>
    <cellStyle name="Note 6 20 2 3 4 4" xfId="10461" xr:uid="{00000000-0005-0000-0000-00005AAD0000}"/>
    <cellStyle name="Note 6 20 2 3 4 4 2" xfId="27896" xr:uid="{00000000-0005-0000-0000-00005BAD0000}"/>
    <cellStyle name="Note 6 20 2 3 4 4 3" xfId="42349" xr:uid="{00000000-0005-0000-0000-00005CAD0000}"/>
    <cellStyle name="Note 6 20 2 3 4 5" xfId="12881" xr:uid="{00000000-0005-0000-0000-00005DAD0000}"/>
    <cellStyle name="Note 6 20 2 3 4 5 2" xfId="30316" xr:uid="{00000000-0005-0000-0000-00005EAD0000}"/>
    <cellStyle name="Note 6 20 2 3 4 5 3" xfId="44769" xr:uid="{00000000-0005-0000-0000-00005FAD0000}"/>
    <cellStyle name="Note 6 20 2 3 4 6" xfId="15531" xr:uid="{00000000-0005-0000-0000-000060AD0000}"/>
    <cellStyle name="Note 6 20 2 3 4 6 2" xfId="32966" xr:uid="{00000000-0005-0000-0000-000061AD0000}"/>
    <cellStyle name="Note 6 20 2 3 4 6 3" xfId="47419" xr:uid="{00000000-0005-0000-0000-000062AD0000}"/>
    <cellStyle name="Note 6 20 2 3 4 7" xfId="19888" xr:uid="{00000000-0005-0000-0000-000063AD0000}"/>
    <cellStyle name="Note 6 20 2 3 4 8" xfId="20693" xr:uid="{00000000-0005-0000-0000-000064AD0000}"/>
    <cellStyle name="Note 6 20 2 3 5" xfId="5555" xr:uid="{00000000-0005-0000-0000-000065AD0000}"/>
    <cellStyle name="Note 6 20 2 3 5 2" xfId="14792" xr:uid="{00000000-0005-0000-0000-000066AD0000}"/>
    <cellStyle name="Note 6 20 2 3 5 2 2" xfId="32227" xr:uid="{00000000-0005-0000-0000-000067AD0000}"/>
    <cellStyle name="Note 6 20 2 3 5 2 3" xfId="46680" xr:uid="{00000000-0005-0000-0000-000068AD0000}"/>
    <cellStyle name="Note 6 20 2 3 5 3" xfId="17253" xr:uid="{00000000-0005-0000-0000-000069AD0000}"/>
    <cellStyle name="Note 6 20 2 3 5 3 2" xfId="34688" xr:uid="{00000000-0005-0000-0000-00006AAD0000}"/>
    <cellStyle name="Note 6 20 2 3 5 3 3" xfId="49141" xr:uid="{00000000-0005-0000-0000-00006BAD0000}"/>
    <cellStyle name="Note 6 20 2 3 5 4" xfId="22991" xr:uid="{00000000-0005-0000-0000-00006CAD0000}"/>
    <cellStyle name="Note 6 20 2 3 5 5" xfId="37444" xr:uid="{00000000-0005-0000-0000-00006DAD0000}"/>
    <cellStyle name="Note 6 20 2 3 6" xfId="8017" xr:uid="{00000000-0005-0000-0000-00006EAD0000}"/>
    <cellStyle name="Note 6 20 2 3 6 2" xfId="25452" xr:uid="{00000000-0005-0000-0000-00006FAD0000}"/>
    <cellStyle name="Note 6 20 2 3 6 3" xfId="39905" xr:uid="{00000000-0005-0000-0000-000070AD0000}"/>
    <cellStyle name="Note 6 20 2 3 7" xfId="10458" xr:uid="{00000000-0005-0000-0000-000071AD0000}"/>
    <cellStyle name="Note 6 20 2 3 7 2" xfId="27893" xr:uid="{00000000-0005-0000-0000-000072AD0000}"/>
    <cellStyle name="Note 6 20 2 3 7 3" xfId="42346" xr:uid="{00000000-0005-0000-0000-000073AD0000}"/>
    <cellStyle name="Note 6 20 2 3 8" xfId="12878" xr:uid="{00000000-0005-0000-0000-000074AD0000}"/>
    <cellStyle name="Note 6 20 2 3 8 2" xfId="30313" xr:uid="{00000000-0005-0000-0000-000075AD0000}"/>
    <cellStyle name="Note 6 20 2 3 8 3" xfId="44766" xr:uid="{00000000-0005-0000-0000-000076AD0000}"/>
    <cellStyle name="Note 6 20 2 3 9" xfId="19885" xr:uid="{00000000-0005-0000-0000-000077AD0000}"/>
    <cellStyle name="Note 6 20 2 4" xfId="3048" xr:uid="{00000000-0005-0000-0000-000078AD0000}"/>
    <cellStyle name="Note 6 20 2 4 2" xfId="3049" xr:uid="{00000000-0005-0000-0000-000079AD0000}"/>
    <cellStyle name="Note 6 20 2 4 2 2" xfId="5560" xr:uid="{00000000-0005-0000-0000-00007AAD0000}"/>
    <cellStyle name="Note 6 20 2 4 2 2 2" xfId="14796" xr:uid="{00000000-0005-0000-0000-00007BAD0000}"/>
    <cellStyle name="Note 6 20 2 4 2 2 2 2" xfId="32231" xr:uid="{00000000-0005-0000-0000-00007CAD0000}"/>
    <cellStyle name="Note 6 20 2 4 2 2 2 3" xfId="46684" xr:uid="{00000000-0005-0000-0000-00007DAD0000}"/>
    <cellStyle name="Note 6 20 2 4 2 2 3" xfId="17257" xr:uid="{00000000-0005-0000-0000-00007EAD0000}"/>
    <cellStyle name="Note 6 20 2 4 2 2 3 2" xfId="34692" xr:uid="{00000000-0005-0000-0000-00007FAD0000}"/>
    <cellStyle name="Note 6 20 2 4 2 2 3 3" xfId="49145" xr:uid="{00000000-0005-0000-0000-000080AD0000}"/>
    <cellStyle name="Note 6 20 2 4 2 2 4" xfId="22996" xr:uid="{00000000-0005-0000-0000-000081AD0000}"/>
    <cellStyle name="Note 6 20 2 4 2 2 5" xfId="37449" xr:uid="{00000000-0005-0000-0000-000082AD0000}"/>
    <cellStyle name="Note 6 20 2 4 2 3" xfId="8022" xr:uid="{00000000-0005-0000-0000-000083AD0000}"/>
    <cellStyle name="Note 6 20 2 4 2 3 2" xfId="25457" xr:uid="{00000000-0005-0000-0000-000084AD0000}"/>
    <cellStyle name="Note 6 20 2 4 2 3 3" xfId="39910" xr:uid="{00000000-0005-0000-0000-000085AD0000}"/>
    <cellStyle name="Note 6 20 2 4 2 4" xfId="10463" xr:uid="{00000000-0005-0000-0000-000086AD0000}"/>
    <cellStyle name="Note 6 20 2 4 2 4 2" xfId="27898" xr:uid="{00000000-0005-0000-0000-000087AD0000}"/>
    <cellStyle name="Note 6 20 2 4 2 4 3" xfId="42351" xr:uid="{00000000-0005-0000-0000-000088AD0000}"/>
    <cellStyle name="Note 6 20 2 4 2 5" xfId="12883" xr:uid="{00000000-0005-0000-0000-000089AD0000}"/>
    <cellStyle name="Note 6 20 2 4 2 5 2" xfId="30318" xr:uid="{00000000-0005-0000-0000-00008AAD0000}"/>
    <cellStyle name="Note 6 20 2 4 2 5 3" xfId="44771" xr:uid="{00000000-0005-0000-0000-00008BAD0000}"/>
    <cellStyle name="Note 6 20 2 4 2 6" xfId="19890" xr:uid="{00000000-0005-0000-0000-00008CAD0000}"/>
    <cellStyle name="Note 6 20 2 4 3" xfId="3050" xr:uid="{00000000-0005-0000-0000-00008DAD0000}"/>
    <cellStyle name="Note 6 20 2 4 3 2" xfId="5561" xr:uid="{00000000-0005-0000-0000-00008EAD0000}"/>
    <cellStyle name="Note 6 20 2 4 3 2 2" xfId="14797" xr:uid="{00000000-0005-0000-0000-00008FAD0000}"/>
    <cellStyle name="Note 6 20 2 4 3 2 2 2" xfId="32232" xr:uid="{00000000-0005-0000-0000-000090AD0000}"/>
    <cellStyle name="Note 6 20 2 4 3 2 2 3" xfId="46685" xr:uid="{00000000-0005-0000-0000-000091AD0000}"/>
    <cellStyle name="Note 6 20 2 4 3 2 3" xfId="17258" xr:uid="{00000000-0005-0000-0000-000092AD0000}"/>
    <cellStyle name="Note 6 20 2 4 3 2 3 2" xfId="34693" xr:uid="{00000000-0005-0000-0000-000093AD0000}"/>
    <cellStyle name="Note 6 20 2 4 3 2 3 3" xfId="49146" xr:uid="{00000000-0005-0000-0000-000094AD0000}"/>
    <cellStyle name="Note 6 20 2 4 3 2 4" xfId="22997" xr:uid="{00000000-0005-0000-0000-000095AD0000}"/>
    <cellStyle name="Note 6 20 2 4 3 2 5" xfId="37450" xr:uid="{00000000-0005-0000-0000-000096AD0000}"/>
    <cellStyle name="Note 6 20 2 4 3 3" xfId="8023" xr:uid="{00000000-0005-0000-0000-000097AD0000}"/>
    <cellStyle name="Note 6 20 2 4 3 3 2" xfId="25458" xr:uid="{00000000-0005-0000-0000-000098AD0000}"/>
    <cellStyle name="Note 6 20 2 4 3 3 3" xfId="39911" xr:uid="{00000000-0005-0000-0000-000099AD0000}"/>
    <cellStyle name="Note 6 20 2 4 3 4" xfId="10464" xr:uid="{00000000-0005-0000-0000-00009AAD0000}"/>
    <cellStyle name="Note 6 20 2 4 3 4 2" xfId="27899" xr:uid="{00000000-0005-0000-0000-00009BAD0000}"/>
    <cellStyle name="Note 6 20 2 4 3 4 3" xfId="42352" xr:uid="{00000000-0005-0000-0000-00009CAD0000}"/>
    <cellStyle name="Note 6 20 2 4 3 5" xfId="12884" xr:uid="{00000000-0005-0000-0000-00009DAD0000}"/>
    <cellStyle name="Note 6 20 2 4 3 5 2" xfId="30319" xr:uid="{00000000-0005-0000-0000-00009EAD0000}"/>
    <cellStyle name="Note 6 20 2 4 3 5 3" xfId="44772" xr:uid="{00000000-0005-0000-0000-00009FAD0000}"/>
    <cellStyle name="Note 6 20 2 4 3 6" xfId="19891" xr:uid="{00000000-0005-0000-0000-0000A0AD0000}"/>
    <cellStyle name="Note 6 20 2 4 4" xfId="3051" xr:uid="{00000000-0005-0000-0000-0000A1AD0000}"/>
    <cellStyle name="Note 6 20 2 4 4 2" xfId="5562" xr:uid="{00000000-0005-0000-0000-0000A2AD0000}"/>
    <cellStyle name="Note 6 20 2 4 4 2 2" xfId="22998" xr:uid="{00000000-0005-0000-0000-0000A3AD0000}"/>
    <cellStyle name="Note 6 20 2 4 4 2 3" xfId="37451" xr:uid="{00000000-0005-0000-0000-0000A4AD0000}"/>
    <cellStyle name="Note 6 20 2 4 4 3" xfId="8024" xr:uid="{00000000-0005-0000-0000-0000A5AD0000}"/>
    <cellStyle name="Note 6 20 2 4 4 3 2" xfId="25459" xr:uid="{00000000-0005-0000-0000-0000A6AD0000}"/>
    <cellStyle name="Note 6 20 2 4 4 3 3" xfId="39912" xr:uid="{00000000-0005-0000-0000-0000A7AD0000}"/>
    <cellStyle name="Note 6 20 2 4 4 4" xfId="10465" xr:uid="{00000000-0005-0000-0000-0000A8AD0000}"/>
    <cellStyle name="Note 6 20 2 4 4 4 2" xfId="27900" xr:uid="{00000000-0005-0000-0000-0000A9AD0000}"/>
    <cellStyle name="Note 6 20 2 4 4 4 3" xfId="42353" xr:uid="{00000000-0005-0000-0000-0000AAAD0000}"/>
    <cellStyle name="Note 6 20 2 4 4 5" xfId="12885" xr:uid="{00000000-0005-0000-0000-0000ABAD0000}"/>
    <cellStyle name="Note 6 20 2 4 4 5 2" xfId="30320" xr:uid="{00000000-0005-0000-0000-0000ACAD0000}"/>
    <cellStyle name="Note 6 20 2 4 4 5 3" xfId="44773" xr:uid="{00000000-0005-0000-0000-0000ADAD0000}"/>
    <cellStyle name="Note 6 20 2 4 4 6" xfId="15532" xr:uid="{00000000-0005-0000-0000-0000AEAD0000}"/>
    <cellStyle name="Note 6 20 2 4 4 6 2" xfId="32967" xr:uid="{00000000-0005-0000-0000-0000AFAD0000}"/>
    <cellStyle name="Note 6 20 2 4 4 6 3" xfId="47420" xr:uid="{00000000-0005-0000-0000-0000B0AD0000}"/>
    <cellStyle name="Note 6 20 2 4 4 7" xfId="19892" xr:uid="{00000000-0005-0000-0000-0000B1AD0000}"/>
    <cellStyle name="Note 6 20 2 4 4 8" xfId="20694" xr:uid="{00000000-0005-0000-0000-0000B2AD0000}"/>
    <cellStyle name="Note 6 20 2 4 5" xfId="5559" xr:uid="{00000000-0005-0000-0000-0000B3AD0000}"/>
    <cellStyle name="Note 6 20 2 4 5 2" xfId="14795" xr:uid="{00000000-0005-0000-0000-0000B4AD0000}"/>
    <cellStyle name="Note 6 20 2 4 5 2 2" xfId="32230" xr:uid="{00000000-0005-0000-0000-0000B5AD0000}"/>
    <cellStyle name="Note 6 20 2 4 5 2 3" xfId="46683" xr:uid="{00000000-0005-0000-0000-0000B6AD0000}"/>
    <cellStyle name="Note 6 20 2 4 5 3" xfId="17256" xr:uid="{00000000-0005-0000-0000-0000B7AD0000}"/>
    <cellStyle name="Note 6 20 2 4 5 3 2" xfId="34691" xr:uid="{00000000-0005-0000-0000-0000B8AD0000}"/>
    <cellStyle name="Note 6 20 2 4 5 3 3" xfId="49144" xr:uid="{00000000-0005-0000-0000-0000B9AD0000}"/>
    <cellStyle name="Note 6 20 2 4 5 4" xfId="22995" xr:uid="{00000000-0005-0000-0000-0000BAAD0000}"/>
    <cellStyle name="Note 6 20 2 4 5 5" xfId="37448" xr:uid="{00000000-0005-0000-0000-0000BBAD0000}"/>
    <cellStyle name="Note 6 20 2 4 6" xfId="8021" xr:uid="{00000000-0005-0000-0000-0000BCAD0000}"/>
    <cellStyle name="Note 6 20 2 4 6 2" xfId="25456" xr:uid="{00000000-0005-0000-0000-0000BDAD0000}"/>
    <cellStyle name="Note 6 20 2 4 6 3" xfId="39909" xr:uid="{00000000-0005-0000-0000-0000BEAD0000}"/>
    <cellStyle name="Note 6 20 2 4 7" xfId="10462" xr:uid="{00000000-0005-0000-0000-0000BFAD0000}"/>
    <cellStyle name="Note 6 20 2 4 7 2" xfId="27897" xr:uid="{00000000-0005-0000-0000-0000C0AD0000}"/>
    <cellStyle name="Note 6 20 2 4 7 3" xfId="42350" xr:uid="{00000000-0005-0000-0000-0000C1AD0000}"/>
    <cellStyle name="Note 6 20 2 4 8" xfId="12882" xr:uid="{00000000-0005-0000-0000-0000C2AD0000}"/>
    <cellStyle name="Note 6 20 2 4 8 2" xfId="30317" xr:uid="{00000000-0005-0000-0000-0000C3AD0000}"/>
    <cellStyle name="Note 6 20 2 4 8 3" xfId="44770" xr:uid="{00000000-0005-0000-0000-0000C4AD0000}"/>
    <cellStyle name="Note 6 20 2 4 9" xfId="19889" xr:uid="{00000000-0005-0000-0000-0000C5AD0000}"/>
    <cellStyle name="Note 6 20 2 5" xfId="3052" xr:uid="{00000000-0005-0000-0000-0000C6AD0000}"/>
    <cellStyle name="Note 6 20 2 5 2" xfId="5563" xr:uid="{00000000-0005-0000-0000-0000C7AD0000}"/>
    <cellStyle name="Note 6 20 2 5 2 2" xfId="14798" xr:uid="{00000000-0005-0000-0000-0000C8AD0000}"/>
    <cellStyle name="Note 6 20 2 5 2 2 2" xfId="32233" xr:uid="{00000000-0005-0000-0000-0000C9AD0000}"/>
    <cellStyle name="Note 6 20 2 5 2 2 3" xfId="46686" xr:uid="{00000000-0005-0000-0000-0000CAAD0000}"/>
    <cellStyle name="Note 6 20 2 5 2 3" xfId="17259" xr:uid="{00000000-0005-0000-0000-0000CBAD0000}"/>
    <cellStyle name="Note 6 20 2 5 2 3 2" xfId="34694" xr:uid="{00000000-0005-0000-0000-0000CCAD0000}"/>
    <cellStyle name="Note 6 20 2 5 2 3 3" xfId="49147" xr:uid="{00000000-0005-0000-0000-0000CDAD0000}"/>
    <cellStyle name="Note 6 20 2 5 2 4" xfId="22999" xr:uid="{00000000-0005-0000-0000-0000CEAD0000}"/>
    <cellStyle name="Note 6 20 2 5 2 5" xfId="37452" xr:uid="{00000000-0005-0000-0000-0000CFAD0000}"/>
    <cellStyle name="Note 6 20 2 5 3" xfId="8025" xr:uid="{00000000-0005-0000-0000-0000D0AD0000}"/>
    <cellStyle name="Note 6 20 2 5 3 2" xfId="25460" xr:uid="{00000000-0005-0000-0000-0000D1AD0000}"/>
    <cellStyle name="Note 6 20 2 5 3 3" xfId="39913" xr:uid="{00000000-0005-0000-0000-0000D2AD0000}"/>
    <cellStyle name="Note 6 20 2 5 4" xfId="10466" xr:uid="{00000000-0005-0000-0000-0000D3AD0000}"/>
    <cellStyle name="Note 6 20 2 5 4 2" xfId="27901" xr:uid="{00000000-0005-0000-0000-0000D4AD0000}"/>
    <cellStyle name="Note 6 20 2 5 4 3" xfId="42354" xr:uid="{00000000-0005-0000-0000-0000D5AD0000}"/>
    <cellStyle name="Note 6 20 2 5 5" xfId="12886" xr:uid="{00000000-0005-0000-0000-0000D6AD0000}"/>
    <cellStyle name="Note 6 20 2 5 5 2" xfId="30321" xr:uid="{00000000-0005-0000-0000-0000D7AD0000}"/>
    <cellStyle name="Note 6 20 2 5 5 3" xfId="44774" xr:uid="{00000000-0005-0000-0000-0000D8AD0000}"/>
    <cellStyle name="Note 6 20 2 5 6" xfId="19893" xr:uid="{00000000-0005-0000-0000-0000D9AD0000}"/>
    <cellStyle name="Note 6 20 2 6" xfId="3053" xr:uid="{00000000-0005-0000-0000-0000DAAD0000}"/>
    <cellStyle name="Note 6 20 2 6 2" xfId="5564" xr:uid="{00000000-0005-0000-0000-0000DBAD0000}"/>
    <cellStyle name="Note 6 20 2 6 2 2" xfId="14799" xr:uid="{00000000-0005-0000-0000-0000DCAD0000}"/>
    <cellStyle name="Note 6 20 2 6 2 2 2" xfId="32234" xr:uid="{00000000-0005-0000-0000-0000DDAD0000}"/>
    <cellStyle name="Note 6 20 2 6 2 2 3" xfId="46687" xr:uid="{00000000-0005-0000-0000-0000DEAD0000}"/>
    <cellStyle name="Note 6 20 2 6 2 3" xfId="17260" xr:uid="{00000000-0005-0000-0000-0000DFAD0000}"/>
    <cellStyle name="Note 6 20 2 6 2 3 2" xfId="34695" xr:uid="{00000000-0005-0000-0000-0000E0AD0000}"/>
    <cellStyle name="Note 6 20 2 6 2 3 3" xfId="49148" xr:uid="{00000000-0005-0000-0000-0000E1AD0000}"/>
    <cellStyle name="Note 6 20 2 6 2 4" xfId="23000" xr:uid="{00000000-0005-0000-0000-0000E2AD0000}"/>
    <cellStyle name="Note 6 20 2 6 2 5" xfId="37453" xr:uid="{00000000-0005-0000-0000-0000E3AD0000}"/>
    <cellStyle name="Note 6 20 2 6 3" xfId="8026" xr:uid="{00000000-0005-0000-0000-0000E4AD0000}"/>
    <cellStyle name="Note 6 20 2 6 3 2" xfId="25461" xr:uid="{00000000-0005-0000-0000-0000E5AD0000}"/>
    <cellStyle name="Note 6 20 2 6 3 3" xfId="39914" xr:uid="{00000000-0005-0000-0000-0000E6AD0000}"/>
    <cellStyle name="Note 6 20 2 6 4" xfId="10467" xr:uid="{00000000-0005-0000-0000-0000E7AD0000}"/>
    <cellStyle name="Note 6 20 2 6 4 2" xfId="27902" xr:uid="{00000000-0005-0000-0000-0000E8AD0000}"/>
    <cellStyle name="Note 6 20 2 6 4 3" xfId="42355" xr:uid="{00000000-0005-0000-0000-0000E9AD0000}"/>
    <cellStyle name="Note 6 20 2 6 5" xfId="12887" xr:uid="{00000000-0005-0000-0000-0000EAAD0000}"/>
    <cellStyle name="Note 6 20 2 6 5 2" xfId="30322" xr:uid="{00000000-0005-0000-0000-0000EBAD0000}"/>
    <cellStyle name="Note 6 20 2 6 5 3" xfId="44775" xr:uid="{00000000-0005-0000-0000-0000ECAD0000}"/>
    <cellStyle name="Note 6 20 2 6 6" xfId="19894" xr:uid="{00000000-0005-0000-0000-0000EDAD0000}"/>
    <cellStyle name="Note 6 20 2 7" xfId="3054" xr:uid="{00000000-0005-0000-0000-0000EEAD0000}"/>
    <cellStyle name="Note 6 20 2 7 2" xfId="5565" xr:uid="{00000000-0005-0000-0000-0000EFAD0000}"/>
    <cellStyle name="Note 6 20 2 7 2 2" xfId="23001" xr:uid="{00000000-0005-0000-0000-0000F0AD0000}"/>
    <cellStyle name="Note 6 20 2 7 2 3" xfId="37454" xr:uid="{00000000-0005-0000-0000-0000F1AD0000}"/>
    <cellStyle name="Note 6 20 2 7 3" xfId="8027" xr:uid="{00000000-0005-0000-0000-0000F2AD0000}"/>
    <cellStyle name="Note 6 20 2 7 3 2" xfId="25462" xr:uid="{00000000-0005-0000-0000-0000F3AD0000}"/>
    <cellStyle name="Note 6 20 2 7 3 3" xfId="39915" xr:uid="{00000000-0005-0000-0000-0000F4AD0000}"/>
    <cellStyle name="Note 6 20 2 7 4" xfId="10468" xr:uid="{00000000-0005-0000-0000-0000F5AD0000}"/>
    <cellStyle name="Note 6 20 2 7 4 2" xfId="27903" xr:uid="{00000000-0005-0000-0000-0000F6AD0000}"/>
    <cellStyle name="Note 6 20 2 7 4 3" xfId="42356" xr:uid="{00000000-0005-0000-0000-0000F7AD0000}"/>
    <cellStyle name="Note 6 20 2 7 5" xfId="12888" xr:uid="{00000000-0005-0000-0000-0000F8AD0000}"/>
    <cellStyle name="Note 6 20 2 7 5 2" xfId="30323" xr:uid="{00000000-0005-0000-0000-0000F9AD0000}"/>
    <cellStyle name="Note 6 20 2 7 5 3" xfId="44776" xr:uid="{00000000-0005-0000-0000-0000FAAD0000}"/>
    <cellStyle name="Note 6 20 2 7 6" xfId="15533" xr:uid="{00000000-0005-0000-0000-0000FBAD0000}"/>
    <cellStyle name="Note 6 20 2 7 6 2" xfId="32968" xr:uid="{00000000-0005-0000-0000-0000FCAD0000}"/>
    <cellStyle name="Note 6 20 2 7 6 3" xfId="47421" xr:uid="{00000000-0005-0000-0000-0000FDAD0000}"/>
    <cellStyle name="Note 6 20 2 7 7" xfId="19895" xr:uid="{00000000-0005-0000-0000-0000FEAD0000}"/>
    <cellStyle name="Note 6 20 2 7 8" xfId="20695" xr:uid="{00000000-0005-0000-0000-0000FFAD0000}"/>
    <cellStyle name="Note 6 20 2 8" xfId="5550" xr:uid="{00000000-0005-0000-0000-000000AE0000}"/>
    <cellStyle name="Note 6 20 2 8 2" xfId="14788" xr:uid="{00000000-0005-0000-0000-000001AE0000}"/>
    <cellStyle name="Note 6 20 2 8 2 2" xfId="32223" xr:uid="{00000000-0005-0000-0000-000002AE0000}"/>
    <cellStyle name="Note 6 20 2 8 2 3" xfId="46676" xr:uid="{00000000-0005-0000-0000-000003AE0000}"/>
    <cellStyle name="Note 6 20 2 8 3" xfId="17249" xr:uid="{00000000-0005-0000-0000-000004AE0000}"/>
    <cellStyle name="Note 6 20 2 8 3 2" xfId="34684" xr:uid="{00000000-0005-0000-0000-000005AE0000}"/>
    <cellStyle name="Note 6 20 2 8 3 3" xfId="49137" xr:uid="{00000000-0005-0000-0000-000006AE0000}"/>
    <cellStyle name="Note 6 20 2 8 4" xfId="22986" xr:uid="{00000000-0005-0000-0000-000007AE0000}"/>
    <cellStyle name="Note 6 20 2 8 5" xfId="37439" xr:uid="{00000000-0005-0000-0000-000008AE0000}"/>
    <cellStyle name="Note 6 20 2 9" xfId="8012" xr:uid="{00000000-0005-0000-0000-000009AE0000}"/>
    <cellStyle name="Note 6 20 2 9 2" xfId="25447" xr:uid="{00000000-0005-0000-0000-00000AAE0000}"/>
    <cellStyle name="Note 6 20 2 9 3" xfId="39900" xr:uid="{00000000-0005-0000-0000-00000BAE0000}"/>
    <cellStyle name="Note 6 20 3" xfId="3055" xr:uid="{00000000-0005-0000-0000-00000CAE0000}"/>
    <cellStyle name="Note 6 20 3 2" xfId="5566" xr:uid="{00000000-0005-0000-0000-00000DAE0000}"/>
    <cellStyle name="Note 6 20 3 2 2" xfId="14800" xr:uid="{00000000-0005-0000-0000-00000EAE0000}"/>
    <cellStyle name="Note 6 20 3 2 2 2" xfId="32235" xr:uid="{00000000-0005-0000-0000-00000FAE0000}"/>
    <cellStyle name="Note 6 20 3 2 2 3" xfId="46688" xr:uid="{00000000-0005-0000-0000-000010AE0000}"/>
    <cellStyle name="Note 6 20 3 2 3" xfId="17261" xr:uid="{00000000-0005-0000-0000-000011AE0000}"/>
    <cellStyle name="Note 6 20 3 2 3 2" xfId="34696" xr:uid="{00000000-0005-0000-0000-000012AE0000}"/>
    <cellStyle name="Note 6 20 3 2 3 3" xfId="49149" xr:uid="{00000000-0005-0000-0000-000013AE0000}"/>
    <cellStyle name="Note 6 20 3 2 4" xfId="23002" xr:uid="{00000000-0005-0000-0000-000014AE0000}"/>
    <cellStyle name="Note 6 20 3 2 5" xfId="37455" xr:uid="{00000000-0005-0000-0000-000015AE0000}"/>
    <cellStyle name="Note 6 20 3 3" xfId="8028" xr:uid="{00000000-0005-0000-0000-000016AE0000}"/>
    <cellStyle name="Note 6 20 3 3 2" xfId="25463" xr:uid="{00000000-0005-0000-0000-000017AE0000}"/>
    <cellStyle name="Note 6 20 3 3 3" xfId="39916" xr:uid="{00000000-0005-0000-0000-000018AE0000}"/>
    <cellStyle name="Note 6 20 3 4" xfId="10469" xr:uid="{00000000-0005-0000-0000-000019AE0000}"/>
    <cellStyle name="Note 6 20 3 4 2" xfId="27904" xr:uid="{00000000-0005-0000-0000-00001AAE0000}"/>
    <cellStyle name="Note 6 20 3 4 3" xfId="42357" xr:uid="{00000000-0005-0000-0000-00001BAE0000}"/>
    <cellStyle name="Note 6 20 3 5" xfId="12889" xr:uid="{00000000-0005-0000-0000-00001CAE0000}"/>
    <cellStyle name="Note 6 20 3 5 2" xfId="30324" xr:uid="{00000000-0005-0000-0000-00001DAE0000}"/>
    <cellStyle name="Note 6 20 3 5 3" xfId="44777" xr:uid="{00000000-0005-0000-0000-00001EAE0000}"/>
    <cellStyle name="Note 6 20 3 6" xfId="19896" xr:uid="{00000000-0005-0000-0000-00001FAE0000}"/>
    <cellStyle name="Note 6 20 4" xfId="3056" xr:uid="{00000000-0005-0000-0000-000020AE0000}"/>
    <cellStyle name="Note 6 20 4 2" xfId="5567" xr:uid="{00000000-0005-0000-0000-000021AE0000}"/>
    <cellStyle name="Note 6 20 4 2 2" xfId="14801" xr:uid="{00000000-0005-0000-0000-000022AE0000}"/>
    <cellStyle name="Note 6 20 4 2 2 2" xfId="32236" xr:uid="{00000000-0005-0000-0000-000023AE0000}"/>
    <cellStyle name="Note 6 20 4 2 2 3" xfId="46689" xr:uid="{00000000-0005-0000-0000-000024AE0000}"/>
    <cellStyle name="Note 6 20 4 2 3" xfId="17262" xr:uid="{00000000-0005-0000-0000-000025AE0000}"/>
    <cellStyle name="Note 6 20 4 2 3 2" xfId="34697" xr:uid="{00000000-0005-0000-0000-000026AE0000}"/>
    <cellStyle name="Note 6 20 4 2 3 3" xfId="49150" xr:uid="{00000000-0005-0000-0000-000027AE0000}"/>
    <cellStyle name="Note 6 20 4 2 4" xfId="23003" xr:uid="{00000000-0005-0000-0000-000028AE0000}"/>
    <cellStyle name="Note 6 20 4 2 5" xfId="37456" xr:uid="{00000000-0005-0000-0000-000029AE0000}"/>
    <cellStyle name="Note 6 20 4 3" xfId="8029" xr:uid="{00000000-0005-0000-0000-00002AAE0000}"/>
    <cellStyle name="Note 6 20 4 3 2" xfId="25464" xr:uid="{00000000-0005-0000-0000-00002BAE0000}"/>
    <cellStyle name="Note 6 20 4 3 3" xfId="39917" xr:uid="{00000000-0005-0000-0000-00002CAE0000}"/>
    <cellStyle name="Note 6 20 4 4" xfId="10470" xr:uid="{00000000-0005-0000-0000-00002DAE0000}"/>
    <cellStyle name="Note 6 20 4 4 2" xfId="27905" xr:uid="{00000000-0005-0000-0000-00002EAE0000}"/>
    <cellStyle name="Note 6 20 4 4 3" xfId="42358" xr:uid="{00000000-0005-0000-0000-00002FAE0000}"/>
    <cellStyle name="Note 6 20 4 5" xfId="12890" xr:uid="{00000000-0005-0000-0000-000030AE0000}"/>
    <cellStyle name="Note 6 20 4 5 2" xfId="30325" xr:uid="{00000000-0005-0000-0000-000031AE0000}"/>
    <cellStyle name="Note 6 20 4 5 3" xfId="44778" xr:uid="{00000000-0005-0000-0000-000032AE0000}"/>
    <cellStyle name="Note 6 20 4 6" xfId="19897" xr:uid="{00000000-0005-0000-0000-000033AE0000}"/>
    <cellStyle name="Note 6 20 5" xfId="3057" xr:uid="{00000000-0005-0000-0000-000034AE0000}"/>
    <cellStyle name="Note 6 20 5 2" xfId="5568" xr:uid="{00000000-0005-0000-0000-000035AE0000}"/>
    <cellStyle name="Note 6 20 5 2 2" xfId="23004" xr:uid="{00000000-0005-0000-0000-000036AE0000}"/>
    <cellStyle name="Note 6 20 5 2 3" xfId="37457" xr:uid="{00000000-0005-0000-0000-000037AE0000}"/>
    <cellStyle name="Note 6 20 5 3" xfId="8030" xr:uid="{00000000-0005-0000-0000-000038AE0000}"/>
    <cellStyle name="Note 6 20 5 3 2" xfId="25465" xr:uid="{00000000-0005-0000-0000-000039AE0000}"/>
    <cellStyle name="Note 6 20 5 3 3" xfId="39918" xr:uid="{00000000-0005-0000-0000-00003AAE0000}"/>
    <cellStyle name="Note 6 20 5 4" xfId="10471" xr:uid="{00000000-0005-0000-0000-00003BAE0000}"/>
    <cellStyle name="Note 6 20 5 4 2" xfId="27906" xr:uid="{00000000-0005-0000-0000-00003CAE0000}"/>
    <cellStyle name="Note 6 20 5 4 3" xfId="42359" xr:uid="{00000000-0005-0000-0000-00003DAE0000}"/>
    <cellStyle name="Note 6 20 5 5" xfId="12891" xr:uid="{00000000-0005-0000-0000-00003EAE0000}"/>
    <cellStyle name="Note 6 20 5 5 2" xfId="30326" xr:uid="{00000000-0005-0000-0000-00003FAE0000}"/>
    <cellStyle name="Note 6 20 5 5 3" xfId="44779" xr:uid="{00000000-0005-0000-0000-000040AE0000}"/>
    <cellStyle name="Note 6 20 5 6" xfId="15534" xr:uid="{00000000-0005-0000-0000-000041AE0000}"/>
    <cellStyle name="Note 6 20 5 6 2" xfId="32969" xr:uid="{00000000-0005-0000-0000-000042AE0000}"/>
    <cellStyle name="Note 6 20 5 6 3" xfId="47422" xr:uid="{00000000-0005-0000-0000-000043AE0000}"/>
    <cellStyle name="Note 6 20 5 7" xfId="19898" xr:uid="{00000000-0005-0000-0000-000044AE0000}"/>
    <cellStyle name="Note 6 20 5 8" xfId="20696" xr:uid="{00000000-0005-0000-0000-000045AE0000}"/>
    <cellStyle name="Note 6 20 6" xfId="5549" xr:uid="{00000000-0005-0000-0000-000046AE0000}"/>
    <cellStyle name="Note 6 20 6 2" xfId="14787" xr:uid="{00000000-0005-0000-0000-000047AE0000}"/>
    <cellStyle name="Note 6 20 6 2 2" xfId="32222" xr:uid="{00000000-0005-0000-0000-000048AE0000}"/>
    <cellStyle name="Note 6 20 6 2 3" xfId="46675" xr:uid="{00000000-0005-0000-0000-000049AE0000}"/>
    <cellStyle name="Note 6 20 6 3" xfId="17248" xr:uid="{00000000-0005-0000-0000-00004AAE0000}"/>
    <cellStyle name="Note 6 20 6 3 2" xfId="34683" xr:uid="{00000000-0005-0000-0000-00004BAE0000}"/>
    <cellStyle name="Note 6 20 6 3 3" xfId="49136" xr:uid="{00000000-0005-0000-0000-00004CAE0000}"/>
    <cellStyle name="Note 6 20 6 4" xfId="22985" xr:uid="{00000000-0005-0000-0000-00004DAE0000}"/>
    <cellStyle name="Note 6 20 6 5" xfId="37438" xr:uid="{00000000-0005-0000-0000-00004EAE0000}"/>
    <cellStyle name="Note 6 20 7" xfId="8011" xr:uid="{00000000-0005-0000-0000-00004FAE0000}"/>
    <cellStyle name="Note 6 20 7 2" xfId="25446" xr:uid="{00000000-0005-0000-0000-000050AE0000}"/>
    <cellStyle name="Note 6 20 7 3" xfId="39899" xr:uid="{00000000-0005-0000-0000-000051AE0000}"/>
    <cellStyle name="Note 6 20 8" xfId="10452" xr:uid="{00000000-0005-0000-0000-000052AE0000}"/>
    <cellStyle name="Note 6 20 8 2" xfId="27887" xr:uid="{00000000-0005-0000-0000-000053AE0000}"/>
    <cellStyle name="Note 6 20 8 3" xfId="42340" xr:uid="{00000000-0005-0000-0000-000054AE0000}"/>
    <cellStyle name="Note 6 20 9" xfId="12872" xr:uid="{00000000-0005-0000-0000-000055AE0000}"/>
    <cellStyle name="Note 6 20 9 2" xfId="30307" xr:uid="{00000000-0005-0000-0000-000056AE0000}"/>
    <cellStyle name="Note 6 20 9 3" xfId="44760" xr:uid="{00000000-0005-0000-0000-000057AE0000}"/>
    <cellStyle name="Note 6 21" xfId="3058" xr:uid="{00000000-0005-0000-0000-000058AE0000}"/>
    <cellStyle name="Note 6 21 10" xfId="10472" xr:uid="{00000000-0005-0000-0000-000059AE0000}"/>
    <cellStyle name="Note 6 21 10 2" xfId="27907" xr:uid="{00000000-0005-0000-0000-00005AAE0000}"/>
    <cellStyle name="Note 6 21 10 3" xfId="42360" xr:uid="{00000000-0005-0000-0000-00005BAE0000}"/>
    <cellStyle name="Note 6 21 11" xfId="12892" xr:uid="{00000000-0005-0000-0000-00005CAE0000}"/>
    <cellStyle name="Note 6 21 11 2" xfId="30327" xr:uid="{00000000-0005-0000-0000-00005DAE0000}"/>
    <cellStyle name="Note 6 21 11 3" xfId="44780" xr:uid="{00000000-0005-0000-0000-00005EAE0000}"/>
    <cellStyle name="Note 6 21 12" xfId="19899" xr:uid="{00000000-0005-0000-0000-00005FAE0000}"/>
    <cellStyle name="Note 6 21 2" xfId="3059" xr:uid="{00000000-0005-0000-0000-000060AE0000}"/>
    <cellStyle name="Note 6 21 2 2" xfId="3060" xr:uid="{00000000-0005-0000-0000-000061AE0000}"/>
    <cellStyle name="Note 6 21 2 2 2" xfId="5571" xr:uid="{00000000-0005-0000-0000-000062AE0000}"/>
    <cellStyle name="Note 6 21 2 2 2 2" xfId="14804" xr:uid="{00000000-0005-0000-0000-000063AE0000}"/>
    <cellStyle name="Note 6 21 2 2 2 2 2" xfId="32239" xr:uid="{00000000-0005-0000-0000-000064AE0000}"/>
    <cellStyle name="Note 6 21 2 2 2 2 3" xfId="46692" xr:uid="{00000000-0005-0000-0000-000065AE0000}"/>
    <cellStyle name="Note 6 21 2 2 2 3" xfId="17265" xr:uid="{00000000-0005-0000-0000-000066AE0000}"/>
    <cellStyle name="Note 6 21 2 2 2 3 2" xfId="34700" xr:uid="{00000000-0005-0000-0000-000067AE0000}"/>
    <cellStyle name="Note 6 21 2 2 2 3 3" xfId="49153" xr:uid="{00000000-0005-0000-0000-000068AE0000}"/>
    <cellStyle name="Note 6 21 2 2 2 4" xfId="23007" xr:uid="{00000000-0005-0000-0000-000069AE0000}"/>
    <cellStyle name="Note 6 21 2 2 2 5" xfId="37460" xr:uid="{00000000-0005-0000-0000-00006AAE0000}"/>
    <cellStyle name="Note 6 21 2 2 3" xfId="8033" xr:uid="{00000000-0005-0000-0000-00006BAE0000}"/>
    <cellStyle name="Note 6 21 2 2 3 2" xfId="25468" xr:uid="{00000000-0005-0000-0000-00006CAE0000}"/>
    <cellStyle name="Note 6 21 2 2 3 3" xfId="39921" xr:uid="{00000000-0005-0000-0000-00006DAE0000}"/>
    <cellStyle name="Note 6 21 2 2 4" xfId="10474" xr:uid="{00000000-0005-0000-0000-00006EAE0000}"/>
    <cellStyle name="Note 6 21 2 2 4 2" xfId="27909" xr:uid="{00000000-0005-0000-0000-00006FAE0000}"/>
    <cellStyle name="Note 6 21 2 2 4 3" xfId="42362" xr:uid="{00000000-0005-0000-0000-000070AE0000}"/>
    <cellStyle name="Note 6 21 2 2 5" xfId="12894" xr:uid="{00000000-0005-0000-0000-000071AE0000}"/>
    <cellStyle name="Note 6 21 2 2 5 2" xfId="30329" xr:uid="{00000000-0005-0000-0000-000072AE0000}"/>
    <cellStyle name="Note 6 21 2 2 5 3" xfId="44782" xr:uid="{00000000-0005-0000-0000-000073AE0000}"/>
    <cellStyle name="Note 6 21 2 2 6" xfId="19901" xr:uid="{00000000-0005-0000-0000-000074AE0000}"/>
    <cellStyle name="Note 6 21 2 3" xfId="3061" xr:uid="{00000000-0005-0000-0000-000075AE0000}"/>
    <cellStyle name="Note 6 21 2 3 2" xfId="5572" xr:uid="{00000000-0005-0000-0000-000076AE0000}"/>
    <cellStyle name="Note 6 21 2 3 2 2" xfId="14805" xr:uid="{00000000-0005-0000-0000-000077AE0000}"/>
    <cellStyle name="Note 6 21 2 3 2 2 2" xfId="32240" xr:uid="{00000000-0005-0000-0000-000078AE0000}"/>
    <cellStyle name="Note 6 21 2 3 2 2 3" xfId="46693" xr:uid="{00000000-0005-0000-0000-000079AE0000}"/>
    <cellStyle name="Note 6 21 2 3 2 3" xfId="17266" xr:uid="{00000000-0005-0000-0000-00007AAE0000}"/>
    <cellStyle name="Note 6 21 2 3 2 3 2" xfId="34701" xr:uid="{00000000-0005-0000-0000-00007BAE0000}"/>
    <cellStyle name="Note 6 21 2 3 2 3 3" xfId="49154" xr:uid="{00000000-0005-0000-0000-00007CAE0000}"/>
    <cellStyle name="Note 6 21 2 3 2 4" xfId="23008" xr:uid="{00000000-0005-0000-0000-00007DAE0000}"/>
    <cellStyle name="Note 6 21 2 3 2 5" xfId="37461" xr:uid="{00000000-0005-0000-0000-00007EAE0000}"/>
    <cellStyle name="Note 6 21 2 3 3" xfId="8034" xr:uid="{00000000-0005-0000-0000-00007FAE0000}"/>
    <cellStyle name="Note 6 21 2 3 3 2" xfId="25469" xr:uid="{00000000-0005-0000-0000-000080AE0000}"/>
    <cellStyle name="Note 6 21 2 3 3 3" xfId="39922" xr:uid="{00000000-0005-0000-0000-000081AE0000}"/>
    <cellStyle name="Note 6 21 2 3 4" xfId="10475" xr:uid="{00000000-0005-0000-0000-000082AE0000}"/>
    <cellStyle name="Note 6 21 2 3 4 2" xfId="27910" xr:uid="{00000000-0005-0000-0000-000083AE0000}"/>
    <cellStyle name="Note 6 21 2 3 4 3" xfId="42363" xr:uid="{00000000-0005-0000-0000-000084AE0000}"/>
    <cellStyle name="Note 6 21 2 3 5" xfId="12895" xr:uid="{00000000-0005-0000-0000-000085AE0000}"/>
    <cellStyle name="Note 6 21 2 3 5 2" xfId="30330" xr:uid="{00000000-0005-0000-0000-000086AE0000}"/>
    <cellStyle name="Note 6 21 2 3 5 3" xfId="44783" xr:uid="{00000000-0005-0000-0000-000087AE0000}"/>
    <cellStyle name="Note 6 21 2 3 6" xfId="19902" xr:uid="{00000000-0005-0000-0000-000088AE0000}"/>
    <cellStyle name="Note 6 21 2 4" xfId="3062" xr:uid="{00000000-0005-0000-0000-000089AE0000}"/>
    <cellStyle name="Note 6 21 2 4 2" xfId="5573" xr:uid="{00000000-0005-0000-0000-00008AAE0000}"/>
    <cellStyle name="Note 6 21 2 4 2 2" xfId="23009" xr:uid="{00000000-0005-0000-0000-00008BAE0000}"/>
    <cellStyle name="Note 6 21 2 4 2 3" xfId="37462" xr:uid="{00000000-0005-0000-0000-00008CAE0000}"/>
    <cellStyle name="Note 6 21 2 4 3" xfId="8035" xr:uid="{00000000-0005-0000-0000-00008DAE0000}"/>
    <cellStyle name="Note 6 21 2 4 3 2" xfId="25470" xr:uid="{00000000-0005-0000-0000-00008EAE0000}"/>
    <cellStyle name="Note 6 21 2 4 3 3" xfId="39923" xr:uid="{00000000-0005-0000-0000-00008FAE0000}"/>
    <cellStyle name="Note 6 21 2 4 4" xfId="10476" xr:uid="{00000000-0005-0000-0000-000090AE0000}"/>
    <cellStyle name="Note 6 21 2 4 4 2" xfId="27911" xr:uid="{00000000-0005-0000-0000-000091AE0000}"/>
    <cellStyle name="Note 6 21 2 4 4 3" xfId="42364" xr:uid="{00000000-0005-0000-0000-000092AE0000}"/>
    <cellStyle name="Note 6 21 2 4 5" xfId="12896" xr:uid="{00000000-0005-0000-0000-000093AE0000}"/>
    <cellStyle name="Note 6 21 2 4 5 2" xfId="30331" xr:uid="{00000000-0005-0000-0000-000094AE0000}"/>
    <cellStyle name="Note 6 21 2 4 5 3" xfId="44784" xr:uid="{00000000-0005-0000-0000-000095AE0000}"/>
    <cellStyle name="Note 6 21 2 4 6" xfId="15535" xr:uid="{00000000-0005-0000-0000-000096AE0000}"/>
    <cellStyle name="Note 6 21 2 4 6 2" xfId="32970" xr:uid="{00000000-0005-0000-0000-000097AE0000}"/>
    <cellStyle name="Note 6 21 2 4 6 3" xfId="47423" xr:uid="{00000000-0005-0000-0000-000098AE0000}"/>
    <cellStyle name="Note 6 21 2 4 7" xfId="19903" xr:uid="{00000000-0005-0000-0000-000099AE0000}"/>
    <cellStyle name="Note 6 21 2 4 8" xfId="20697" xr:uid="{00000000-0005-0000-0000-00009AAE0000}"/>
    <cellStyle name="Note 6 21 2 5" xfId="5570" xr:uid="{00000000-0005-0000-0000-00009BAE0000}"/>
    <cellStyle name="Note 6 21 2 5 2" xfId="14803" xr:uid="{00000000-0005-0000-0000-00009CAE0000}"/>
    <cellStyle name="Note 6 21 2 5 2 2" xfId="32238" xr:uid="{00000000-0005-0000-0000-00009DAE0000}"/>
    <cellStyle name="Note 6 21 2 5 2 3" xfId="46691" xr:uid="{00000000-0005-0000-0000-00009EAE0000}"/>
    <cellStyle name="Note 6 21 2 5 3" xfId="17264" xr:uid="{00000000-0005-0000-0000-00009FAE0000}"/>
    <cellStyle name="Note 6 21 2 5 3 2" xfId="34699" xr:uid="{00000000-0005-0000-0000-0000A0AE0000}"/>
    <cellStyle name="Note 6 21 2 5 3 3" xfId="49152" xr:uid="{00000000-0005-0000-0000-0000A1AE0000}"/>
    <cellStyle name="Note 6 21 2 5 4" xfId="23006" xr:uid="{00000000-0005-0000-0000-0000A2AE0000}"/>
    <cellStyle name="Note 6 21 2 5 5" xfId="37459" xr:uid="{00000000-0005-0000-0000-0000A3AE0000}"/>
    <cellStyle name="Note 6 21 2 6" xfId="8032" xr:uid="{00000000-0005-0000-0000-0000A4AE0000}"/>
    <cellStyle name="Note 6 21 2 6 2" xfId="25467" xr:uid="{00000000-0005-0000-0000-0000A5AE0000}"/>
    <cellStyle name="Note 6 21 2 6 3" xfId="39920" xr:uid="{00000000-0005-0000-0000-0000A6AE0000}"/>
    <cellStyle name="Note 6 21 2 7" xfId="10473" xr:uid="{00000000-0005-0000-0000-0000A7AE0000}"/>
    <cellStyle name="Note 6 21 2 7 2" xfId="27908" xr:uid="{00000000-0005-0000-0000-0000A8AE0000}"/>
    <cellStyle name="Note 6 21 2 7 3" xfId="42361" xr:uid="{00000000-0005-0000-0000-0000A9AE0000}"/>
    <cellStyle name="Note 6 21 2 8" xfId="12893" xr:uid="{00000000-0005-0000-0000-0000AAAE0000}"/>
    <cellStyle name="Note 6 21 2 8 2" xfId="30328" xr:uid="{00000000-0005-0000-0000-0000ABAE0000}"/>
    <cellStyle name="Note 6 21 2 8 3" xfId="44781" xr:uid="{00000000-0005-0000-0000-0000ACAE0000}"/>
    <cellStyle name="Note 6 21 2 9" xfId="19900" xr:uid="{00000000-0005-0000-0000-0000ADAE0000}"/>
    <cellStyle name="Note 6 21 3" xfId="3063" xr:uid="{00000000-0005-0000-0000-0000AEAE0000}"/>
    <cellStyle name="Note 6 21 3 2" xfId="3064" xr:uid="{00000000-0005-0000-0000-0000AFAE0000}"/>
    <cellStyle name="Note 6 21 3 2 2" xfId="5575" xr:uid="{00000000-0005-0000-0000-0000B0AE0000}"/>
    <cellStyle name="Note 6 21 3 2 2 2" xfId="14807" xr:uid="{00000000-0005-0000-0000-0000B1AE0000}"/>
    <cellStyle name="Note 6 21 3 2 2 2 2" xfId="32242" xr:uid="{00000000-0005-0000-0000-0000B2AE0000}"/>
    <cellStyle name="Note 6 21 3 2 2 2 3" xfId="46695" xr:uid="{00000000-0005-0000-0000-0000B3AE0000}"/>
    <cellStyle name="Note 6 21 3 2 2 3" xfId="17268" xr:uid="{00000000-0005-0000-0000-0000B4AE0000}"/>
    <cellStyle name="Note 6 21 3 2 2 3 2" xfId="34703" xr:uid="{00000000-0005-0000-0000-0000B5AE0000}"/>
    <cellStyle name="Note 6 21 3 2 2 3 3" xfId="49156" xr:uid="{00000000-0005-0000-0000-0000B6AE0000}"/>
    <cellStyle name="Note 6 21 3 2 2 4" xfId="23011" xr:uid="{00000000-0005-0000-0000-0000B7AE0000}"/>
    <cellStyle name="Note 6 21 3 2 2 5" xfId="37464" xr:uid="{00000000-0005-0000-0000-0000B8AE0000}"/>
    <cellStyle name="Note 6 21 3 2 3" xfId="8037" xr:uid="{00000000-0005-0000-0000-0000B9AE0000}"/>
    <cellStyle name="Note 6 21 3 2 3 2" xfId="25472" xr:uid="{00000000-0005-0000-0000-0000BAAE0000}"/>
    <cellStyle name="Note 6 21 3 2 3 3" xfId="39925" xr:uid="{00000000-0005-0000-0000-0000BBAE0000}"/>
    <cellStyle name="Note 6 21 3 2 4" xfId="10478" xr:uid="{00000000-0005-0000-0000-0000BCAE0000}"/>
    <cellStyle name="Note 6 21 3 2 4 2" xfId="27913" xr:uid="{00000000-0005-0000-0000-0000BDAE0000}"/>
    <cellStyle name="Note 6 21 3 2 4 3" xfId="42366" xr:uid="{00000000-0005-0000-0000-0000BEAE0000}"/>
    <cellStyle name="Note 6 21 3 2 5" xfId="12898" xr:uid="{00000000-0005-0000-0000-0000BFAE0000}"/>
    <cellStyle name="Note 6 21 3 2 5 2" xfId="30333" xr:uid="{00000000-0005-0000-0000-0000C0AE0000}"/>
    <cellStyle name="Note 6 21 3 2 5 3" xfId="44786" xr:uid="{00000000-0005-0000-0000-0000C1AE0000}"/>
    <cellStyle name="Note 6 21 3 2 6" xfId="19905" xr:uid="{00000000-0005-0000-0000-0000C2AE0000}"/>
    <cellStyle name="Note 6 21 3 3" xfId="3065" xr:uid="{00000000-0005-0000-0000-0000C3AE0000}"/>
    <cellStyle name="Note 6 21 3 3 2" xfId="5576" xr:uid="{00000000-0005-0000-0000-0000C4AE0000}"/>
    <cellStyle name="Note 6 21 3 3 2 2" xfId="14808" xr:uid="{00000000-0005-0000-0000-0000C5AE0000}"/>
    <cellStyle name="Note 6 21 3 3 2 2 2" xfId="32243" xr:uid="{00000000-0005-0000-0000-0000C6AE0000}"/>
    <cellStyle name="Note 6 21 3 3 2 2 3" xfId="46696" xr:uid="{00000000-0005-0000-0000-0000C7AE0000}"/>
    <cellStyle name="Note 6 21 3 3 2 3" xfId="17269" xr:uid="{00000000-0005-0000-0000-0000C8AE0000}"/>
    <cellStyle name="Note 6 21 3 3 2 3 2" xfId="34704" xr:uid="{00000000-0005-0000-0000-0000C9AE0000}"/>
    <cellStyle name="Note 6 21 3 3 2 3 3" xfId="49157" xr:uid="{00000000-0005-0000-0000-0000CAAE0000}"/>
    <cellStyle name="Note 6 21 3 3 2 4" xfId="23012" xr:uid="{00000000-0005-0000-0000-0000CBAE0000}"/>
    <cellStyle name="Note 6 21 3 3 2 5" xfId="37465" xr:uid="{00000000-0005-0000-0000-0000CCAE0000}"/>
    <cellStyle name="Note 6 21 3 3 3" xfId="8038" xr:uid="{00000000-0005-0000-0000-0000CDAE0000}"/>
    <cellStyle name="Note 6 21 3 3 3 2" xfId="25473" xr:uid="{00000000-0005-0000-0000-0000CEAE0000}"/>
    <cellStyle name="Note 6 21 3 3 3 3" xfId="39926" xr:uid="{00000000-0005-0000-0000-0000CFAE0000}"/>
    <cellStyle name="Note 6 21 3 3 4" xfId="10479" xr:uid="{00000000-0005-0000-0000-0000D0AE0000}"/>
    <cellStyle name="Note 6 21 3 3 4 2" xfId="27914" xr:uid="{00000000-0005-0000-0000-0000D1AE0000}"/>
    <cellStyle name="Note 6 21 3 3 4 3" xfId="42367" xr:uid="{00000000-0005-0000-0000-0000D2AE0000}"/>
    <cellStyle name="Note 6 21 3 3 5" xfId="12899" xr:uid="{00000000-0005-0000-0000-0000D3AE0000}"/>
    <cellStyle name="Note 6 21 3 3 5 2" xfId="30334" xr:uid="{00000000-0005-0000-0000-0000D4AE0000}"/>
    <cellStyle name="Note 6 21 3 3 5 3" xfId="44787" xr:uid="{00000000-0005-0000-0000-0000D5AE0000}"/>
    <cellStyle name="Note 6 21 3 3 6" xfId="19906" xr:uid="{00000000-0005-0000-0000-0000D6AE0000}"/>
    <cellStyle name="Note 6 21 3 4" xfId="3066" xr:uid="{00000000-0005-0000-0000-0000D7AE0000}"/>
    <cellStyle name="Note 6 21 3 4 2" xfId="5577" xr:uid="{00000000-0005-0000-0000-0000D8AE0000}"/>
    <cellStyle name="Note 6 21 3 4 2 2" xfId="23013" xr:uid="{00000000-0005-0000-0000-0000D9AE0000}"/>
    <cellStyle name="Note 6 21 3 4 2 3" xfId="37466" xr:uid="{00000000-0005-0000-0000-0000DAAE0000}"/>
    <cellStyle name="Note 6 21 3 4 3" xfId="8039" xr:uid="{00000000-0005-0000-0000-0000DBAE0000}"/>
    <cellStyle name="Note 6 21 3 4 3 2" xfId="25474" xr:uid="{00000000-0005-0000-0000-0000DCAE0000}"/>
    <cellStyle name="Note 6 21 3 4 3 3" xfId="39927" xr:uid="{00000000-0005-0000-0000-0000DDAE0000}"/>
    <cellStyle name="Note 6 21 3 4 4" xfId="10480" xr:uid="{00000000-0005-0000-0000-0000DEAE0000}"/>
    <cellStyle name="Note 6 21 3 4 4 2" xfId="27915" xr:uid="{00000000-0005-0000-0000-0000DFAE0000}"/>
    <cellStyle name="Note 6 21 3 4 4 3" xfId="42368" xr:uid="{00000000-0005-0000-0000-0000E0AE0000}"/>
    <cellStyle name="Note 6 21 3 4 5" xfId="12900" xr:uid="{00000000-0005-0000-0000-0000E1AE0000}"/>
    <cellStyle name="Note 6 21 3 4 5 2" xfId="30335" xr:uid="{00000000-0005-0000-0000-0000E2AE0000}"/>
    <cellStyle name="Note 6 21 3 4 5 3" xfId="44788" xr:uid="{00000000-0005-0000-0000-0000E3AE0000}"/>
    <cellStyle name="Note 6 21 3 4 6" xfId="15536" xr:uid="{00000000-0005-0000-0000-0000E4AE0000}"/>
    <cellStyle name="Note 6 21 3 4 6 2" xfId="32971" xr:uid="{00000000-0005-0000-0000-0000E5AE0000}"/>
    <cellStyle name="Note 6 21 3 4 6 3" xfId="47424" xr:uid="{00000000-0005-0000-0000-0000E6AE0000}"/>
    <cellStyle name="Note 6 21 3 4 7" xfId="19907" xr:uid="{00000000-0005-0000-0000-0000E7AE0000}"/>
    <cellStyle name="Note 6 21 3 4 8" xfId="20698" xr:uid="{00000000-0005-0000-0000-0000E8AE0000}"/>
    <cellStyle name="Note 6 21 3 5" xfId="5574" xr:uid="{00000000-0005-0000-0000-0000E9AE0000}"/>
    <cellStyle name="Note 6 21 3 5 2" xfId="14806" xr:uid="{00000000-0005-0000-0000-0000EAAE0000}"/>
    <cellStyle name="Note 6 21 3 5 2 2" xfId="32241" xr:uid="{00000000-0005-0000-0000-0000EBAE0000}"/>
    <cellStyle name="Note 6 21 3 5 2 3" xfId="46694" xr:uid="{00000000-0005-0000-0000-0000ECAE0000}"/>
    <cellStyle name="Note 6 21 3 5 3" xfId="17267" xr:uid="{00000000-0005-0000-0000-0000EDAE0000}"/>
    <cellStyle name="Note 6 21 3 5 3 2" xfId="34702" xr:uid="{00000000-0005-0000-0000-0000EEAE0000}"/>
    <cellStyle name="Note 6 21 3 5 3 3" xfId="49155" xr:uid="{00000000-0005-0000-0000-0000EFAE0000}"/>
    <cellStyle name="Note 6 21 3 5 4" xfId="23010" xr:uid="{00000000-0005-0000-0000-0000F0AE0000}"/>
    <cellStyle name="Note 6 21 3 5 5" xfId="37463" xr:uid="{00000000-0005-0000-0000-0000F1AE0000}"/>
    <cellStyle name="Note 6 21 3 6" xfId="8036" xr:uid="{00000000-0005-0000-0000-0000F2AE0000}"/>
    <cellStyle name="Note 6 21 3 6 2" xfId="25471" xr:uid="{00000000-0005-0000-0000-0000F3AE0000}"/>
    <cellStyle name="Note 6 21 3 6 3" xfId="39924" xr:uid="{00000000-0005-0000-0000-0000F4AE0000}"/>
    <cellStyle name="Note 6 21 3 7" xfId="10477" xr:uid="{00000000-0005-0000-0000-0000F5AE0000}"/>
    <cellStyle name="Note 6 21 3 7 2" xfId="27912" xr:uid="{00000000-0005-0000-0000-0000F6AE0000}"/>
    <cellStyle name="Note 6 21 3 7 3" xfId="42365" xr:uid="{00000000-0005-0000-0000-0000F7AE0000}"/>
    <cellStyle name="Note 6 21 3 8" xfId="12897" xr:uid="{00000000-0005-0000-0000-0000F8AE0000}"/>
    <cellStyle name="Note 6 21 3 8 2" xfId="30332" xr:uid="{00000000-0005-0000-0000-0000F9AE0000}"/>
    <cellStyle name="Note 6 21 3 8 3" xfId="44785" xr:uid="{00000000-0005-0000-0000-0000FAAE0000}"/>
    <cellStyle name="Note 6 21 3 9" xfId="19904" xr:uid="{00000000-0005-0000-0000-0000FBAE0000}"/>
    <cellStyle name="Note 6 21 4" xfId="3067" xr:uid="{00000000-0005-0000-0000-0000FCAE0000}"/>
    <cellStyle name="Note 6 21 4 2" xfId="3068" xr:uid="{00000000-0005-0000-0000-0000FDAE0000}"/>
    <cellStyle name="Note 6 21 4 2 2" xfId="5579" xr:uid="{00000000-0005-0000-0000-0000FEAE0000}"/>
    <cellStyle name="Note 6 21 4 2 2 2" xfId="14810" xr:uid="{00000000-0005-0000-0000-0000FFAE0000}"/>
    <cellStyle name="Note 6 21 4 2 2 2 2" xfId="32245" xr:uid="{00000000-0005-0000-0000-000000AF0000}"/>
    <cellStyle name="Note 6 21 4 2 2 2 3" xfId="46698" xr:uid="{00000000-0005-0000-0000-000001AF0000}"/>
    <cellStyle name="Note 6 21 4 2 2 3" xfId="17271" xr:uid="{00000000-0005-0000-0000-000002AF0000}"/>
    <cellStyle name="Note 6 21 4 2 2 3 2" xfId="34706" xr:uid="{00000000-0005-0000-0000-000003AF0000}"/>
    <cellStyle name="Note 6 21 4 2 2 3 3" xfId="49159" xr:uid="{00000000-0005-0000-0000-000004AF0000}"/>
    <cellStyle name="Note 6 21 4 2 2 4" xfId="23015" xr:uid="{00000000-0005-0000-0000-000005AF0000}"/>
    <cellStyle name="Note 6 21 4 2 2 5" xfId="37468" xr:uid="{00000000-0005-0000-0000-000006AF0000}"/>
    <cellStyle name="Note 6 21 4 2 3" xfId="8041" xr:uid="{00000000-0005-0000-0000-000007AF0000}"/>
    <cellStyle name="Note 6 21 4 2 3 2" xfId="25476" xr:uid="{00000000-0005-0000-0000-000008AF0000}"/>
    <cellStyle name="Note 6 21 4 2 3 3" xfId="39929" xr:uid="{00000000-0005-0000-0000-000009AF0000}"/>
    <cellStyle name="Note 6 21 4 2 4" xfId="10482" xr:uid="{00000000-0005-0000-0000-00000AAF0000}"/>
    <cellStyle name="Note 6 21 4 2 4 2" xfId="27917" xr:uid="{00000000-0005-0000-0000-00000BAF0000}"/>
    <cellStyle name="Note 6 21 4 2 4 3" xfId="42370" xr:uid="{00000000-0005-0000-0000-00000CAF0000}"/>
    <cellStyle name="Note 6 21 4 2 5" xfId="12902" xr:uid="{00000000-0005-0000-0000-00000DAF0000}"/>
    <cellStyle name="Note 6 21 4 2 5 2" xfId="30337" xr:uid="{00000000-0005-0000-0000-00000EAF0000}"/>
    <cellStyle name="Note 6 21 4 2 5 3" xfId="44790" xr:uid="{00000000-0005-0000-0000-00000FAF0000}"/>
    <cellStyle name="Note 6 21 4 2 6" xfId="19909" xr:uid="{00000000-0005-0000-0000-000010AF0000}"/>
    <cellStyle name="Note 6 21 4 3" xfId="3069" xr:uid="{00000000-0005-0000-0000-000011AF0000}"/>
    <cellStyle name="Note 6 21 4 3 2" xfId="5580" xr:uid="{00000000-0005-0000-0000-000012AF0000}"/>
    <cellStyle name="Note 6 21 4 3 2 2" xfId="14811" xr:uid="{00000000-0005-0000-0000-000013AF0000}"/>
    <cellStyle name="Note 6 21 4 3 2 2 2" xfId="32246" xr:uid="{00000000-0005-0000-0000-000014AF0000}"/>
    <cellStyle name="Note 6 21 4 3 2 2 3" xfId="46699" xr:uid="{00000000-0005-0000-0000-000015AF0000}"/>
    <cellStyle name="Note 6 21 4 3 2 3" xfId="17272" xr:uid="{00000000-0005-0000-0000-000016AF0000}"/>
    <cellStyle name="Note 6 21 4 3 2 3 2" xfId="34707" xr:uid="{00000000-0005-0000-0000-000017AF0000}"/>
    <cellStyle name="Note 6 21 4 3 2 3 3" xfId="49160" xr:uid="{00000000-0005-0000-0000-000018AF0000}"/>
    <cellStyle name="Note 6 21 4 3 2 4" xfId="23016" xr:uid="{00000000-0005-0000-0000-000019AF0000}"/>
    <cellStyle name="Note 6 21 4 3 2 5" xfId="37469" xr:uid="{00000000-0005-0000-0000-00001AAF0000}"/>
    <cellStyle name="Note 6 21 4 3 3" xfId="8042" xr:uid="{00000000-0005-0000-0000-00001BAF0000}"/>
    <cellStyle name="Note 6 21 4 3 3 2" xfId="25477" xr:uid="{00000000-0005-0000-0000-00001CAF0000}"/>
    <cellStyle name="Note 6 21 4 3 3 3" xfId="39930" xr:uid="{00000000-0005-0000-0000-00001DAF0000}"/>
    <cellStyle name="Note 6 21 4 3 4" xfId="10483" xr:uid="{00000000-0005-0000-0000-00001EAF0000}"/>
    <cellStyle name="Note 6 21 4 3 4 2" xfId="27918" xr:uid="{00000000-0005-0000-0000-00001FAF0000}"/>
    <cellStyle name="Note 6 21 4 3 4 3" xfId="42371" xr:uid="{00000000-0005-0000-0000-000020AF0000}"/>
    <cellStyle name="Note 6 21 4 3 5" xfId="12903" xr:uid="{00000000-0005-0000-0000-000021AF0000}"/>
    <cellStyle name="Note 6 21 4 3 5 2" xfId="30338" xr:uid="{00000000-0005-0000-0000-000022AF0000}"/>
    <cellStyle name="Note 6 21 4 3 5 3" xfId="44791" xr:uid="{00000000-0005-0000-0000-000023AF0000}"/>
    <cellStyle name="Note 6 21 4 3 6" xfId="19910" xr:uid="{00000000-0005-0000-0000-000024AF0000}"/>
    <cellStyle name="Note 6 21 4 4" xfId="3070" xr:uid="{00000000-0005-0000-0000-000025AF0000}"/>
    <cellStyle name="Note 6 21 4 4 2" xfId="5581" xr:uid="{00000000-0005-0000-0000-000026AF0000}"/>
    <cellStyle name="Note 6 21 4 4 2 2" xfId="23017" xr:uid="{00000000-0005-0000-0000-000027AF0000}"/>
    <cellStyle name="Note 6 21 4 4 2 3" xfId="37470" xr:uid="{00000000-0005-0000-0000-000028AF0000}"/>
    <cellStyle name="Note 6 21 4 4 3" xfId="8043" xr:uid="{00000000-0005-0000-0000-000029AF0000}"/>
    <cellStyle name="Note 6 21 4 4 3 2" xfId="25478" xr:uid="{00000000-0005-0000-0000-00002AAF0000}"/>
    <cellStyle name="Note 6 21 4 4 3 3" xfId="39931" xr:uid="{00000000-0005-0000-0000-00002BAF0000}"/>
    <cellStyle name="Note 6 21 4 4 4" xfId="10484" xr:uid="{00000000-0005-0000-0000-00002CAF0000}"/>
    <cellStyle name="Note 6 21 4 4 4 2" xfId="27919" xr:uid="{00000000-0005-0000-0000-00002DAF0000}"/>
    <cellStyle name="Note 6 21 4 4 4 3" xfId="42372" xr:uid="{00000000-0005-0000-0000-00002EAF0000}"/>
    <cellStyle name="Note 6 21 4 4 5" xfId="12904" xr:uid="{00000000-0005-0000-0000-00002FAF0000}"/>
    <cellStyle name="Note 6 21 4 4 5 2" xfId="30339" xr:uid="{00000000-0005-0000-0000-000030AF0000}"/>
    <cellStyle name="Note 6 21 4 4 5 3" xfId="44792" xr:uid="{00000000-0005-0000-0000-000031AF0000}"/>
    <cellStyle name="Note 6 21 4 4 6" xfId="15537" xr:uid="{00000000-0005-0000-0000-000032AF0000}"/>
    <cellStyle name="Note 6 21 4 4 6 2" xfId="32972" xr:uid="{00000000-0005-0000-0000-000033AF0000}"/>
    <cellStyle name="Note 6 21 4 4 6 3" xfId="47425" xr:uid="{00000000-0005-0000-0000-000034AF0000}"/>
    <cellStyle name="Note 6 21 4 4 7" xfId="19911" xr:uid="{00000000-0005-0000-0000-000035AF0000}"/>
    <cellStyle name="Note 6 21 4 4 8" xfId="20699" xr:uid="{00000000-0005-0000-0000-000036AF0000}"/>
    <cellStyle name="Note 6 21 4 5" xfId="5578" xr:uid="{00000000-0005-0000-0000-000037AF0000}"/>
    <cellStyle name="Note 6 21 4 5 2" xfId="14809" xr:uid="{00000000-0005-0000-0000-000038AF0000}"/>
    <cellStyle name="Note 6 21 4 5 2 2" xfId="32244" xr:uid="{00000000-0005-0000-0000-000039AF0000}"/>
    <cellStyle name="Note 6 21 4 5 2 3" xfId="46697" xr:uid="{00000000-0005-0000-0000-00003AAF0000}"/>
    <cellStyle name="Note 6 21 4 5 3" xfId="17270" xr:uid="{00000000-0005-0000-0000-00003BAF0000}"/>
    <cellStyle name="Note 6 21 4 5 3 2" xfId="34705" xr:uid="{00000000-0005-0000-0000-00003CAF0000}"/>
    <cellStyle name="Note 6 21 4 5 3 3" xfId="49158" xr:uid="{00000000-0005-0000-0000-00003DAF0000}"/>
    <cellStyle name="Note 6 21 4 5 4" xfId="23014" xr:uid="{00000000-0005-0000-0000-00003EAF0000}"/>
    <cellStyle name="Note 6 21 4 5 5" xfId="37467" xr:uid="{00000000-0005-0000-0000-00003FAF0000}"/>
    <cellStyle name="Note 6 21 4 6" xfId="8040" xr:uid="{00000000-0005-0000-0000-000040AF0000}"/>
    <cellStyle name="Note 6 21 4 6 2" xfId="25475" xr:uid="{00000000-0005-0000-0000-000041AF0000}"/>
    <cellStyle name="Note 6 21 4 6 3" xfId="39928" xr:uid="{00000000-0005-0000-0000-000042AF0000}"/>
    <cellStyle name="Note 6 21 4 7" xfId="10481" xr:uid="{00000000-0005-0000-0000-000043AF0000}"/>
    <cellStyle name="Note 6 21 4 7 2" xfId="27916" xr:uid="{00000000-0005-0000-0000-000044AF0000}"/>
    <cellStyle name="Note 6 21 4 7 3" xfId="42369" xr:uid="{00000000-0005-0000-0000-000045AF0000}"/>
    <cellStyle name="Note 6 21 4 8" xfId="12901" xr:uid="{00000000-0005-0000-0000-000046AF0000}"/>
    <cellStyle name="Note 6 21 4 8 2" xfId="30336" xr:uid="{00000000-0005-0000-0000-000047AF0000}"/>
    <cellStyle name="Note 6 21 4 8 3" xfId="44789" xr:uid="{00000000-0005-0000-0000-000048AF0000}"/>
    <cellStyle name="Note 6 21 4 9" xfId="19908" xr:uid="{00000000-0005-0000-0000-000049AF0000}"/>
    <cellStyle name="Note 6 21 5" xfId="3071" xr:uid="{00000000-0005-0000-0000-00004AAF0000}"/>
    <cellStyle name="Note 6 21 5 2" xfId="5582" xr:uid="{00000000-0005-0000-0000-00004BAF0000}"/>
    <cellStyle name="Note 6 21 5 2 2" xfId="14812" xr:uid="{00000000-0005-0000-0000-00004CAF0000}"/>
    <cellStyle name="Note 6 21 5 2 2 2" xfId="32247" xr:uid="{00000000-0005-0000-0000-00004DAF0000}"/>
    <cellStyle name="Note 6 21 5 2 2 3" xfId="46700" xr:uid="{00000000-0005-0000-0000-00004EAF0000}"/>
    <cellStyle name="Note 6 21 5 2 3" xfId="17273" xr:uid="{00000000-0005-0000-0000-00004FAF0000}"/>
    <cellStyle name="Note 6 21 5 2 3 2" xfId="34708" xr:uid="{00000000-0005-0000-0000-000050AF0000}"/>
    <cellStyle name="Note 6 21 5 2 3 3" xfId="49161" xr:uid="{00000000-0005-0000-0000-000051AF0000}"/>
    <cellStyle name="Note 6 21 5 2 4" xfId="23018" xr:uid="{00000000-0005-0000-0000-000052AF0000}"/>
    <cellStyle name="Note 6 21 5 2 5" xfId="37471" xr:uid="{00000000-0005-0000-0000-000053AF0000}"/>
    <cellStyle name="Note 6 21 5 3" xfId="8044" xr:uid="{00000000-0005-0000-0000-000054AF0000}"/>
    <cellStyle name="Note 6 21 5 3 2" xfId="25479" xr:uid="{00000000-0005-0000-0000-000055AF0000}"/>
    <cellStyle name="Note 6 21 5 3 3" xfId="39932" xr:uid="{00000000-0005-0000-0000-000056AF0000}"/>
    <cellStyle name="Note 6 21 5 4" xfId="10485" xr:uid="{00000000-0005-0000-0000-000057AF0000}"/>
    <cellStyle name="Note 6 21 5 4 2" xfId="27920" xr:uid="{00000000-0005-0000-0000-000058AF0000}"/>
    <cellStyle name="Note 6 21 5 4 3" xfId="42373" xr:uid="{00000000-0005-0000-0000-000059AF0000}"/>
    <cellStyle name="Note 6 21 5 5" xfId="12905" xr:uid="{00000000-0005-0000-0000-00005AAF0000}"/>
    <cellStyle name="Note 6 21 5 5 2" xfId="30340" xr:uid="{00000000-0005-0000-0000-00005BAF0000}"/>
    <cellStyle name="Note 6 21 5 5 3" xfId="44793" xr:uid="{00000000-0005-0000-0000-00005CAF0000}"/>
    <cellStyle name="Note 6 21 5 6" xfId="19912" xr:uid="{00000000-0005-0000-0000-00005DAF0000}"/>
    <cellStyle name="Note 6 21 6" xfId="3072" xr:uid="{00000000-0005-0000-0000-00005EAF0000}"/>
    <cellStyle name="Note 6 21 6 2" xfId="5583" xr:uid="{00000000-0005-0000-0000-00005FAF0000}"/>
    <cellStyle name="Note 6 21 6 2 2" xfId="14813" xr:uid="{00000000-0005-0000-0000-000060AF0000}"/>
    <cellStyle name="Note 6 21 6 2 2 2" xfId="32248" xr:uid="{00000000-0005-0000-0000-000061AF0000}"/>
    <cellStyle name="Note 6 21 6 2 2 3" xfId="46701" xr:uid="{00000000-0005-0000-0000-000062AF0000}"/>
    <cellStyle name="Note 6 21 6 2 3" xfId="17274" xr:uid="{00000000-0005-0000-0000-000063AF0000}"/>
    <cellStyle name="Note 6 21 6 2 3 2" xfId="34709" xr:uid="{00000000-0005-0000-0000-000064AF0000}"/>
    <cellStyle name="Note 6 21 6 2 3 3" xfId="49162" xr:uid="{00000000-0005-0000-0000-000065AF0000}"/>
    <cellStyle name="Note 6 21 6 2 4" xfId="23019" xr:uid="{00000000-0005-0000-0000-000066AF0000}"/>
    <cellStyle name="Note 6 21 6 2 5" xfId="37472" xr:uid="{00000000-0005-0000-0000-000067AF0000}"/>
    <cellStyle name="Note 6 21 6 3" xfId="8045" xr:uid="{00000000-0005-0000-0000-000068AF0000}"/>
    <cellStyle name="Note 6 21 6 3 2" xfId="25480" xr:uid="{00000000-0005-0000-0000-000069AF0000}"/>
    <cellStyle name="Note 6 21 6 3 3" xfId="39933" xr:uid="{00000000-0005-0000-0000-00006AAF0000}"/>
    <cellStyle name="Note 6 21 6 4" xfId="10486" xr:uid="{00000000-0005-0000-0000-00006BAF0000}"/>
    <cellStyle name="Note 6 21 6 4 2" xfId="27921" xr:uid="{00000000-0005-0000-0000-00006CAF0000}"/>
    <cellStyle name="Note 6 21 6 4 3" xfId="42374" xr:uid="{00000000-0005-0000-0000-00006DAF0000}"/>
    <cellStyle name="Note 6 21 6 5" xfId="12906" xr:uid="{00000000-0005-0000-0000-00006EAF0000}"/>
    <cellStyle name="Note 6 21 6 5 2" xfId="30341" xr:uid="{00000000-0005-0000-0000-00006FAF0000}"/>
    <cellStyle name="Note 6 21 6 5 3" xfId="44794" xr:uid="{00000000-0005-0000-0000-000070AF0000}"/>
    <cellStyle name="Note 6 21 6 6" xfId="19913" xr:uid="{00000000-0005-0000-0000-000071AF0000}"/>
    <cellStyle name="Note 6 21 7" xfId="3073" xr:uid="{00000000-0005-0000-0000-000072AF0000}"/>
    <cellStyle name="Note 6 21 7 2" xfId="5584" xr:uid="{00000000-0005-0000-0000-000073AF0000}"/>
    <cellStyle name="Note 6 21 7 2 2" xfId="23020" xr:uid="{00000000-0005-0000-0000-000074AF0000}"/>
    <cellStyle name="Note 6 21 7 2 3" xfId="37473" xr:uid="{00000000-0005-0000-0000-000075AF0000}"/>
    <cellStyle name="Note 6 21 7 3" xfId="8046" xr:uid="{00000000-0005-0000-0000-000076AF0000}"/>
    <cellStyle name="Note 6 21 7 3 2" xfId="25481" xr:uid="{00000000-0005-0000-0000-000077AF0000}"/>
    <cellStyle name="Note 6 21 7 3 3" xfId="39934" xr:uid="{00000000-0005-0000-0000-000078AF0000}"/>
    <cellStyle name="Note 6 21 7 4" xfId="10487" xr:uid="{00000000-0005-0000-0000-000079AF0000}"/>
    <cellStyle name="Note 6 21 7 4 2" xfId="27922" xr:uid="{00000000-0005-0000-0000-00007AAF0000}"/>
    <cellStyle name="Note 6 21 7 4 3" xfId="42375" xr:uid="{00000000-0005-0000-0000-00007BAF0000}"/>
    <cellStyle name="Note 6 21 7 5" xfId="12907" xr:uid="{00000000-0005-0000-0000-00007CAF0000}"/>
    <cellStyle name="Note 6 21 7 5 2" xfId="30342" xr:uid="{00000000-0005-0000-0000-00007DAF0000}"/>
    <cellStyle name="Note 6 21 7 5 3" xfId="44795" xr:uid="{00000000-0005-0000-0000-00007EAF0000}"/>
    <cellStyle name="Note 6 21 7 6" xfId="15538" xr:uid="{00000000-0005-0000-0000-00007FAF0000}"/>
    <cellStyle name="Note 6 21 7 6 2" xfId="32973" xr:uid="{00000000-0005-0000-0000-000080AF0000}"/>
    <cellStyle name="Note 6 21 7 6 3" xfId="47426" xr:uid="{00000000-0005-0000-0000-000081AF0000}"/>
    <cellStyle name="Note 6 21 7 7" xfId="19914" xr:uid="{00000000-0005-0000-0000-000082AF0000}"/>
    <cellStyle name="Note 6 21 7 8" xfId="20700" xr:uid="{00000000-0005-0000-0000-000083AF0000}"/>
    <cellStyle name="Note 6 21 8" xfId="5569" xr:uid="{00000000-0005-0000-0000-000084AF0000}"/>
    <cellStyle name="Note 6 21 8 2" xfId="14802" xr:uid="{00000000-0005-0000-0000-000085AF0000}"/>
    <cellStyle name="Note 6 21 8 2 2" xfId="32237" xr:uid="{00000000-0005-0000-0000-000086AF0000}"/>
    <cellStyle name="Note 6 21 8 2 3" xfId="46690" xr:uid="{00000000-0005-0000-0000-000087AF0000}"/>
    <cellStyle name="Note 6 21 8 3" xfId="17263" xr:uid="{00000000-0005-0000-0000-000088AF0000}"/>
    <cellStyle name="Note 6 21 8 3 2" xfId="34698" xr:uid="{00000000-0005-0000-0000-000089AF0000}"/>
    <cellStyle name="Note 6 21 8 3 3" xfId="49151" xr:uid="{00000000-0005-0000-0000-00008AAF0000}"/>
    <cellStyle name="Note 6 21 8 4" xfId="23005" xr:uid="{00000000-0005-0000-0000-00008BAF0000}"/>
    <cellStyle name="Note 6 21 8 5" xfId="37458" xr:uid="{00000000-0005-0000-0000-00008CAF0000}"/>
    <cellStyle name="Note 6 21 9" xfId="8031" xr:uid="{00000000-0005-0000-0000-00008DAF0000}"/>
    <cellStyle name="Note 6 21 9 2" xfId="25466" xr:uid="{00000000-0005-0000-0000-00008EAF0000}"/>
    <cellStyle name="Note 6 21 9 3" xfId="39919" xr:uid="{00000000-0005-0000-0000-00008FAF0000}"/>
    <cellStyle name="Note 6 22" xfId="3074" xr:uid="{00000000-0005-0000-0000-000090AF0000}"/>
    <cellStyle name="Note 6 22 10" xfId="10488" xr:uid="{00000000-0005-0000-0000-000091AF0000}"/>
    <cellStyle name="Note 6 22 10 2" xfId="27923" xr:uid="{00000000-0005-0000-0000-000092AF0000}"/>
    <cellStyle name="Note 6 22 10 3" xfId="42376" xr:uid="{00000000-0005-0000-0000-000093AF0000}"/>
    <cellStyle name="Note 6 22 11" xfId="12908" xr:uid="{00000000-0005-0000-0000-000094AF0000}"/>
    <cellStyle name="Note 6 22 11 2" xfId="30343" xr:uid="{00000000-0005-0000-0000-000095AF0000}"/>
    <cellStyle name="Note 6 22 11 3" xfId="44796" xr:uid="{00000000-0005-0000-0000-000096AF0000}"/>
    <cellStyle name="Note 6 22 12" xfId="19915" xr:uid="{00000000-0005-0000-0000-000097AF0000}"/>
    <cellStyle name="Note 6 22 2" xfId="3075" xr:uid="{00000000-0005-0000-0000-000098AF0000}"/>
    <cellStyle name="Note 6 22 2 2" xfId="3076" xr:uid="{00000000-0005-0000-0000-000099AF0000}"/>
    <cellStyle name="Note 6 22 2 2 2" xfId="5587" xr:uid="{00000000-0005-0000-0000-00009AAF0000}"/>
    <cellStyle name="Note 6 22 2 2 2 2" xfId="14816" xr:uid="{00000000-0005-0000-0000-00009BAF0000}"/>
    <cellStyle name="Note 6 22 2 2 2 2 2" xfId="32251" xr:uid="{00000000-0005-0000-0000-00009CAF0000}"/>
    <cellStyle name="Note 6 22 2 2 2 2 3" xfId="46704" xr:uid="{00000000-0005-0000-0000-00009DAF0000}"/>
    <cellStyle name="Note 6 22 2 2 2 3" xfId="17277" xr:uid="{00000000-0005-0000-0000-00009EAF0000}"/>
    <cellStyle name="Note 6 22 2 2 2 3 2" xfId="34712" xr:uid="{00000000-0005-0000-0000-00009FAF0000}"/>
    <cellStyle name="Note 6 22 2 2 2 3 3" xfId="49165" xr:uid="{00000000-0005-0000-0000-0000A0AF0000}"/>
    <cellStyle name="Note 6 22 2 2 2 4" xfId="23023" xr:uid="{00000000-0005-0000-0000-0000A1AF0000}"/>
    <cellStyle name="Note 6 22 2 2 2 5" xfId="37476" xr:uid="{00000000-0005-0000-0000-0000A2AF0000}"/>
    <cellStyle name="Note 6 22 2 2 3" xfId="8049" xr:uid="{00000000-0005-0000-0000-0000A3AF0000}"/>
    <cellStyle name="Note 6 22 2 2 3 2" xfId="25484" xr:uid="{00000000-0005-0000-0000-0000A4AF0000}"/>
    <cellStyle name="Note 6 22 2 2 3 3" xfId="39937" xr:uid="{00000000-0005-0000-0000-0000A5AF0000}"/>
    <cellStyle name="Note 6 22 2 2 4" xfId="10490" xr:uid="{00000000-0005-0000-0000-0000A6AF0000}"/>
    <cellStyle name="Note 6 22 2 2 4 2" xfId="27925" xr:uid="{00000000-0005-0000-0000-0000A7AF0000}"/>
    <cellStyle name="Note 6 22 2 2 4 3" xfId="42378" xr:uid="{00000000-0005-0000-0000-0000A8AF0000}"/>
    <cellStyle name="Note 6 22 2 2 5" xfId="12910" xr:uid="{00000000-0005-0000-0000-0000A9AF0000}"/>
    <cellStyle name="Note 6 22 2 2 5 2" xfId="30345" xr:uid="{00000000-0005-0000-0000-0000AAAF0000}"/>
    <cellStyle name="Note 6 22 2 2 5 3" xfId="44798" xr:uid="{00000000-0005-0000-0000-0000ABAF0000}"/>
    <cellStyle name="Note 6 22 2 2 6" xfId="19917" xr:uid="{00000000-0005-0000-0000-0000ACAF0000}"/>
    <cellStyle name="Note 6 22 2 3" xfId="3077" xr:uid="{00000000-0005-0000-0000-0000ADAF0000}"/>
    <cellStyle name="Note 6 22 2 3 2" xfId="5588" xr:uid="{00000000-0005-0000-0000-0000AEAF0000}"/>
    <cellStyle name="Note 6 22 2 3 2 2" xfId="14817" xr:uid="{00000000-0005-0000-0000-0000AFAF0000}"/>
    <cellStyle name="Note 6 22 2 3 2 2 2" xfId="32252" xr:uid="{00000000-0005-0000-0000-0000B0AF0000}"/>
    <cellStyle name="Note 6 22 2 3 2 2 3" xfId="46705" xr:uid="{00000000-0005-0000-0000-0000B1AF0000}"/>
    <cellStyle name="Note 6 22 2 3 2 3" xfId="17278" xr:uid="{00000000-0005-0000-0000-0000B2AF0000}"/>
    <cellStyle name="Note 6 22 2 3 2 3 2" xfId="34713" xr:uid="{00000000-0005-0000-0000-0000B3AF0000}"/>
    <cellStyle name="Note 6 22 2 3 2 3 3" xfId="49166" xr:uid="{00000000-0005-0000-0000-0000B4AF0000}"/>
    <cellStyle name="Note 6 22 2 3 2 4" xfId="23024" xr:uid="{00000000-0005-0000-0000-0000B5AF0000}"/>
    <cellStyle name="Note 6 22 2 3 2 5" xfId="37477" xr:uid="{00000000-0005-0000-0000-0000B6AF0000}"/>
    <cellStyle name="Note 6 22 2 3 3" xfId="8050" xr:uid="{00000000-0005-0000-0000-0000B7AF0000}"/>
    <cellStyle name="Note 6 22 2 3 3 2" xfId="25485" xr:uid="{00000000-0005-0000-0000-0000B8AF0000}"/>
    <cellStyle name="Note 6 22 2 3 3 3" xfId="39938" xr:uid="{00000000-0005-0000-0000-0000B9AF0000}"/>
    <cellStyle name="Note 6 22 2 3 4" xfId="10491" xr:uid="{00000000-0005-0000-0000-0000BAAF0000}"/>
    <cellStyle name="Note 6 22 2 3 4 2" xfId="27926" xr:uid="{00000000-0005-0000-0000-0000BBAF0000}"/>
    <cellStyle name="Note 6 22 2 3 4 3" xfId="42379" xr:uid="{00000000-0005-0000-0000-0000BCAF0000}"/>
    <cellStyle name="Note 6 22 2 3 5" xfId="12911" xr:uid="{00000000-0005-0000-0000-0000BDAF0000}"/>
    <cellStyle name="Note 6 22 2 3 5 2" xfId="30346" xr:uid="{00000000-0005-0000-0000-0000BEAF0000}"/>
    <cellStyle name="Note 6 22 2 3 5 3" xfId="44799" xr:uid="{00000000-0005-0000-0000-0000BFAF0000}"/>
    <cellStyle name="Note 6 22 2 3 6" xfId="19918" xr:uid="{00000000-0005-0000-0000-0000C0AF0000}"/>
    <cellStyle name="Note 6 22 2 4" xfId="3078" xr:uid="{00000000-0005-0000-0000-0000C1AF0000}"/>
    <cellStyle name="Note 6 22 2 4 2" xfId="5589" xr:uid="{00000000-0005-0000-0000-0000C2AF0000}"/>
    <cellStyle name="Note 6 22 2 4 2 2" xfId="23025" xr:uid="{00000000-0005-0000-0000-0000C3AF0000}"/>
    <cellStyle name="Note 6 22 2 4 2 3" xfId="37478" xr:uid="{00000000-0005-0000-0000-0000C4AF0000}"/>
    <cellStyle name="Note 6 22 2 4 3" xfId="8051" xr:uid="{00000000-0005-0000-0000-0000C5AF0000}"/>
    <cellStyle name="Note 6 22 2 4 3 2" xfId="25486" xr:uid="{00000000-0005-0000-0000-0000C6AF0000}"/>
    <cellStyle name="Note 6 22 2 4 3 3" xfId="39939" xr:uid="{00000000-0005-0000-0000-0000C7AF0000}"/>
    <cellStyle name="Note 6 22 2 4 4" xfId="10492" xr:uid="{00000000-0005-0000-0000-0000C8AF0000}"/>
    <cellStyle name="Note 6 22 2 4 4 2" xfId="27927" xr:uid="{00000000-0005-0000-0000-0000C9AF0000}"/>
    <cellStyle name="Note 6 22 2 4 4 3" xfId="42380" xr:uid="{00000000-0005-0000-0000-0000CAAF0000}"/>
    <cellStyle name="Note 6 22 2 4 5" xfId="12912" xr:uid="{00000000-0005-0000-0000-0000CBAF0000}"/>
    <cellStyle name="Note 6 22 2 4 5 2" xfId="30347" xr:uid="{00000000-0005-0000-0000-0000CCAF0000}"/>
    <cellStyle name="Note 6 22 2 4 5 3" xfId="44800" xr:uid="{00000000-0005-0000-0000-0000CDAF0000}"/>
    <cellStyle name="Note 6 22 2 4 6" xfId="15539" xr:uid="{00000000-0005-0000-0000-0000CEAF0000}"/>
    <cellStyle name="Note 6 22 2 4 6 2" xfId="32974" xr:uid="{00000000-0005-0000-0000-0000CFAF0000}"/>
    <cellStyle name="Note 6 22 2 4 6 3" xfId="47427" xr:uid="{00000000-0005-0000-0000-0000D0AF0000}"/>
    <cellStyle name="Note 6 22 2 4 7" xfId="19919" xr:uid="{00000000-0005-0000-0000-0000D1AF0000}"/>
    <cellStyle name="Note 6 22 2 4 8" xfId="20701" xr:uid="{00000000-0005-0000-0000-0000D2AF0000}"/>
    <cellStyle name="Note 6 22 2 5" xfId="5586" xr:uid="{00000000-0005-0000-0000-0000D3AF0000}"/>
    <cellStyle name="Note 6 22 2 5 2" xfId="14815" xr:uid="{00000000-0005-0000-0000-0000D4AF0000}"/>
    <cellStyle name="Note 6 22 2 5 2 2" xfId="32250" xr:uid="{00000000-0005-0000-0000-0000D5AF0000}"/>
    <cellStyle name="Note 6 22 2 5 2 3" xfId="46703" xr:uid="{00000000-0005-0000-0000-0000D6AF0000}"/>
    <cellStyle name="Note 6 22 2 5 3" xfId="17276" xr:uid="{00000000-0005-0000-0000-0000D7AF0000}"/>
    <cellStyle name="Note 6 22 2 5 3 2" xfId="34711" xr:uid="{00000000-0005-0000-0000-0000D8AF0000}"/>
    <cellStyle name="Note 6 22 2 5 3 3" xfId="49164" xr:uid="{00000000-0005-0000-0000-0000D9AF0000}"/>
    <cellStyle name="Note 6 22 2 5 4" xfId="23022" xr:uid="{00000000-0005-0000-0000-0000DAAF0000}"/>
    <cellStyle name="Note 6 22 2 5 5" xfId="37475" xr:uid="{00000000-0005-0000-0000-0000DBAF0000}"/>
    <cellStyle name="Note 6 22 2 6" xfId="8048" xr:uid="{00000000-0005-0000-0000-0000DCAF0000}"/>
    <cellStyle name="Note 6 22 2 6 2" xfId="25483" xr:uid="{00000000-0005-0000-0000-0000DDAF0000}"/>
    <cellStyle name="Note 6 22 2 6 3" xfId="39936" xr:uid="{00000000-0005-0000-0000-0000DEAF0000}"/>
    <cellStyle name="Note 6 22 2 7" xfId="10489" xr:uid="{00000000-0005-0000-0000-0000DFAF0000}"/>
    <cellStyle name="Note 6 22 2 7 2" xfId="27924" xr:uid="{00000000-0005-0000-0000-0000E0AF0000}"/>
    <cellStyle name="Note 6 22 2 7 3" xfId="42377" xr:uid="{00000000-0005-0000-0000-0000E1AF0000}"/>
    <cellStyle name="Note 6 22 2 8" xfId="12909" xr:uid="{00000000-0005-0000-0000-0000E2AF0000}"/>
    <cellStyle name="Note 6 22 2 8 2" xfId="30344" xr:uid="{00000000-0005-0000-0000-0000E3AF0000}"/>
    <cellStyle name="Note 6 22 2 8 3" xfId="44797" xr:uid="{00000000-0005-0000-0000-0000E4AF0000}"/>
    <cellStyle name="Note 6 22 2 9" xfId="19916" xr:uid="{00000000-0005-0000-0000-0000E5AF0000}"/>
    <cellStyle name="Note 6 22 3" xfId="3079" xr:uid="{00000000-0005-0000-0000-0000E6AF0000}"/>
    <cellStyle name="Note 6 22 3 2" xfId="3080" xr:uid="{00000000-0005-0000-0000-0000E7AF0000}"/>
    <cellStyle name="Note 6 22 3 2 2" xfId="5591" xr:uid="{00000000-0005-0000-0000-0000E8AF0000}"/>
    <cellStyle name="Note 6 22 3 2 2 2" xfId="14819" xr:uid="{00000000-0005-0000-0000-0000E9AF0000}"/>
    <cellStyle name="Note 6 22 3 2 2 2 2" xfId="32254" xr:uid="{00000000-0005-0000-0000-0000EAAF0000}"/>
    <cellStyle name="Note 6 22 3 2 2 2 3" xfId="46707" xr:uid="{00000000-0005-0000-0000-0000EBAF0000}"/>
    <cellStyle name="Note 6 22 3 2 2 3" xfId="17280" xr:uid="{00000000-0005-0000-0000-0000ECAF0000}"/>
    <cellStyle name="Note 6 22 3 2 2 3 2" xfId="34715" xr:uid="{00000000-0005-0000-0000-0000EDAF0000}"/>
    <cellStyle name="Note 6 22 3 2 2 3 3" xfId="49168" xr:uid="{00000000-0005-0000-0000-0000EEAF0000}"/>
    <cellStyle name="Note 6 22 3 2 2 4" xfId="23027" xr:uid="{00000000-0005-0000-0000-0000EFAF0000}"/>
    <cellStyle name="Note 6 22 3 2 2 5" xfId="37480" xr:uid="{00000000-0005-0000-0000-0000F0AF0000}"/>
    <cellStyle name="Note 6 22 3 2 3" xfId="8053" xr:uid="{00000000-0005-0000-0000-0000F1AF0000}"/>
    <cellStyle name="Note 6 22 3 2 3 2" xfId="25488" xr:uid="{00000000-0005-0000-0000-0000F2AF0000}"/>
    <cellStyle name="Note 6 22 3 2 3 3" xfId="39941" xr:uid="{00000000-0005-0000-0000-0000F3AF0000}"/>
    <cellStyle name="Note 6 22 3 2 4" xfId="10494" xr:uid="{00000000-0005-0000-0000-0000F4AF0000}"/>
    <cellStyle name="Note 6 22 3 2 4 2" xfId="27929" xr:uid="{00000000-0005-0000-0000-0000F5AF0000}"/>
    <cellStyle name="Note 6 22 3 2 4 3" xfId="42382" xr:uid="{00000000-0005-0000-0000-0000F6AF0000}"/>
    <cellStyle name="Note 6 22 3 2 5" xfId="12914" xr:uid="{00000000-0005-0000-0000-0000F7AF0000}"/>
    <cellStyle name="Note 6 22 3 2 5 2" xfId="30349" xr:uid="{00000000-0005-0000-0000-0000F8AF0000}"/>
    <cellStyle name="Note 6 22 3 2 5 3" xfId="44802" xr:uid="{00000000-0005-0000-0000-0000F9AF0000}"/>
    <cellStyle name="Note 6 22 3 2 6" xfId="19921" xr:uid="{00000000-0005-0000-0000-0000FAAF0000}"/>
    <cellStyle name="Note 6 22 3 3" xfId="3081" xr:uid="{00000000-0005-0000-0000-0000FBAF0000}"/>
    <cellStyle name="Note 6 22 3 3 2" xfId="5592" xr:uid="{00000000-0005-0000-0000-0000FCAF0000}"/>
    <cellStyle name="Note 6 22 3 3 2 2" xfId="14820" xr:uid="{00000000-0005-0000-0000-0000FDAF0000}"/>
    <cellStyle name="Note 6 22 3 3 2 2 2" xfId="32255" xr:uid="{00000000-0005-0000-0000-0000FEAF0000}"/>
    <cellStyle name="Note 6 22 3 3 2 2 3" xfId="46708" xr:uid="{00000000-0005-0000-0000-0000FFAF0000}"/>
    <cellStyle name="Note 6 22 3 3 2 3" xfId="17281" xr:uid="{00000000-0005-0000-0000-000000B00000}"/>
    <cellStyle name="Note 6 22 3 3 2 3 2" xfId="34716" xr:uid="{00000000-0005-0000-0000-000001B00000}"/>
    <cellStyle name="Note 6 22 3 3 2 3 3" xfId="49169" xr:uid="{00000000-0005-0000-0000-000002B00000}"/>
    <cellStyle name="Note 6 22 3 3 2 4" xfId="23028" xr:uid="{00000000-0005-0000-0000-000003B00000}"/>
    <cellStyle name="Note 6 22 3 3 2 5" xfId="37481" xr:uid="{00000000-0005-0000-0000-000004B00000}"/>
    <cellStyle name="Note 6 22 3 3 3" xfId="8054" xr:uid="{00000000-0005-0000-0000-000005B00000}"/>
    <cellStyle name="Note 6 22 3 3 3 2" xfId="25489" xr:uid="{00000000-0005-0000-0000-000006B00000}"/>
    <cellStyle name="Note 6 22 3 3 3 3" xfId="39942" xr:uid="{00000000-0005-0000-0000-000007B00000}"/>
    <cellStyle name="Note 6 22 3 3 4" xfId="10495" xr:uid="{00000000-0005-0000-0000-000008B00000}"/>
    <cellStyle name="Note 6 22 3 3 4 2" xfId="27930" xr:uid="{00000000-0005-0000-0000-000009B00000}"/>
    <cellStyle name="Note 6 22 3 3 4 3" xfId="42383" xr:uid="{00000000-0005-0000-0000-00000AB00000}"/>
    <cellStyle name="Note 6 22 3 3 5" xfId="12915" xr:uid="{00000000-0005-0000-0000-00000BB00000}"/>
    <cellStyle name="Note 6 22 3 3 5 2" xfId="30350" xr:uid="{00000000-0005-0000-0000-00000CB00000}"/>
    <cellStyle name="Note 6 22 3 3 5 3" xfId="44803" xr:uid="{00000000-0005-0000-0000-00000DB00000}"/>
    <cellStyle name="Note 6 22 3 3 6" xfId="19922" xr:uid="{00000000-0005-0000-0000-00000EB00000}"/>
    <cellStyle name="Note 6 22 3 4" xfId="3082" xr:uid="{00000000-0005-0000-0000-00000FB00000}"/>
    <cellStyle name="Note 6 22 3 4 2" xfId="5593" xr:uid="{00000000-0005-0000-0000-000010B00000}"/>
    <cellStyle name="Note 6 22 3 4 2 2" xfId="23029" xr:uid="{00000000-0005-0000-0000-000011B00000}"/>
    <cellStyle name="Note 6 22 3 4 2 3" xfId="37482" xr:uid="{00000000-0005-0000-0000-000012B00000}"/>
    <cellStyle name="Note 6 22 3 4 3" xfId="8055" xr:uid="{00000000-0005-0000-0000-000013B00000}"/>
    <cellStyle name="Note 6 22 3 4 3 2" xfId="25490" xr:uid="{00000000-0005-0000-0000-000014B00000}"/>
    <cellStyle name="Note 6 22 3 4 3 3" xfId="39943" xr:uid="{00000000-0005-0000-0000-000015B00000}"/>
    <cellStyle name="Note 6 22 3 4 4" xfId="10496" xr:uid="{00000000-0005-0000-0000-000016B00000}"/>
    <cellStyle name="Note 6 22 3 4 4 2" xfId="27931" xr:uid="{00000000-0005-0000-0000-000017B00000}"/>
    <cellStyle name="Note 6 22 3 4 4 3" xfId="42384" xr:uid="{00000000-0005-0000-0000-000018B00000}"/>
    <cellStyle name="Note 6 22 3 4 5" xfId="12916" xr:uid="{00000000-0005-0000-0000-000019B00000}"/>
    <cellStyle name="Note 6 22 3 4 5 2" xfId="30351" xr:uid="{00000000-0005-0000-0000-00001AB00000}"/>
    <cellStyle name="Note 6 22 3 4 5 3" xfId="44804" xr:uid="{00000000-0005-0000-0000-00001BB00000}"/>
    <cellStyle name="Note 6 22 3 4 6" xfId="15540" xr:uid="{00000000-0005-0000-0000-00001CB00000}"/>
    <cellStyle name="Note 6 22 3 4 6 2" xfId="32975" xr:uid="{00000000-0005-0000-0000-00001DB00000}"/>
    <cellStyle name="Note 6 22 3 4 6 3" xfId="47428" xr:uid="{00000000-0005-0000-0000-00001EB00000}"/>
    <cellStyle name="Note 6 22 3 4 7" xfId="19923" xr:uid="{00000000-0005-0000-0000-00001FB00000}"/>
    <cellStyle name="Note 6 22 3 4 8" xfId="20702" xr:uid="{00000000-0005-0000-0000-000020B00000}"/>
    <cellStyle name="Note 6 22 3 5" xfId="5590" xr:uid="{00000000-0005-0000-0000-000021B00000}"/>
    <cellStyle name="Note 6 22 3 5 2" xfId="14818" xr:uid="{00000000-0005-0000-0000-000022B00000}"/>
    <cellStyle name="Note 6 22 3 5 2 2" xfId="32253" xr:uid="{00000000-0005-0000-0000-000023B00000}"/>
    <cellStyle name="Note 6 22 3 5 2 3" xfId="46706" xr:uid="{00000000-0005-0000-0000-000024B00000}"/>
    <cellStyle name="Note 6 22 3 5 3" xfId="17279" xr:uid="{00000000-0005-0000-0000-000025B00000}"/>
    <cellStyle name="Note 6 22 3 5 3 2" xfId="34714" xr:uid="{00000000-0005-0000-0000-000026B00000}"/>
    <cellStyle name="Note 6 22 3 5 3 3" xfId="49167" xr:uid="{00000000-0005-0000-0000-000027B00000}"/>
    <cellStyle name="Note 6 22 3 5 4" xfId="23026" xr:uid="{00000000-0005-0000-0000-000028B00000}"/>
    <cellStyle name="Note 6 22 3 5 5" xfId="37479" xr:uid="{00000000-0005-0000-0000-000029B00000}"/>
    <cellStyle name="Note 6 22 3 6" xfId="8052" xr:uid="{00000000-0005-0000-0000-00002AB00000}"/>
    <cellStyle name="Note 6 22 3 6 2" xfId="25487" xr:uid="{00000000-0005-0000-0000-00002BB00000}"/>
    <cellStyle name="Note 6 22 3 6 3" xfId="39940" xr:uid="{00000000-0005-0000-0000-00002CB00000}"/>
    <cellStyle name="Note 6 22 3 7" xfId="10493" xr:uid="{00000000-0005-0000-0000-00002DB00000}"/>
    <cellStyle name="Note 6 22 3 7 2" xfId="27928" xr:uid="{00000000-0005-0000-0000-00002EB00000}"/>
    <cellStyle name="Note 6 22 3 7 3" xfId="42381" xr:uid="{00000000-0005-0000-0000-00002FB00000}"/>
    <cellStyle name="Note 6 22 3 8" xfId="12913" xr:uid="{00000000-0005-0000-0000-000030B00000}"/>
    <cellStyle name="Note 6 22 3 8 2" xfId="30348" xr:uid="{00000000-0005-0000-0000-000031B00000}"/>
    <cellStyle name="Note 6 22 3 8 3" xfId="44801" xr:uid="{00000000-0005-0000-0000-000032B00000}"/>
    <cellStyle name="Note 6 22 3 9" xfId="19920" xr:uid="{00000000-0005-0000-0000-000033B00000}"/>
    <cellStyle name="Note 6 22 4" xfId="3083" xr:uid="{00000000-0005-0000-0000-000034B00000}"/>
    <cellStyle name="Note 6 22 4 2" xfId="3084" xr:uid="{00000000-0005-0000-0000-000035B00000}"/>
    <cellStyle name="Note 6 22 4 2 2" xfId="5595" xr:uid="{00000000-0005-0000-0000-000036B00000}"/>
    <cellStyle name="Note 6 22 4 2 2 2" xfId="14822" xr:uid="{00000000-0005-0000-0000-000037B00000}"/>
    <cellStyle name="Note 6 22 4 2 2 2 2" xfId="32257" xr:uid="{00000000-0005-0000-0000-000038B00000}"/>
    <cellStyle name="Note 6 22 4 2 2 2 3" xfId="46710" xr:uid="{00000000-0005-0000-0000-000039B00000}"/>
    <cellStyle name="Note 6 22 4 2 2 3" xfId="17283" xr:uid="{00000000-0005-0000-0000-00003AB00000}"/>
    <cellStyle name="Note 6 22 4 2 2 3 2" xfId="34718" xr:uid="{00000000-0005-0000-0000-00003BB00000}"/>
    <cellStyle name="Note 6 22 4 2 2 3 3" xfId="49171" xr:uid="{00000000-0005-0000-0000-00003CB00000}"/>
    <cellStyle name="Note 6 22 4 2 2 4" xfId="23031" xr:uid="{00000000-0005-0000-0000-00003DB00000}"/>
    <cellStyle name="Note 6 22 4 2 2 5" xfId="37484" xr:uid="{00000000-0005-0000-0000-00003EB00000}"/>
    <cellStyle name="Note 6 22 4 2 3" xfId="8057" xr:uid="{00000000-0005-0000-0000-00003FB00000}"/>
    <cellStyle name="Note 6 22 4 2 3 2" xfId="25492" xr:uid="{00000000-0005-0000-0000-000040B00000}"/>
    <cellStyle name="Note 6 22 4 2 3 3" xfId="39945" xr:uid="{00000000-0005-0000-0000-000041B00000}"/>
    <cellStyle name="Note 6 22 4 2 4" xfId="10498" xr:uid="{00000000-0005-0000-0000-000042B00000}"/>
    <cellStyle name="Note 6 22 4 2 4 2" xfId="27933" xr:uid="{00000000-0005-0000-0000-000043B00000}"/>
    <cellStyle name="Note 6 22 4 2 4 3" xfId="42386" xr:uid="{00000000-0005-0000-0000-000044B00000}"/>
    <cellStyle name="Note 6 22 4 2 5" xfId="12918" xr:uid="{00000000-0005-0000-0000-000045B00000}"/>
    <cellStyle name="Note 6 22 4 2 5 2" xfId="30353" xr:uid="{00000000-0005-0000-0000-000046B00000}"/>
    <cellStyle name="Note 6 22 4 2 5 3" xfId="44806" xr:uid="{00000000-0005-0000-0000-000047B00000}"/>
    <cellStyle name="Note 6 22 4 2 6" xfId="19925" xr:uid="{00000000-0005-0000-0000-000048B00000}"/>
    <cellStyle name="Note 6 22 4 3" xfId="3085" xr:uid="{00000000-0005-0000-0000-000049B00000}"/>
    <cellStyle name="Note 6 22 4 3 2" xfId="5596" xr:uid="{00000000-0005-0000-0000-00004AB00000}"/>
    <cellStyle name="Note 6 22 4 3 2 2" xfId="14823" xr:uid="{00000000-0005-0000-0000-00004BB00000}"/>
    <cellStyle name="Note 6 22 4 3 2 2 2" xfId="32258" xr:uid="{00000000-0005-0000-0000-00004CB00000}"/>
    <cellStyle name="Note 6 22 4 3 2 2 3" xfId="46711" xr:uid="{00000000-0005-0000-0000-00004DB00000}"/>
    <cellStyle name="Note 6 22 4 3 2 3" xfId="17284" xr:uid="{00000000-0005-0000-0000-00004EB00000}"/>
    <cellStyle name="Note 6 22 4 3 2 3 2" xfId="34719" xr:uid="{00000000-0005-0000-0000-00004FB00000}"/>
    <cellStyle name="Note 6 22 4 3 2 3 3" xfId="49172" xr:uid="{00000000-0005-0000-0000-000050B00000}"/>
    <cellStyle name="Note 6 22 4 3 2 4" xfId="23032" xr:uid="{00000000-0005-0000-0000-000051B00000}"/>
    <cellStyle name="Note 6 22 4 3 2 5" xfId="37485" xr:uid="{00000000-0005-0000-0000-000052B00000}"/>
    <cellStyle name="Note 6 22 4 3 3" xfId="8058" xr:uid="{00000000-0005-0000-0000-000053B00000}"/>
    <cellStyle name="Note 6 22 4 3 3 2" xfId="25493" xr:uid="{00000000-0005-0000-0000-000054B00000}"/>
    <cellStyle name="Note 6 22 4 3 3 3" xfId="39946" xr:uid="{00000000-0005-0000-0000-000055B00000}"/>
    <cellStyle name="Note 6 22 4 3 4" xfId="10499" xr:uid="{00000000-0005-0000-0000-000056B00000}"/>
    <cellStyle name="Note 6 22 4 3 4 2" xfId="27934" xr:uid="{00000000-0005-0000-0000-000057B00000}"/>
    <cellStyle name="Note 6 22 4 3 4 3" xfId="42387" xr:uid="{00000000-0005-0000-0000-000058B00000}"/>
    <cellStyle name="Note 6 22 4 3 5" xfId="12919" xr:uid="{00000000-0005-0000-0000-000059B00000}"/>
    <cellStyle name="Note 6 22 4 3 5 2" xfId="30354" xr:uid="{00000000-0005-0000-0000-00005AB00000}"/>
    <cellStyle name="Note 6 22 4 3 5 3" xfId="44807" xr:uid="{00000000-0005-0000-0000-00005BB00000}"/>
    <cellStyle name="Note 6 22 4 3 6" xfId="19926" xr:uid="{00000000-0005-0000-0000-00005CB00000}"/>
    <cellStyle name="Note 6 22 4 4" xfId="3086" xr:uid="{00000000-0005-0000-0000-00005DB00000}"/>
    <cellStyle name="Note 6 22 4 4 2" xfId="5597" xr:uid="{00000000-0005-0000-0000-00005EB00000}"/>
    <cellStyle name="Note 6 22 4 4 2 2" xfId="23033" xr:uid="{00000000-0005-0000-0000-00005FB00000}"/>
    <cellStyle name="Note 6 22 4 4 2 3" xfId="37486" xr:uid="{00000000-0005-0000-0000-000060B00000}"/>
    <cellStyle name="Note 6 22 4 4 3" xfId="8059" xr:uid="{00000000-0005-0000-0000-000061B00000}"/>
    <cellStyle name="Note 6 22 4 4 3 2" xfId="25494" xr:uid="{00000000-0005-0000-0000-000062B00000}"/>
    <cellStyle name="Note 6 22 4 4 3 3" xfId="39947" xr:uid="{00000000-0005-0000-0000-000063B00000}"/>
    <cellStyle name="Note 6 22 4 4 4" xfId="10500" xr:uid="{00000000-0005-0000-0000-000064B00000}"/>
    <cellStyle name="Note 6 22 4 4 4 2" xfId="27935" xr:uid="{00000000-0005-0000-0000-000065B00000}"/>
    <cellStyle name="Note 6 22 4 4 4 3" xfId="42388" xr:uid="{00000000-0005-0000-0000-000066B00000}"/>
    <cellStyle name="Note 6 22 4 4 5" xfId="12920" xr:uid="{00000000-0005-0000-0000-000067B00000}"/>
    <cellStyle name="Note 6 22 4 4 5 2" xfId="30355" xr:uid="{00000000-0005-0000-0000-000068B00000}"/>
    <cellStyle name="Note 6 22 4 4 5 3" xfId="44808" xr:uid="{00000000-0005-0000-0000-000069B00000}"/>
    <cellStyle name="Note 6 22 4 4 6" xfId="15541" xr:uid="{00000000-0005-0000-0000-00006AB00000}"/>
    <cellStyle name="Note 6 22 4 4 6 2" xfId="32976" xr:uid="{00000000-0005-0000-0000-00006BB00000}"/>
    <cellStyle name="Note 6 22 4 4 6 3" xfId="47429" xr:uid="{00000000-0005-0000-0000-00006CB00000}"/>
    <cellStyle name="Note 6 22 4 4 7" xfId="19927" xr:uid="{00000000-0005-0000-0000-00006DB00000}"/>
    <cellStyle name="Note 6 22 4 4 8" xfId="20703" xr:uid="{00000000-0005-0000-0000-00006EB00000}"/>
    <cellStyle name="Note 6 22 4 5" xfId="5594" xr:uid="{00000000-0005-0000-0000-00006FB00000}"/>
    <cellStyle name="Note 6 22 4 5 2" xfId="14821" xr:uid="{00000000-0005-0000-0000-000070B00000}"/>
    <cellStyle name="Note 6 22 4 5 2 2" xfId="32256" xr:uid="{00000000-0005-0000-0000-000071B00000}"/>
    <cellStyle name="Note 6 22 4 5 2 3" xfId="46709" xr:uid="{00000000-0005-0000-0000-000072B00000}"/>
    <cellStyle name="Note 6 22 4 5 3" xfId="17282" xr:uid="{00000000-0005-0000-0000-000073B00000}"/>
    <cellStyle name="Note 6 22 4 5 3 2" xfId="34717" xr:uid="{00000000-0005-0000-0000-000074B00000}"/>
    <cellStyle name="Note 6 22 4 5 3 3" xfId="49170" xr:uid="{00000000-0005-0000-0000-000075B00000}"/>
    <cellStyle name="Note 6 22 4 5 4" xfId="23030" xr:uid="{00000000-0005-0000-0000-000076B00000}"/>
    <cellStyle name="Note 6 22 4 5 5" xfId="37483" xr:uid="{00000000-0005-0000-0000-000077B00000}"/>
    <cellStyle name="Note 6 22 4 6" xfId="8056" xr:uid="{00000000-0005-0000-0000-000078B00000}"/>
    <cellStyle name="Note 6 22 4 6 2" xfId="25491" xr:uid="{00000000-0005-0000-0000-000079B00000}"/>
    <cellStyle name="Note 6 22 4 6 3" xfId="39944" xr:uid="{00000000-0005-0000-0000-00007AB00000}"/>
    <cellStyle name="Note 6 22 4 7" xfId="10497" xr:uid="{00000000-0005-0000-0000-00007BB00000}"/>
    <cellStyle name="Note 6 22 4 7 2" xfId="27932" xr:uid="{00000000-0005-0000-0000-00007CB00000}"/>
    <cellStyle name="Note 6 22 4 7 3" xfId="42385" xr:uid="{00000000-0005-0000-0000-00007DB00000}"/>
    <cellStyle name="Note 6 22 4 8" xfId="12917" xr:uid="{00000000-0005-0000-0000-00007EB00000}"/>
    <cellStyle name="Note 6 22 4 8 2" xfId="30352" xr:uid="{00000000-0005-0000-0000-00007FB00000}"/>
    <cellStyle name="Note 6 22 4 8 3" xfId="44805" xr:uid="{00000000-0005-0000-0000-000080B00000}"/>
    <cellStyle name="Note 6 22 4 9" xfId="19924" xr:uid="{00000000-0005-0000-0000-000081B00000}"/>
    <cellStyle name="Note 6 22 5" xfId="3087" xr:uid="{00000000-0005-0000-0000-000082B00000}"/>
    <cellStyle name="Note 6 22 5 2" xfId="5598" xr:uid="{00000000-0005-0000-0000-000083B00000}"/>
    <cellStyle name="Note 6 22 5 2 2" xfId="14824" xr:uid="{00000000-0005-0000-0000-000084B00000}"/>
    <cellStyle name="Note 6 22 5 2 2 2" xfId="32259" xr:uid="{00000000-0005-0000-0000-000085B00000}"/>
    <cellStyle name="Note 6 22 5 2 2 3" xfId="46712" xr:uid="{00000000-0005-0000-0000-000086B00000}"/>
    <cellStyle name="Note 6 22 5 2 3" xfId="17285" xr:uid="{00000000-0005-0000-0000-000087B00000}"/>
    <cellStyle name="Note 6 22 5 2 3 2" xfId="34720" xr:uid="{00000000-0005-0000-0000-000088B00000}"/>
    <cellStyle name="Note 6 22 5 2 3 3" xfId="49173" xr:uid="{00000000-0005-0000-0000-000089B00000}"/>
    <cellStyle name="Note 6 22 5 2 4" xfId="23034" xr:uid="{00000000-0005-0000-0000-00008AB00000}"/>
    <cellStyle name="Note 6 22 5 2 5" xfId="37487" xr:uid="{00000000-0005-0000-0000-00008BB00000}"/>
    <cellStyle name="Note 6 22 5 3" xfId="8060" xr:uid="{00000000-0005-0000-0000-00008CB00000}"/>
    <cellStyle name="Note 6 22 5 3 2" xfId="25495" xr:uid="{00000000-0005-0000-0000-00008DB00000}"/>
    <cellStyle name="Note 6 22 5 3 3" xfId="39948" xr:uid="{00000000-0005-0000-0000-00008EB00000}"/>
    <cellStyle name="Note 6 22 5 4" xfId="10501" xr:uid="{00000000-0005-0000-0000-00008FB00000}"/>
    <cellStyle name="Note 6 22 5 4 2" xfId="27936" xr:uid="{00000000-0005-0000-0000-000090B00000}"/>
    <cellStyle name="Note 6 22 5 4 3" xfId="42389" xr:uid="{00000000-0005-0000-0000-000091B00000}"/>
    <cellStyle name="Note 6 22 5 5" xfId="12921" xr:uid="{00000000-0005-0000-0000-000092B00000}"/>
    <cellStyle name="Note 6 22 5 5 2" xfId="30356" xr:uid="{00000000-0005-0000-0000-000093B00000}"/>
    <cellStyle name="Note 6 22 5 5 3" xfId="44809" xr:uid="{00000000-0005-0000-0000-000094B00000}"/>
    <cellStyle name="Note 6 22 5 6" xfId="19928" xr:uid="{00000000-0005-0000-0000-000095B00000}"/>
    <cellStyle name="Note 6 22 6" xfId="3088" xr:uid="{00000000-0005-0000-0000-000096B00000}"/>
    <cellStyle name="Note 6 22 6 2" xfId="5599" xr:uid="{00000000-0005-0000-0000-000097B00000}"/>
    <cellStyle name="Note 6 22 6 2 2" xfId="14825" xr:uid="{00000000-0005-0000-0000-000098B00000}"/>
    <cellStyle name="Note 6 22 6 2 2 2" xfId="32260" xr:uid="{00000000-0005-0000-0000-000099B00000}"/>
    <cellStyle name="Note 6 22 6 2 2 3" xfId="46713" xr:uid="{00000000-0005-0000-0000-00009AB00000}"/>
    <cellStyle name="Note 6 22 6 2 3" xfId="17286" xr:uid="{00000000-0005-0000-0000-00009BB00000}"/>
    <cellStyle name="Note 6 22 6 2 3 2" xfId="34721" xr:uid="{00000000-0005-0000-0000-00009CB00000}"/>
    <cellStyle name="Note 6 22 6 2 3 3" xfId="49174" xr:uid="{00000000-0005-0000-0000-00009DB00000}"/>
    <cellStyle name="Note 6 22 6 2 4" xfId="23035" xr:uid="{00000000-0005-0000-0000-00009EB00000}"/>
    <cellStyle name="Note 6 22 6 2 5" xfId="37488" xr:uid="{00000000-0005-0000-0000-00009FB00000}"/>
    <cellStyle name="Note 6 22 6 3" xfId="8061" xr:uid="{00000000-0005-0000-0000-0000A0B00000}"/>
    <cellStyle name="Note 6 22 6 3 2" xfId="25496" xr:uid="{00000000-0005-0000-0000-0000A1B00000}"/>
    <cellStyle name="Note 6 22 6 3 3" xfId="39949" xr:uid="{00000000-0005-0000-0000-0000A2B00000}"/>
    <cellStyle name="Note 6 22 6 4" xfId="10502" xr:uid="{00000000-0005-0000-0000-0000A3B00000}"/>
    <cellStyle name="Note 6 22 6 4 2" xfId="27937" xr:uid="{00000000-0005-0000-0000-0000A4B00000}"/>
    <cellStyle name="Note 6 22 6 4 3" xfId="42390" xr:uid="{00000000-0005-0000-0000-0000A5B00000}"/>
    <cellStyle name="Note 6 22 6 5" xfId="12922" xr:uid="{00000000-0005-0000-0000-0000A6B00000}"/>
    <cellStyle name="Note 6 22 6 5 2" xfId="30357" xr:uid="{00000000-0005-0000-0000-0000A7B00000}"/>
    <cellStyle name="Note 6 22 6 5 3" xfId="44810" xr:uid="{00000000-0005-0000-0000-0000A8B00000}"/>
    <cellStyle name="Note 6 22 6 6" xfId="19929" xr:uid="{00000000-0005-0000-0000-0000A9B00000}"/>
    <cellStyle name="Note 6 22 7" xfId="3089" xr:uid="{00000000-0005-0000-0000-0000AAB00000}"/>
    <cellStyle name="Note 6 22 7 2" xfId="5600" xr:uid="{00000000-0005-0000-0000-0000ABB00000}"/>
    <cellStyle name="Note 6 22 7 2 2" xfId="23036" xr:uid="{00000000-0005-0000-0000-0000ACB00000}"/>
    <cellStyle name="Note 6 22 7 2 3" xfId="37489" xr:uid="{00000000-0005-0000-0000-0000ADB00000}"/>
    <cellStyle name="Note 6 22 7 3" xfId="8062" xr:uid="{00000000-0005-0000-0000-0000AEB00000}"/>
    <cellStyle name="Note 6 22 7 3 2" xfId="25497" xr:uid="{00000000-0005-0000-0000-0000AFB00000}"/>
    <cellStyle name="Note 6 22 7 3 3" xfId="39950" xr:uid="{00000000-0005-0000-0000-0000B0B00000}"/>
    <cellStyle name="Note 6 22 7 4" xfId="10503" xr:uid="{00000000-0005-0000-0000-0000B1B00000}"/>
    <cellStyle name="Note 6 22 7 4 2" xfId="27938" xr:uid="{00000000-0005-0000-0000-0000B2B00000}"/>
    <cellStyle name="Note 6 22 7 4 3" xfId="42391" xr:uid="{00000000-0005-0000-0000-0000B3B00000}"/>
    <cellStyle name="Note 6 22 7 5" xfId="12923" xr:uid="{00000000-0005-0000-0000-0000B4B00000}"/>
    <cellStyle name="Note 6 22 7 5 2" xfId="30358" xr:uid="{00000000-0005-0000-0000-0000B5B00000}"/>
    <cellStyle name="Note 6 22 7 5 3" xfId="44811" xr:uid="{00000000-0005-0000-0000-0000B6B00000}"/>
    <cellStyle name="Note 6 22 7 6" xfId="15542" xr:uid="{00000000-0005-0000-0000-0000B7B00000}"/>
    <cellStyle name="Note 6 22 7 6 2" xfId="32977" xr:uid="{00000000-0005-0000-0000-0000B8B00000}"/>
    <cellStyle name="Note 6 22 7 6 3" xfId="47430" xr:uid="{00000000-0005-0000-0000-0000B9B00000}"/>
    <cellStyle name="Note 6 22 7 7" xfId="19930" xr:uid="{00000000-0005-0000-0000-0000BAB00000}"/>
    <cellStyle name="Note 6 22 7 8" xfId="20704" xr:uid="{00000000-0005-0000-0000-0000BBB00000}"/>
    <cellStyle name="Note 6 22 8" xfId="5585" xr:uid="{00000000-0005-0000-0000-0000BCB00000}"/>
    <cellStyle name="Note 6 22 8 2" xfId="14814" xr:uid="{00000000-0005-0000-0000-0000BDB00000}"/>
    <cellStyle name="Note 6 22 8 2 2" xfId="32249" xr:uid="{00000000-0005-0000-0000-0000BEB00000}"/>
    <cellStyle name="Note 6 22 8 2 3" xfId="46702" xr:uid="{00000000-0005-0000-0000-0000BFB00000}"/>
    <cellStyle name="Note 6 22 8 3" xfId="17275" xr:uid="{00000000-0005-0000-0000-0000C0B00000}"/>
    <cellStyle name="Note 6 22 8 3 2" xfId="34710" xr:uid="{00000000-0005-0000-0000-0000C1B00000}"/>
    <cellStyle name="Note 6 22 8 3 3" xfId="49163" xr:uid="{00000000-0005-0000-0000-0000C2B00000}"/>
    <cellStyle name="Note 6 22 8 4" xfId="23021" xr:uid="{00000000-0005-0000-0000-0000C3B00000}"/>
    <cellStyle name="Note 6 22 8 5" xfId="37474" xr:uid="{00000000-0005-0000-0000-0000C4B00000}"/>
    <cellStyle name="Note 6 22 9" xfId="8047" xr:uid="{00000000-0005-0000-0000-0000C5B00000}"/>
    <cellStyle name="Note 6 22 9 2" xfId="25482" xr:uid="{00000000-0005-0000-0000-0000C6B00000}"/>
    <cellStyle name="Note 6 22 9 3" xfId="39935" xr:uid="{00000000-0005-0000-0000-0000C7B00000}"/>
    <cellStyle name="Note 6 23" xfId="3090" xr:uid="{00000000-0005-0000-0000-0000C8B00000}"/>
    <cellStyle name="Note 6 23 10" xfId="10504" xr:uid="{00000000-0005-0000-0000-0000C9B00000}"/>
    <cellStyle name="Note 6 23 10 2" xfId="27939" xr:uid="{00000000-0005-0000-0000-0000CAB00000}"/>
    <cellStyle name="Note 6 23 10 3" xfId="42392" xr:uid="{00000000-0005-0000-0000-0000CBB00000}"/>
    <cellStyle name="Note 6 23 11" xfId="12924" xr:uid="{00000000-0005-0000-0000-0000CCB00000}"/>
    <cellStyle name="Note 6 23 11 2" xfId="30359" xr:uid="{00000000-0005-0000-0000-0000CDB00000}"/>
    <cellStyle name="Note 6 23 11 3" xfId="44812" xr:uid="{00000000-0005-0000-0000-0000CEB00000}"/>
    <cellStyle name="Note 6 23 12" xfId="19931" xr:uid="{00000000-0005-0000-0000-0000CFB00000}"/>
    <cellStyle name="Note 6 23 2" xfId="3091" xr:uid="{00000000-0005-0000-0000-0000D0B00000}"/>
    <cellStyle name="Note 6 23 2 2" xfId="3092" xr:uid="{00000000-0005-0000-0000-0000D1B00000}"/>
    <cellStyle name="Note 6 23 2 2 2" xfId="5603" xr:uid="{00000000-0005-0000-0000-0000D2B00000}"/>
    <cellStyle name="Note 6 23 2 2 2 2" xfId="14828" xr:uid="{00000000-0005-0000-0000-0000D3B00000}"/>
    <cellStyle name="Note 6 23 2 2 2 2 2" xfId="32263" xr:uid="{00000000-0005-0000-0000-0000D4B00000}"/>
    <cellStyle name="Note 6 23 2 2 2 2 3" xfId="46716" xr:uid="{00000000-0005-0000-0000-0000D5B00000}"/>
    <cellStyle name="Note 6 23 2 2 2 3" xfId="17289" xr:uid="{00000000-0005-0000-0000-0000D6B00000}"/>
    <cellStyle name="Note 6 23 2 2 2 3 2" xfId="34724" xr:uid="{00000000-0005-0000-0000-0000D7B00000}"/>
    <cellStyle name="Note 6 23 2 2 2 3 3" xfId="49177" xr:uid="{00000000-0005-0000-0000-0000D8B00000}"/>
    <cellStyle name="Note 6 23 2 2 2 4" xfId="23039" xr:uid="{00000000-0005-0000-0000-0000D9B00000}"/>
    <cellStyle name="Note 6 23 2 2 2 5" xfId="37492" xr:uid="{00000000-0005-0000-0000-0000DAB00000}"/>
    <cellStyle name="Note 6 23 2 2 3" xfId="8065" xr:uid="{00000000-0005-0000-0000-0000DBB00000}"/>
    <cellStyle name="Note 6 23 2 2 3 2" xfId="25500" xr:uid="{00000000-0005-0000-0000-0000DCB00000}"/>
    <cellStyle name="Note 6 23 2 2 3 3" xfId="39953" xr:uid="{00000000-0005-0000-0000-0000DDB00000}"/>
    <cellStyle name="Note 6 23 2 2 4" xfId="10506" xr:uid="{00000000-0005-0000-0000-0000DEB00000}"/>
    <cellStyle name="Note 6 23 2 2 4 2" xfId="27941" xr:uid="{00000000-0005-0000-0000-0000DFB00000}"/>
    <cellStyle name="Note 6 23 2 2 4 3" xfId="42394" xr:uid="{00000000-0005-0000-0000-0000E0B00000}"/>
    <cellStyle name="Note 6 23 2 2 5" xfId="12926" xr:uid="{00000000-0005-0000-0000-0000E1B00000}"/>
    <cellStyle name="Note 6 23 2 2 5 2" xfId="30361" xr:uid="{00000000-0005-0000-0000-0000E2B00000}"/>
    <cellStyle name="Note 6 23 2 2 5 3" xfId="44814" xr:uid="{00000000-0005-0000-0000-0000E3B00000}"/>
    <cellStyle name="Note 6 23 2 2 6" xfId="19933" xr:uid="{00000000-0005-0000-0000-0000E4B00000}"/>
    <cellStyle name="Note 6 23 2 3" xfId="3093" xr:uid="{00000000-0005-0000-0000-0000E5B00000}"/>
    <cellStyle name="Note 6 23 2 3 2" xfId="5604" xr:uid="{00000000-0005-0000-0000-0000E6B00000}"/>
    <cellStyle name="Note 6 23 2 3 2 2" xfId="14829" xr:uid="{00000000-0005-0000-0000-0000E7B00000}"/>
    <cellStyle name="Note 6 23 2 3 2 2 2" xfId="32264" xr:uid="{00000000-0005-0000-0000-0000E8B00000}"/>
    <cellStyle name="Note 6 23 2 3 2 2 3" xfId="46717" xr:uid="{00000000-0005-0000-0000-0000E9B00000}"/>
    <cellStyle name="Note 6 23 2 3 2 3" xfId="17290" xr:uid="{00000000-0005-0000-0000-0000EAB00000}"/>
    <cellStyle name="Note 6 23 2 3 2 3 2" xfId="34725" xr:uid="{00000000-0005-0000-0000-0000EBB00000}"/>
    <cellStyle name="Note 6 23 2 3 2 3 3" xfId="49178" xr:uid="{00000000-0005-0000-0000-0000ECB00000}"/>
    <cellStyle name="Note 6 23 2 3 2 4" xfId="23040" xr:uid="{00000000-0005-0000-0000-0000EDB00000}"/>
    <cellStyle name="Note 6 23 2 3 2 5" xfId="37493" xr:uid="{00000000-0005-0000-0000-0000EEB00000}"/>
    <cellStyle name="Note 6 23 2 3 3" xfId="8066" xr:uid="{00000000-0005-0000-0000-0000EFB00000}"/>
    <cellStyle name="Note 6 23 2 3 3 2" xfId="25501" xr:uid="{00000000-0005-0000-0000-0000F0B00000}"/>
    <cellStyle name="Note 6 23 2 3 3 3" xfId="39954" xr:uid="{00000000-0005-0000-0000-0000F1B00000}"/>
    <cellStyle name="Note 6 23 2 3 4" xfId="10507" xr:uid="{00000000-0005-0000-0000-0000F2B00000}"/>
    <cellStyle name="Note 6 23 2 3 4 2" xfId="27942" xr:uid="{00000000-0005-0000-0000-0000F3B00000}"/>
    <cellStyle name="Note 6 23 2 3 4 3" xfId="42395" xr:uid="{00000000-0005-0000-0000-0000F4B00000}"/>
    <cellStyle name="Note 6 23 2 3 5" xfId="12927" xr:uid="{00000000-0005-0000-0000-0000F5B00000}"/>
    <cellStyle name="Note 6 23 2 3 5 2" xfId="30362" xr:uid="{00000000-0005-0000-0000-0000F6B00000}"/>
    <cellStyle name="Note 6 23 2 3 5 3" xfId="44815" xr:uid="{00000000-0005-0000-0000-0000F7B00000}"/>
    <cellStyle name="Note 6 23 2 3 6" xfId="19934" xr:uid="{00000000-0005-0000-0000-0000F8B00000}"/>
    <cellStyle name="Note 6 23 2 4" xfId="3094" xr:uid="{00000000-0005-0000-0000-0000F9B00000}"/>
    <cellStyle name="Note 6 23 2 4 2" xfId="5605" xr:uid="{00000000-0005-0000-0000-0000FAB00000}"/>
    <cellStyle name="Note 6 23 2 4 2 2" xfId="23041" xr:uid="{00000000-0005-0000-0000-0000FBB00000}"/>
    <cellStyle name="Note 6 23 2 4 2 3" xfId="37494" xr:uid="{00000000-0005-0000-0000-0000FCB00000}"/>
    <cellStyle name="Note 6 23 2 4 3" xfId="8067" xr:uid="{00000000-0005-0000-0000-0000FDB00000}"/>
    <cellStyle name="Note 6 23 2 4 3 2" xfId="25502" xr:uid="{00000000-0005-0000-0000-0000FEB00000}"/>
    <cellStyle name="Note 6 23 2 4 3 3" xfId="39955" xr:uid="{00000000-0005-0000-0000-0000FFB00000}"/>
    <cellStyle name="Note 6 23 2 4 4" xfId="10508" xr:uid="{00000000-0005-0000-0000-000000B10000}"/>
    <cellStyle name="Note 6 23 2 4 4 2" xfId="27943" xr:uid="{00000000-0005-0000-0000-000001B10000}"/>
    <cellStyle name="Note 6 23 2 4 4 3" xfId="42396" xr:uid="{00000000-0005-0000-0000-000002B10000}"/>
    <cellStyle name="Note 6 23 2 4 5" xfId="12928" xr:uid="{00000000-0005-0000-0000-000003B10000}"/>
    <cellStyle name="Note 6 23 2 4 5 2" xfId="30363" xr:uid="{00000000-0005-0000-0000-000004B10000}"/>
    <cellStyle name="Note 6 23 2 4 5 3" xfId="44816" xr:uid="{00000000-0005-0000-0000-000005B10000}"/>
    <cellStyle name="Note 6 23 2 4 6" xfId="15543" xr:uid="{00000000-0005-0000-0000-000006B10000}"/>
    <cellStyle name="Note 6 23 2 4 6 2" xfId="32978" xr:uid="{00000000-0005-0000-0000-000007B10000}"/>
    <cellStyle name="Note 6 23 2 4 6 3" xfId="47431" xr:uid="{00000000-0005-0000-0000-000008B10000}"/>
    <cellStyle name="Note 6 23 2 4 7" xfId="19935" xr:uid="{00000000-0005-0000-0000-000009B10000}"/>
    <cellStyle name="Note 6 23 2 4 8" xfId="20705" xr:uid="{00000000-0005-0000-0000-00000AB10000}"/>
    <cellStyle name="Note 6 23 2 5" xfId="5602" xr:uid="{00000000-0005-0000-0000-00000BB10000}"/>
    <cellStyle name="Note 6 23 2 5 2" xfId="14827" xr:uid="{00000000-0005-0000-0000-00000CB10000}"/>
    <cellStyle name="Note 6 23 2 5 2 2" xfId="32262" xr:uid="{00000000-0005-0000-0000-00000DB10000}"/>
    <cellStyle name="Note 6 23 2 5 2 3" xfId="46715" xr:uid="{00000000-0005-0000-0000-00000EB10000}"/>
    <cellStyle name="Note 6 23 2 5 3" xfId="17288" xr:uid="{00000000-0005-0000-0000-00000FB10000}"/>
    <cellStyle name="Note 6 23 2 5 3 2" xfId="34723" xr:uid="{00000000-0005-0000-0000-000010B10000}"/>
    <cellStyle name="Note 6 23 2 5 3 3" xfId="49176" xr:uid="{00000000-0005-0000-0000-000011B10000}"/>
    <cellStyle name="Note 6 23 2 5 4" xfId="23038" xr:uid="{00000000-0005-0000-0000-000012B10000}"/>
    <cellStyle name="Note 6 23 2 5 5" xfId="37491" xr:uid="{00000000-0005-0000-0000-000013B10000}"/>
    <cellStyle name="Note 6 23 2 6" xfId="8064" xr:uid="{00000000-0005-0000-0000-000014B10000}"/>
    <cellStyle name="Note 6 23 2 6 2" xfId="25499" xr:uid="{00000000-0005-0000-0000-000015B10000}"/>
    <cellStyle name="Note 6 23 2 6 3" xfId="39952" xr:uid="{00000000-0005-0000-0000-000016B10000}"/>
    <cellStyle name="Note 6 23 2 7" xfId="10505" xr:uid="{00000000-0005-0000-0000-000017B10000}"/>
    <cellStyle name="Note 6 23 2 7 2" xfId="27940" xr:uid="{00000000-0005-0000-0000-000018B10000}"/>
    <cellStyle name="Note 6 23 2 7 3" xfId="42393" xr:uid="{00000000-0005-0000-0000-000019B10000}"/>
    <cellStyle name="Note 6 23 2 8" xfId="12925" xr:uid="{00000000-0005-0000-0000-00001AB10000}"/>
    <cellStyle name="Note 6 23 2 8 2" xfId="30360" xr:uid="{00000000-0005-0000-0000-00001BB10000}"/>
    <cellStyle name="Note 6 23 2 8 3" xfId="44813" xr:uid="{00000000-0005-0000-0000-00001CB10000}"/>
    <cellStyle name="Note 6 23 2 9" xfId="19932" xr:uid="{00000000-0005-0000-0000-00001DB10000}"/>
    <cellStyle name="Note 6 23 3" xfId="3095" xr:uid="{00000000-0005-0000-0000-00001EB10000}"/>
    <cellStyle name="Note 6 23 3 2" xfId="3096" xr:uid="{00000000-0005-0000-0000-00001FB10000}"/>
    <cellStyle name="Note 6 23 3 2 2" xfId="5607" xr:uid="{00000000-0005-0000-0000-000020B10000}"/>
    <cellStyle name="Note 6 23 3 2 2 2" xfId="14831" xr:uid="{00000000-0005-0000-0000-000021B10000}"/>
    <cellStyle name="Note 6 23 3 2 2 2 2" xfId="32266" xr:uid="{00000000-0005-0000-0000-000022B10000}"/>
    <cellStyle name="Note 6 23 3 2 2 2 3" xfId="46719" xr:uid="{00000000-0005-0000-0000-000023B10000}"/>
    <cellStyle name="Note 6 23 3 2 2 3" xfId="17292" xr:uid="{00000000-0005-0000-0000-000024B10000}"/>
    <cellStyle name="Note 6 23 3 2 2 3 2" xfId="34727" xr:uid="{00000000-0005-0000-0000-000025B10000}"/>
    <cellStyle name="Note 6 23 3 2 2 3 3" xfId="49180" xr:uid="{00000000-0005-0000-0000-000026B10000}"/>
    <cellStyle name="Note 6 23 3 2 2 4" xfId="23043" xr:uid="{00000000-0005-0000-0000-000027B10000}"/>
    <cellStyle name="Note 6 23 3 2 2 5" xfId="37496" xr:uid="{00000000-0005-0000-0000-000028B10000}"/>
    <cellStyle name="Note 6 23 3 2 3" xfId="8069" xr:uid="{00000000-0005-0000-0000-000029B10000}"/>
    <cellStyle name="Note 6 23 3 2 3 2" xfId="25504" xr:uid="{00000000-0005-0000-0000-00002AB10000}"/>
    <cellStyle name="Note 6 23 3 2 3 3" xfId="39957" xr:uid="{00000000-0005-0000-0000-00002BB10000}"/>
    <cellStyle name="Note 6 23 3 2 4" xfId="10510" xr:uid="{00000000-0005-0000-0000-00002CB10000}"/>
    <cellStyle name="Note 6 23 3 2 4 2" xfId="27945" xr:uid="{00000000-0005-0000-0000-00002DB10000}"/>
    <cellStyle name="Note 6 23 3 2 4 3" xfId="42398" xr:uid="{00000000-0005-0000-0000-00002EB10000}"/>
    <cellStyle name="Note 6 23 3 2 5" xfId="12930" xr:uid="{00000000-0005-0000-0000-00002FB10000}"/>
    <cellStyle name="Note 6 23 3 2 5 2" xfId="30365" xr:uid="{00000000-0005-0000-0000-000030B10000}"/>
    <cellStyle name="Note 6 23 3 2 5 3" xfId="44818" xr:uid="{00000000-0005-0000-0000-000031B10000}"/>
    <cellStyle name="Note 6 23 3 2 6" xfId="19937" xr:uid="{00000000-0005-0000-0000-000032B10000}"/>
    <cellStyle name="Note 6 23 3 3" xfId="3097" xr:uid="{00000000-0005-0000-0000-000033B10000}"/>
    <cellStyle name="Note 6 23 3 3 2" xfId="5608" xr:uid="{00000000-0005-0000-0000-000034B10000}"/>
    <cellStyle name="Note 6 23 3 3 2 2" xfId="14832" xr:uid="{00000000-0005-0000-0000-000035B10000}"/>
    <cellStyle name="Note 6 23 3 3 2 2 2" xfId="32267" xr:uid="{00000000-0005-0000-0000-000036B10000}"/>
    <cellStyle name="Note 6 23 3 3 2 2 3" xfId="46720" xr:uid="{00000000-0005-0000-0000-000037B10000}"/>
    <cellStyle name="Note 6 23 3 3 2 3" xfId="17293" xr:uid="{00000000-0005-0000-0000-000038B10000}"/>
    <cellStyle name="Note 6 23 3 3 2 3 2" xfId="34728" xr:uid="{00000000-0005-0000-0000-000039B10000}"/>
    <cellStyle name="Note 6 23 3 3 2 3 3" xfId="49181" xr:uid="{00000000-0005-0000-0000-00003AB10000}"/>
    <cellStyle name="Note 6 23 3 3 2 4" xfId="23044" xr:uid="{00000000-0005-0000-0000-00003BB10000}"/>
    <cellStyle name="Note 6 23 3 3 2 5" xfId="37497" xr:uid="{00000000-0005-0000-0000-00003CB10000}"/>
    <cellStyle name="Note 6 23 3 3 3" xfId="8070" xr:uid="{00000000-0005-0000-0000-00003DB10000}"/>
    <cellStyle name="Note 6 23 3 3 3 2" xfId="25505" xr:uid="{00000000-0005-0000-0000-00003EB10000}"/>
    <cellStyle name="Note 6 23 3 3 3 3" xfId="39958" xr:uid="{00000000-0005-0000-0000-00003FB10000}"/>
    <cellStyle name="Note 6 23 3 3 4" xfId="10511" xr:uid="{00000000-0005-0000-0000-000040B10000}"/>
    <cellStyle name="Note 6 23 3 3 4 2" xfId="27946" xr:uid="{00000000-0005-0000-0000-000041B10000}"/>
    <cellStyle name="Note 6 23 3 3 4 3" xfId="42399" xr:uid="{00000000-0005-0000-0000-000042B10000}"/>
    <cellStyle name="Note 6 23 3 3 5" xfId="12931" xr:uid="{00000000-0005-0000-0000-000043B10000}"/>
    <cellStyle name="Note 6 23 3 3 5 2" xfId="30366" xr:uid="{00000000-0005-0000-0000-000044B10000}"/>
    <cellStyle name="Note 6 23 3 3 5 3" xfId="44819" xr:uid="{00000000-0005-0000-0000-000045B10000}"/>
    <cellStyle name="Note 6 23 3 3 6" xfId="19938" xr:uid="{00000000-0005-0000-0000-000046B10000}"/>
    <cellStyle name="Note 6 23 3 4" xfId="3098" xr:uid="{00000000-0005-0000-0000-000047B10000}"/>
    <cellStyle name="Note 6 23 3 4 2" xfId="5609" xr:uid="{00000000-0005-0000-0000-000048B10000}"/>
    <cellStyle name="Note 6 23 3 4 2 2" xfId="23045" xr:uid="{00000000-0005-0000-0000-000049B10000}"/>
    <cellStyle name="Note 6 23 3 4 2 3" xfId="37498" xr:uid="{00000000-0005-0000-0000-00004AB10000}"/>
    <cellStyle name="Note 6 23 3 4 3" xfId="8071" xr:uid="{00000000-0005-0000-0000-00004BB10000}"/>
    <cellStyle name="Note 6 23 3 4 3 2" xfId="25506" xr:uid="{00000000-0005-0000-0000-00004CB10000}"/>
    <cellStyle name="Note 6 23 3 4 3 3" xfId="39959" xr:uid="{00000000-0005-0000-0000-00004DB10000}"/>
    <cellStyle name="Note 6 23 3 4 4" xfId="10512" xr:uid="{00000000-0005-0000-0000-00004EB10000}"/>
    <cellStyle name="Note 6 23 3 4 4 2" xfId="27947" xr:uid="{00000000-0005-0000-0000-00004FB10000}"/>
    <cellStyle name="Note 6 23 3 4 4 3" xfId="42400" xr:uid="{00000000-0005-0000-0000-000050B10000}"/>
    <cellStyle name="Note 6 23 3 4 5" xfId="12932" xr:uid="{00000000-0005-0000-0000-000051B10000}"/>
    <cellStyle name="Note 6 23 3 4 5 2" xfId="30367" xr:uid="{00000000-0005-0000-0000-000052B10000}"/>
    <cellStyle name="Note 6 23 3 4 5 3" xfId="44820" xr:uid="{00000000-0005-0000-0000-000053B10000}"/>
    <cellStyle name="Note 6 23 3 4 6" xfId="15544" xr:uid="{00000000-0005-0000-0000-000054B10000}"/>
    <cellStyle name="Note 6 23 3 4 6 2" xfId="32979" xr:uid="{00000000-0005-0000-0000-000055B10000}"/>
    <cellStyle name="Note 6 23 3 4 6 3" xfId="47432" xr:uid="{00000000-0005-0000-0000-000056B10000}"/>
    <cellStyle name="Note 6 23 3 4 7" xfId="19939" xr:uid="{00000000-0005-0000-0000-000057B10000}"/>
    <cellStyle name="Note 6 23 3 4 8" xfId="20706" xr:uid="{00000000-0005-0000-0000-000058B10000}"/>
    <cellStyle name="Note 6 23 3 5" xfId="5606" xr:uid="{00000000-0005-0000-0000-000059B10000}"/>
    <cellStyle name="Note 6 23 3 5 2" xfId="14830" xr:uid="{00000000-0005-0000-0000-00005AB10000}"/>
    <cellStyle name="Note 6 23 3 5 2 2" xfId="32265" xr:uid="{00000000-0005-0000-0000-00005BB10000}"/>
    <cellStyle name="Note 6 23 3 5 2 3" xfId="46718" xr:uid="{00000000-0005-0000-0000-00005CB10000}"/>
    <cellStyle name="Note 6 23 3 5 3" xfId="17291" xr:uid="{00000000-0005-0000-0000-00005DB10000}"/>
    <cellStyle name="Note 6 23 3 5 3 2" xfId="34726" xr:uid="{00000000-0005-0000-0000-00005EB10000}"/>
    <cellStyle name="Note 6 23 3 5 3 3" xfId="49179" xr:uid="{00000000-0005-0000-0000-00005FB10000}"/>
    <cellStyle name="Note 6 23 3 5 4" xfId="23042" xr:uid="{00000000-0005-0000-0000-000060B10000}"/>
    <cellStyle name="Note 6 23 3 5 5" xfId="37495" xr:uid="{00000000-0005-0000-0000-000061B10000}"/>
    <cellStyle name="Note 6 23 3 6" xfId="8068" xr:uid="{00000000-0005-0000-0000-000062B10000}"/>
    <cellStyle name="Note 6 23 3 6 2" xfId="25503" xr:uid="{00000000-0005-0000-0000-000063B10000}"/>
    <cellStyle name="Note 6 23 3 6 3" xfId="39956" xr:uid="{00000000-0005-0000-0000-000064B10000}"/>
    <cellStyle name="Note 6 23 3 7" xfId="10509" xr:uid="{00000000-0005-0000-0000-000065B10000}"/>
    <cellStyle name="Note 6 23 3 7 2" xfId="27944" xr:uid="{00000000-0005-0000-0000-000066B10000}"/>
    <cellStyle name="Note 6 23 3 7 3" xfId="42397" xr:uid="{00000000-0005-0000-0000-000067B10000}"/>
    <cellStyle name="Note 6 23 3 8" xfId="12929" xr:uid="{00000000-0005-0000-0000-000068B10000}"/>
    <cellStyle name="Note 6 23 3 8 2" xfId="30364" xr:uid="{00000000-0005-0000-0000-000069B10000}"/>
    <cellStyle name="Note 6 23 3 8 3" xfId="44817" xr:uid="{00000000-0005-0000-0000-00006AB10000}"/>
    <cellStyle name="Note 6 23 3 9" xfId="19936" xr:uid="{00000000-0005-0000-0000-00006BB10000}"/>
    <cellStyle name="Note 6 23 4" xfId="3099" xr:uid="{00000000-0005-0000-0000-00006CB10000}"/>
    <cellStyle name="Note 6 23 4 2" xfId="3100" xr:uid="{00000000-0005-0000-0000-00006DB10000}"/>
    <cellStyle name="Note 6 23 4 2 2" xfId="5611" xr:uid="{00000000-0005-0000-0000-00006EB10000}"/>
    <cellStyle name="Note 6 23 4 2 2 2" xfId="14834" xr:uid="{00000000-0005-0000-0000-00006FB10000}"/>
    <cellStyle name="Note 6 23 4 2 2 2 2" xfId="32269" xr:uid="{00000000-0005-0000-0000-000070B10000}"/>
    <cellStyle name="Note 6 23 4 2 2 2 3" xfId="46722" xr:uid="{00000000-0005-0000-0000-000071B10000}"/>
    <cellStyle name="Note 6 23 4 2 2 3" xfId="17295" xr:uid="{00000000-0005-0000-0000-000072B10000}"/>
    <cellStyle name="Note 6 23 4 2 2 3 2" xfId="34730" xr:uid="{00000000-0005-0000-0000-000073B10000}"/>
    <cellStyle name="Note 6 23 4 2 2 3 3" xfId="49183" xr:uid="{00000000-0005-0000-0000-000074B10000}"/>
    <cellStyle name="Note 6 23 4 2 2 4" xfId="23047" xr:uid="{00000000-0005-0000-0000-000075B10000}"/>
    <cellStyle name="Note 6 23 4 2 2 5" xfId="37500" xr:uid="{00000000-0005-0000-0000-000076B10000}"/>
    <cellStyle name="Note 6 23 4 2 3" xfId="8073" xr:uid="{00000000-0005-0000-0000-000077B10000}"/>
    <cellStyle name="Note 6 23 4 2 3 2" xfId="25508" xr:uid="{00000000-0005-0000-0000-000078B10000}"/>
    <cellStyle name="Note 6 23 4 2 3 3" xfId="39961" xr:uid="{00000000-0005-0000-0000-000079B10000}"/>
    <cellStyle name="Note 6 23 4 2 4" xfId="10514" xr:uid="{00000000-0005-0000-0000-00007AB10000}"/>
    <cellStyle name="Note 6 23 4 2 4 2" xfId="27949" xr:uid="{00000000-0005-0000-0000-00007BB10000}"/>
    <cellStyle name="Note 6 23 4 2 4 3" xfId="42402" xr:uid="{00000000-0005-0000-0000-00007CB10000}"/>
    <cellStyle name="Note 6 23 4 2 5" xfId="12934" xr:uid="{00000000-0005-0000-0000-00007DB10000}"/>
    <cellStyle name="Note 6 23 4 2 5 2" xfId="30369" xr:uid="{00000000-0005-0000-0000-00007EB10000}"/>
    <cellStyle name="Note 6 23 4 2 5 3" xfId="44822" xr:uid="{00000000-0005-0000-0000-00007FB10000}"/>
    <cellStyle name="Note 6 23 4 2 6" xfId="19941" xr:uid="{00000000-0005-0000-0000-000080B10000}"/>
    <cellStyle name="Note 6 23 4 3" xfId="3101" xr:uid="{00000000-0005-0000-0000-000081B10000}"/>
    <cellStyle name="Note 6 23 4 3 2" xfId="5612" xr:uid="{00000000-0005-0000-0000-000082B10000}"/>
    <cellStyle name="Note 6 23 4 3 2 2" xfId="14835" xr:uid="{00000000-0005-0000-0000-000083B10000}"/>
    <cellStyle name="Note 6 23 4 3 2 2 2" xfId="32270" xr:uid="{00000000-0005-0000-0000-000084B10000}"/>
    <cellStyle name="Note 6 23 4 3 2 2 3" xfId="46723" xr:uid="{00000000-0005-0000-0000-000085B10000}"/>
    <cellStyle name="Note 6 23 4 3 2 3" xfId="17296" xr:uid="{00000000-0005-0000-0000-000086B10000}"/>
    <cellStyle name="Note 6 23 4 3 2 3 2" xfId="34731" xr:uid="{00000000-0005-0000-0000-000087B10000}"/>
    <cellStyle name="Note 6 23 4 3 2 3 3" xfId="49184" xr:uid="{00000000-0005-0000-0000-000088B10000}"/>
    <cellStyle name="Note 6 23 4 3 2 4" xfId="23048" xr:uid="{00000000-0005-0000-0000-000089B10000}"/>
    <cellStyle name="Note 6 23 4 3 2 5" xfId="37501" xr:uid="{00000000-0005-0000-0000-00008AB10000}"/>
    <cellStyle name="Note 6 23 4 3 3" xfId="8074" xr:uid="{00000000-0005-0000-0000-00008BB10000}"/>
    <cellStyle name="Note 6 23 4 3 3 2" xfId="25509" xr:uid="{00000000-0005-0000-0000-00008CB10000}"/>
    <cellStyle name="Note 6 23 4 3 3 3" xfId="39962" xr:uid="{00000000-0005-0000-0000-00008DB10000}"/>
    <cellStyle name="Note 6 23 4 3 4" xfId="10515" xr:uid="{00000000-0005-0000-0000-00008EB10000}"/>
    <cellStyle name="Note 6 23 4 3 4 2" xfId="27950" xr:uid="{00000000-0005-0000-0000-00008FB10000}"/>
    <cellStyle name="Note 6 23 4 3 4 3" xfId="42403" xr:uid="{00000000-0005-0000-0000-000090B10000}"/>
    <cellStyle name="Note 6 23 4 3 5" xfId="12935" xr:uid="{00000000-0005-0000-0000-000091B10000}"/>
    <cellStyle name="Note 6 23 4 3 5 2" xfId="30370" xr:uid="{00000000-0005-0000-0000-000092B10000}"/>
    <cellStyle name="Note 6 23 4 3 5 3" xfId="44823" xr:uid="{00000000-0005-0000-0000-000093B10000}"/>
    <cellStyle name="Note 6 23 4 3 6" xfId="19942" xr:uid="{00000000-0005-0000-0000-000094B10000}"/>
    <cellStyle name="Note 6 23 4 4" xfId="3102" xr:uid="{00000000-0005-0000-0000-000095B10000}"/>
    <cellStyle name="Note 6 23 4 4 2" xfId="5613" xr:uid="{00000000-0005-0000-0000-000096B10000}"/>
    <cellStyle name="Note 6 23 4 4 2 2" xfId="23049" xr:uid="{00000000-0005-0000-0000-000097B10000}"/>
    <cellStyle name="Note 6 23 4 4 2 3" xfId="37502" xr:uid="{00000000-0005-0000-0000-000098B10000}"/>
    <cellStyle name="Note 6 23 4 4 3" xfId="8075" xr:uid="{00000000-0005-0000-0000-000099B10000}"/>
    <cellStyle name="Note 6 23 4 4 3 2" xfId="25510" xr:uid="{00000000-0005-0000-0000-00009AB10000}"/>
    <cellStyle name="Note 6 23 4 4 3 3" xfId="39963" xr:uid="{00000000-0005-0000-0000-00009BB10000}"/>
    <cellStyle name="Note 6 23 4 4 4" xfId="10516" xr:uid="{00000000-0005-0000-0000-00009CB10000}"/>
    <cellStyle name="Note 6 23 4 4 4 2" xfId="27951" xr:uid="{00000000-0005-0000-0000-00009DB10000}"/>
    <cellStyle name="Note 6 23 4 4 4 3" xfId="42404" xr:uid="{00000000-0005-0000-0000-00009EB10000}"/>
    <cellStyle name="Note 6 23 4 4 5" xfId="12936" xr:uid="{00000000-0005-0000-0000-00009FB10000}"/>
    <cellStyle name="Note 6 23 4 4 5 2" xfId="30371" xr:uid="{00000000-0005-0000-0000-0000A0B10000}"/>
    <cellStyle name="Note 6 23 4 4 5 3" xfId="44824" xr:uid="{00000000-0005-0000-0000-0000A1B10000}"/>
    <cellStyle name="Note 6 23 4 4 6" xfId="15545" xr:uid="{00000000-0005-0000-0000-0000A2B10000}"/>
    <cellStyle name="Note 6 23 4 4 6 2" xfId="32980" xr:uid="{00000000-0005-0000-0000-0000A3B10000}"/>
    <cellStyle name="Note 6 23 4 4 6 3" xfId="47433" xr:uid="{00000000-0005-0000-0000-0000A4B10000}"/>
    <cellStyle name="Note 6 23 4 4 7" xfId="19943" xr:uid="{00000000-0005-0000-0000-0000A5B10000}"/>
    <cellStyle name="Note 6 23 4 4 8" xfId="20707" xr:uid="{00000000-0005-0000-0000-0000A6B10000}"/>
    <cellStyle name="Note 6 23 4 5" xfId="5610" xr:uid="{00000000-0005-0000-0000-0000A7B10000}"/>
    <cellStyle name="Note 6 23 4 5 2" xfId="14833" xr:uid="{00000000-0005-0000-0000-0000A8B10000}"/>
    <cellStyle name="Note 6 23 4 5 2 2" xfId="32268" xr:uid="{00000000-0005-0000-0000-0000A9B10000}"/>
    <cellStyle name="Note 6 23 4 5 2 3" xfId="46721" xr:uid="{00000000-0005-0000-0000-0000AAB10000}"/>
    <cellStyle name="Note 6 23 4 5 3" xfId="17294" xr:uid="{00000000-0005-0000-0000-0000ABB10000}"/>
    <cellStyle name="Note 6 23 4 5 3 2" xfId="34729" xr:uid="{00000000-0005-0000-0000-0000ACB10000}"/>
    <cellStyle name="Note 6 23 4 5 3 3" xfId="49182" xr:uid="{00000000-0005-0000-0000-0000ADB10000}"/>
    <cellStyle name="Note 6 23 4 5 4" xfId="23046" xr:uid="{00000000-0005-0000-0000-0000AEB10000}"/>
    <cellStyle name="Note 6 23 4 5 5" xfId="37499" xr:uid="{00000000-0005-0000-0000-0000AFB10000}"/>
    <cellStyle name="Note 6 23 4 6" xfId="8072" xr:uid="{00000000-0005-0000-0000-0000B0B10000}"/>
    <cellStyle name="Note 6 23 4 6 2" xfId="25507" xr:uid="{00000000-0005-0000-0000-0000B1B10000}"/>
    <cellStyle name="Note 6 23 4 6 3" xfId="39960" xr:uid="{00000000-0005-0000-0000-0000B2B10000}"/>
    <cellStyle name="Note 6 23 4 7" xfId="10513" xr:uid="{00000000-0005-0000-0000-0000B3B10000}"/>
    <cellStyle name="Note 6 23 4 7 2" xfId="27948" xr:uid="{00000000-0005-0000-0000-0000B4B10000}"/>
    <cellStyle name="Note 6 23 4 7 3" xfId="42401" xr:uid="{00000000-0005-0000-0000-0000B5B10000}"/>
    <cellStyle name="Note 6 23 4 8" xfId="12933" xr:uid="{00000000-0005-0000-0000-0000B6B10000}"/>
    <cellStyle name="Note 6 23 4 8 2" xfId="30368" xr:uid="{00000000-0005-0000-0000-0000B7B10000}"/>
    <cellStyle name="Note 6 23 4 8 3" xfId="44821" xr:uid="{00000000-0005-0000-0000-0000B8B10000}"/>
    <cellStyle name="Note 6 23 4 9" xfId="19940" xr:uid="{00000000-0005-0000-0000-0000B9B10000}"/>
    <cellStyle name="Note 6 23 5" xfId="3103" xr:uid="{00000000-0005-0000-0000-0000BAB10000}"/>
    <cellStyle name="Note 6 23 5 2" xfId="5614" xr:uid="{00000000-0005-0000-0000-0000BBB10000}"/>
    <cellStyle name="Note 6 23 5 2 2" xfId="14836" xr:uid="{00000000-0005-0000-0000-0000BCB10000}"/>
    <cellStyle name="Note 6 23 5 2 2 2" xfId="32271" xr:uid="{00000000-0005-0000-0000-0000BDB10000}"/>
    <cellStyle name="Note 6 23 5 2 2 3" xfId="46724" xr:uid="{00000000-0005-0000-0000-0000BEB10000}"/>
    <cellStyle name="Note 6 23 5 2 3" xfId="17297" xr:uid="{00000000-0005-0000-0000-0000BFB10000}"/>
    <cellStyle name="Note 6 23 5 2 3 2" xfId="34732" xr:uid="{00000000-0005-0000-0000-0000C0B10000}"/>
    <cellStyle name="Note 6 23 5 2 3 3" xfId="49185" xr:uid="{00000000-0005-0000-0000-0000C1B10000}"/>
    <cellStyle name="Note 6 23 5 2 4" xfId="23050" xr:uid="{00000000-0005-0000-0000-0000C2B10000}"/>
    <cellStyle name="Note 6 23 5 2 5" xfId="37503" xr:uid="{00000000-0005-0000-0000-0000C3B10000}"/>
    <cellStyle name="Note 6 23 5 3" xfId="8076" xr:uid="{00000000-0005-0000-0000-0000C4B10000}"/>
    <cellStyle name="Note 6 23 5 3 2" xfId="25511" xr:uid="{00000000-0005-0000-0000-0000C5B10000}"/>
    <cellStyle name="Note 6 23 5 3 3" xfId="39964" xr:uid="{00000000-0005-0000-0000-0000C6B10000}"/>
    <cellStyle name="Note 6 23 5 4" xfId="10517" xr:uid="{00000000-0005-0000-0000-0000C7B10000}"/>
    <cellStyle name="Note 6 23 5 4 2" xfId="27952" xr:uid="{00000000-0005-0000-0000-0000C8B10000}"/>
    <cellStyle name="Note 6 23 5 4 3" xfId="42405" xr:uid="{00000000-0005-0000-0000-0000C9B10000}"/>
    <cellStyle name="Note 6 23 5 5" xfId="12937" xr:uid="{00000000-0005-0000-0000-0000CAB10000}"/>
    <cellStyle name="Note 6 23 5 5 2" xfId="30372" xr:uid="{00000000-0005-0000-0000-0000CBB10000}"/>
    <cellStyle name="Note 6 23 5 5 3" xfId="44825" xr:uid="{00000000-0005-0000-0000-0000CCB10000}"/>
    <cellStyle name="Note 6 23 5 6" xfId="19944" xr:uid="{00000000-0005-0000-0000-0000CDB10000}"/>
    <cellStyle name="Note 6 23 6" xfId="3104" xr:uid="{00000000-0005-0000-0000-0000CEB10000}"/>
    <cellStyle name="Note 6 23 6 2" xfId="5615" xr:uid="{00000000-0005-0000-0000-0000CFB10000}"/>
    <cellStyle name="Note 6 23 6 2 2" xfId="14837" xr:uid="{00000000-0005-0000-0000-0000D0B10000}"/>
    <cellStyle name="Note 6 23 6 2 2 2" xfId="32272" xr:uid="{00000000-0005-0000-0000-0000D1B10000}"/>
    <cellStyle name="Note 6 23 6 2 2 3" xfId="46725" xr:uid="{00000000-0005-0000-0000-0000D2B10000}"/>
    <cellStyle name="Note 6 23 6 2 3" xfId="17298" xr:uid="{00000000-0005-0000-0000-0000D3B10000}"/>
    <cellStyle name="Note 6 23 6 2 3 2" xfId="34733" xr:uid="{00000000-0005-0000-0000-0000D4B10000}"/>
    <cellStyle name="Note 6 23 6 2 3 3" xfId="49186" xr:uid="{00000000-0005-0000-0000-0000D5B10000}"/>
    <cellStyle name="Note 6 23 6 2 4" xfId="23051" xr:uid="{00000000-0005-0000-0000-0000D6B10000}"/>
    <cellStyle name="Note 6 23 6 2 5" xfId="37504" xr:uid="{00000000-0005-0000-0000-0000D7B10000}"/>
    <cellStyle name="Note 6 23 6 3" xfId="8077" xr:uid="{00000000-0005-0000-0000-0000D8B10000}"/>
    <cellStyle name="Note 6 23 6 3 2" xfId="25512" xr:uid="{00000000-0005-0000-0000-0000D9B10000}"/>
    <cellStyle name="Note 6 23 6 3 3" xfId="39965" xr:uid="{00000000-0005-0000-0000-0000DAB10000}"/>
    <cellStyle name="Note 6 23 6 4" xfId="10518" xr:uid="{00000000-0005-0000-0000-0000DBB10000}"/>
    <cellStyle name="Note 6 23 6 4 2" xfId="27953" xr:uid="{00000000-0005-0000-0000-0000DCB10000}"/>
    <cellStyle name="Note 6 23 6 4 3" xfId="42406" xr:uid="{00000000-0005-0000-0000-0000DDB10000}"/>
    <cellStyle name="Note 6 23 6 5" xfId="12938" xr:uid="{00000000-0005-0000-0000-0000DEB10000}"/>
    <cellStyle name="Note 6 23 6 5 2" xfId="30373" xr:uid="{00000000-0005-0000-0000-0000DFB10000}"/>
    <cellStyle name="Note 6 23 6 5 3" xfId="44826" xr:uid="{00000000-0005-0000-0000-0000E0B10000}"/>
    <cellStyle name="Note 6 23 6 6" xfId="19945" xr:uid="{00000000-0005-0000-0000-0000E1B10000}"/>
    <cellStyle name="Note 6 23 7" xfId="3105" xr:uid="{00000000-0005-0000-0000-0000E2B10000}"/>
    <cellStyle name="Note 6 23 7 2" xfId="5616" xr:uid="{00000000-0005-0000-0000-0000E3B10000}"/>
    <cellStyle name="Note 6 23 7 2 2" xfId="23052" xr:uid="{00000000-0005-0000-0000-0000E4B10000}"/>
    <cellStyle name="Note 6 23 7 2 3" xfId="37505" xr:uid="{00000000-0005-0000-0000-0000E5B10000}"/>
    <cellStyle name="Note 6 23 7 3" xfId="8078" xr:uid="{00000000-0005-0000-0000-0000E6B10000}"/>
    <cellStyle name="Note 6 23 7 3 2" xfId="25513" xr:uid="{00000000-0005-0000-0000-0000E7B10000}"/>
    <cellStyle name="Note 6 23 7 3 3" xfId="39966" xr:uid="{00000000-0005-0000-0000-0000E8B10000}"/>
    <cellStyle name="Note 6 23 7 4" xfId="10519" xr:uid="{00000000-0005-0000-0000-0000E9B10000}"/>
    <cellStyle name="Note 6 23 7 4 2" xfId="27954" xr:uid="{00000000-0005-0000-0000-0000EAB10000}"/>
    <cellStyle name="Note 6 23 7 4 3" xfId="42407" xr:uid="{00000000-0005-0000-0000-0000EBB10000}"/>
    <cellStyle name="Note 6 23 7 5" xfId="12939" xr:uid="{00000000-0005-0000-0000-0000ECB10000}"/>
    <cellStyle name="Note 6 23 7 5 2" xfId="30374" xr:uid="{00000000-0005-0000-0000-0000EDB10000}"/>
    <cellStyle name="Note 6 23 7 5 3" xfId="44827" xr:uid="{00000000-0005-0000-0000-0000EEB10000}"/>
    <cellStyle name="Note 6 23 7 6" xfId="15546" xr:uid="{00000000-0005-0000-0000-0000EFB10000}"/>
    <cellStyle name="Note 6 23 7 6 2" xfId="32981" xr:uid="{00000000-0005-0000-0000-0000F0B10000}"/>
    <cellStyle name="Note 6 23 7 6 3" xfId="47434" xr:uid="{00000000-0005-0000-0000-0000F1B10000}"/>
    <cellStyle name="Note 6 23 7 7" xfId="19946" xr:uid="{00000000-0005-0000-0000-0000F2B10000}"/>
    <cellStyle name="Note 6 23 7 8" xfId="20708" xr:uid="{00000000-0005-0000-0000-0000F3B10000}"/>
    <cellStyle name="Note 6 23 8" xfId="5601" xr:uid="{00000000-0005-0000-0000-0000F4B10000}"/>
    <cellStyle name="Note 6 23 8 2" xfId="14826" xr:uid="{00000000-0005-0000-0000-0000F5B10000}"/>
    <cellStyle name="Note 6 23 8 2 2" xfId="32261" xr:uid="{00000000-0005-0000-0000-0000F6B10000}"/>
    <cellStyle name="Note 6 23 8 2 3" xfId="46714" xr:uid="{00000000-0005-0000-0000-0000F7B10000}"/>
    <cellStyle name="Note 6 23 8 3" xfId="17287" xr:uid="{00000000-0005-0000-0000-0000F8B10000}"/>
    <cellStyle name="Note 6 23 8 3 2" xfId="34722" xr:uid="{00000000-0005-0000-0000-0000F9B10000}"/>
    <cellStyle name="Note 6 23 8 3 3" xfId="49175" xr:uid="{00000000-0005-0000-0000-0000FAB10000}"/>
    <cellStyle name="Note 6 23 8 4" xfId="23037" xr:uid="{00000000-0005-0000-0000-0000FBB10000}"/>
    <cellStyle name="Note 6 23 8 5" xfId="37490" xr:uid="{00000000-0005-0000-0000-0000FCB10000}"/>
    <cellStyle name="Note 6 23 9" xfId="8063" xr:uid="{00000000-0005-0000-0000-0000FDB10000}"/>
    <cellStyle name="Note 6 23 9 2" xfId="25498" xr:uid="{00000000-0005-0000-0000-0000FEB10000}"/>
    <cellStyle name="Note 6 23 9 3" xfId="39951" xr:uid="{00000000-0005-0000-0000-0000FFB10000}"/>
    <cellStyle name="Note 6 24" xfId="3106" xr:uid="{00000000-0005-0000-0000-000000B20000}"/>
    <cellStyle name="Note 6 24 10" xfId="10520" xr:uid="{00000000-0005-0000-0000-000001B20000}"/>
    <cellStyle name="Note 6 24 10 2" xfId="27955" xr:uid="{00000000-0005-0000-0000-000002B20000}"/>
    <cellStyle name="Note 6 24 10 3" xfId="42408" xr:uid="{00000000-0005-0000-0000-000003B20000}"/>
    <cellStyle name="Note 6 24 11" xfId="12940" xr:uid="{00000000-0005-0000-0000-000004B20000}"/>
    <cellStyle name="Note 6 24 11 2" xfId="30375" xr:uid="{00000000-0005-0000-0000-000005B20000}"/>
    <cellStyle name="Note 6 24 11 3" xfId="44828" xr:uid="{00000000-0005-0000-0000-000006B20000}"/>
    <cellStyle name="Note 6 24 12" xfId="19947" xr:uid="{00000000-0005-0000-0000-000007B20000}"/>
    <cellStyle name="Note 6 24 2" xfId="3107" xr:uid="{00000000-0005-0000-0000-000008B20000}"/>
    <cellStyle name="Note 6 24 2 2" xfId="3108" xr:uid="{00000000-0005-0000-0000-000009B20000}"/>
    <cellStyle name="Note 6 24 2 2 2" xfId="5619" xr:uid="{00000000-0005-0000-0000-00000AB20000}"/>
    <cellStyle name="Note 6 24 2 2 2 2" xfId="14840" xr:uid="{00000000-0005-0000-0000-00000BB20000}"/>
    <cellStyle name="Note 6 24 2 2 2 2 2" xfId="32275" xr:uid="{00000000-0005-0000-0000-00000CB20000}"/>
    <cellStyle name="Note 6 24 2 2 2 2 3" xfId="46728" xr:uid="{00000000-0005-0000-0000-00000DB20000}"/>
    <cellStyle name="Note 6 24 2 2 2 3" xfId="17301" xr:uid="{00000000-0005-0000-0000-00000EB20000}"/>
    <cellStyle name="Note 6 24 2 2 2 3 2" xfId="34736" xr:uid="{00000000-0005-0000-0000-00000FB20000}"/>
    <cellStyle name="Note 6 24 2 2 2 3 3" xfId="49189" xr:uid="{00000000-0005-0000-0000-000010B20000}"/>
    <cellStyle name="Note 6 24 2 2 2 4" xfId="23055" xr:uid="{00000000-0005-0000-0000-000011B20000}"/>
    <cellStyle name="Note 6 24 2 2 2 5" xfId="37508" xr:uid="{00000000-0005-0000-0000-000012B20000}"/>
    <cellStyle name="Note 6 24 2 2 3" xfId="8081" xr:uid="{00000000-0005-0000-0000-000013B20000}"/>
    <cellStyle name="Note 6 24 2 2 3 2" xfId="25516" xr:uid="{00000000-0005-0000-0000-000014B20000}"/>
    <cellStyle name="Note 6 24 2 2 3 3" xfId="39969" xr:uid="{00000000-0005-0000-0000-000015B20000}"/>
    <cellStyle name="Note 6 24 2 2 4" xfId="10522" xr:uid="{00000000-0005-0000-0000-000016B20000}"/>
    <cellStyle name="Note 6 24 2 2 4 2" xfId="27957" xr:uid="{00000000-0005-0000-0000-000017B20000}"/>
    <cellStyle name="Note 6 24 2 2 4 3" xfId="42410" xr:uid="{00000000-0005-0000-0000-000018B20000}"/>
    <cellStyle name="Note 6 24 2 2 5" xfId="12942" xr:uid="{00000000-0005-0000-0000-000019B20000}"/>
    <cellStyle name="Note 6 24 2 2 5 2" xfId="30377" xr:uid="{00000000-0005-0000-0000-00001AB20000}"/>
    <cellStyle name="Note 6 24 2 2 5 3" xfId="44830" xr:uid="{00000000-0005-0000-0000-00001BB20000}"/>
    <cellStyle name="Note 6 24 2 2 6" xfId="19949" xr:uid="{00000000-0005-0000-0000-00001CB20000}"/>
    <cellStyle name="Note 6 24 2 3" xfId="3109" xr:uid="{00000000-0005-0000-0000-00001DB20000}"/>
    <cellStyle name="Note 6 24 2 3 2" xfId="5620" xr:uid="{00000000-0005-0000-0000-00001EB20000}"/>
    <cellStyle name="Note 6 24 2 3 2 2" xfId="14841" xr:uid="{00000000-0005-0000-0000-00001FB20000}"/>
    <cellStyle name="Note 6 24 2 3 2 2 2" xfId="32276" xr:uid="{00000000-0005-0000-0000-000020B20000}"/>
    <cellStyle name="Note 6 24 2 3 2 2 3" xfId="46729" xr:uid="{00000000-0005-0000-0000-000021B20000}"/>
    <cellStyle name="Note 6 24 2 3 2 3" xfId="17302" xr:uid="{00000000-0005-0000-0000-000022B20000}"/>
    <cellStyle name="Note 6 24 2 3 2 3 2" xfId="34737" xr:uid="{00000000-0005-0000-0000-000023B20000}"/>
    <cellStyle name="Note 6 24 2 3 2 3 3" xfId="49190" xr:uid="{00000000-0005-0000-0000-000024B20000}"/>
    <cellStyle name="Note 6 24 2 3 2 4" xfId="23056" xr:uid="{00000000-0005-0000-0000-000025B20000}"/>
    <cellStyle name="Note 6 24 2 3 2 5" xfId="37509" xr:uid="{00000000-0005-0000-0000-000026B20000}"/>
    <cellStyle name="Note 6 24 2 3 3" xfId="8082" xr:uid="{00000000-0005-0000-0000-000027B20000}"/>
    <cellStyle name="Note 6 24 2 3 3 2" xfId="25517" xr:uid="{00000000-0005-0000-0000-000028B20000}"/>
    <cellStyle name="Note 6 24 2 3 3 3" xfId="39970" xr:uid="{00000000-0005-0000-0000-000029B20000}"/>
    <cellStyle name="Note 6 24 2 3 4" xfId="10523" xr:uid="{00000000-0005-0000-0000-00002AB20000}"/>
    <cellStyle name="Note 6 24 2 3 4 2" xfId="27958" xr:uid="{00000000-0005-0000-0000-00002BB20000}"/>
    <cellStyle name="Note 6 24 2 3 4 3" xfId="42411" xr:uid="{00000000-0005-0000-0000-00002CB20000}"/>
    <cellStyle name="Note 6 24 2 3 5" xfId="12943" xr:uid="{00000000-0005-0000-0000-00002DB20000}"/>
    <cellStyle name="Note 6 24 2 3 5 2" xfId="30378" xr:uid="{00000000-0005-0000-0000-00002EB20000}"/>
    <cellStyle name="Note 6 24 2 3 5 3" xfId="44831" xr:uid="{00000000-0005-0000-0000-00002FB20000}"/>
    <cellStyle name="Note 6 24 2 3 6" xfId="19950" xr:uid="{00000000-0005-0000-0000-000030B20000}"/>
    <cellStyle name="Note 6 24 2 4" xfId="3110" xr:uid="{00000000-0005-0000-0000-000031B20000}"/>
    <cellStyle name="Note 6 24 2 4 2" xfId="5621" xr:uid="{00000000-0005-0000-0000-000032B20000}"/>
    <cellStyle name="Note 6 24 2 4 2 2" xfId="23057" xr:uid="{00000000-0005-0000-0000-000033B20000}"/>
    <cellStyle name="Note 6 24 2 4 2 3" xfId="37510" xr:uid="{00000000-0005-0000-0000-000034B20000}"/>
    <cellStyle name="Note 6 24 2 4 3" xfId="8083" xr:uid="{00000000-0005-0000-0000-000035B20000}"/>
    <cellStyle name="Note 6 24 2 4 3 2" xfId="25518" xr:uid="{00000000-0005-0000-0000-000036B20000}"/>
    <cellStyle name="Note 6 24 2 4 3 3" xfId="39971" xr:uid="{00000000-0005-0000-0000-000037B20000}"/>
    <cellStyle name="Note 6 24 2 4 4" xfId="10524" xr:uid="{00000000-0005-0000-0000-000038B20000}"/>
    <cellStyle name="Note 6 24 2 4 4 2" xfId="27959" xr:uid="{00000000-0005-0000-0000-000039B20000}"/>
    <cellStyle name="Note 6 24 2 4 4 3" xfId="42412" xr:uid="{00000000-0005-0000-0000-00003AB20000}"/>
    <cellStyle name="Note 6 24 2 4 5" xfId="12944" xr:uid="{00000000-0005-0000-0000-00003BB20000}"/>
    <cellStyle name="Note 6 24 2 4 5 2" xfId="30379" xr:uid="{00000000-0005-0000-0000-00003CB20000}"/>
    <cellStyle name="Note 6 24 2 4 5 3" xfId="44832" xr:uid="{00000000-0005-0000-0000-00003DB20000}"/>
    <cellStyle name="Note 6 24 2 4 6" xfId="15547" xr:uid="{00000000-0005-0000-0000-00003EB20000}"/>
    <cellStyle name="Note 6 24 2 4 6 2" xfId="32982" xr:uid="{00000000-0005-0000-0000-00003FB20000}"/>
    <cellStyle name="Note 6 24 2 4 6 3" xfId="47435" xr:uid="{00000000-0005-0000-0000-000040B20000}"/>
    <cellStyle name="Note 6 24 2 4 7" xfId="19951" xr:uid="{00000000-0005-0000-0000-000041B20000}"/>
    <cellStyle name="Note 6 24 2 4 8" xfId="20709" xr:uid="{00000000-0005-0000-0000-000042B20000}"/>
    <cellStyle name="Note 6 24 2 5" xfId="5618" xr:uid="{00000000-0005-0000-0000-000043B20000}"/>
    <cellStyle name="Note 6 24 2 5 2" xfId="14839" xr:uid="{00000000-0005-0000-0000-000044B20000}"/>
    <cellStyle name="Note 6 24 2 5 2 2" xfId="32274" xr:uid="{00000000-0005-0000-0000-000045B20000}"/>
    <cellStyle name="Note 6 24 2 5 2 3" xfId="46727" xr:uid="{00000000-0005-0000-0000-000046B20000}"/>
    <cellStyle name="Note 6 24 2 5 3" xfId="17300" xr:uid="{00000000-0005-0000-0000-000047B20000}"/>
    <cellStyle name="Note 6 24 2 5 3 2" xfId="34735" xr:uid="{00000000-0005-0000-0000-000048B20000}"/>
    <cellStyle name="Note 6 24 2 5 3 3" xfId="49188" xr:uid="{00000000-0005-0000-0000-000049B20000}"/>
    <cellStyle name="Note 6 24 2 5 4" xfId="23054" xr:uid="{00000000-0005-0000-0000-00004AB20000}"/>
    <cellStyle name="Note 6 24 2 5 5" xfId="37507" xr:uid="{00000000-0005-0000-0000-00004BB20000}"/>
    <cellStyle name="Note 6 24 2 6" xfId="8080" xr:uid="{00000000-0005-0000-0000-00004CB20000}"/>
    <cellStyle name="Note 6 24 2 6 2" xfId="25515" xr:uid="{00000000-0005-0000-0000-00004DB20000}"/>
    <cellStyle name="Note 6 24 2 6 3" xfId="39968" xr:uid="{00000000-0005-0000-0000-00004EB20000}"/>
    <cellStyle name="Note 6 24 2 7" xfId="10521" xr:uid="{00000000-0005-0000-0000-00004FB20000}"/>
    <cellStyle name="Note 6 24 2 7 2" xfId="27956" xr:uid="{00000000-0005-0000-0000-000050B20000}"/>
    <cellStyle name="Note 6 24 2 7 3" xfId="42409" xr:uid="{00000000-0005-0000-0000-000051B20000}"/>
    <cellStyle name="Note 6 24 2 8" xfId="12941" xr:uid="{00000000-0005-0000-0000-000052B20000}"/>
    <cellStyle name="Note 6 24 2 8 2" xfId="30376" xr:uid="{00000000-0005-0000-0000-000053B20000}"/>
    <cellStyle name="Note 6 24 2 8 3" xfId="44829" xr:uid="{00000000-0005-0000-0000-000054B20000}"/>
    <cellStyle name="Note 6 24 2 9" xfId="19948" xr:uid="{00000000-0005-0000-0000-000055B20000}"/>
    <cellStyle name="Note 6 24 3" xfId="3111" xr:uid="{00000000-0005-0000-0000-000056B20000}"/>
    <cellStyle name="Note 6 24 3 2" xfId="3112" xr:uid="{00000000-0005-0000-0000-000057B20000}"/>
    <cellStyle name="Note 6 24 3 2 2" xfId="5623" xr:uid="{00000000-0005-0000-0000-000058B20000}"/>
    <cellStyle name="Note 6 24 3 2 2 2" xfId="14843" xr:uid="{00000000-0005-0000-0000-000059B20000}"/>
    <cellStyle name="Note 6 24 3 2 2 2 2" xfId="32278" xr:uid="{00000000-0005-0000-0000-00005AB20000}"/>
    <cellStyle name="Note 6 24 3 2 2 2 3" xfId="46731" xr:uid="{00000000-0005-0000-0000-00005BB20000}"/>
    <cellStyle name="Note 6 24 3 2 2 3" xfId="17304" xr:uid="{00000000-0005-0000-0000-00005CB20000}"/>
    <cellStyle name="Note 6 24 3 2 2 3 2" xfId="34739" xr:uid="{00000000-0005-0000-0000-00005DB20000}"/>
    <cellStyle name="Note 6 24 3 2 2 3 3" xfId="49192" xr:uid="{00000000-0005-0000-0000-00005EB20000}"/>
    <cellStyle name="Note 6 24 3 2 2 4" xfId="23059" xr:uid="{00000000-0005-0000-0000-00005FB20000}"/>
    <cellStyle name="Note 6 24 3 2 2 5" xfId="37512" xr:uid="{00000000-0005-0000-0000-000060B20000}"/>
    <cellStyle name="Note 6 24 3 2 3" xfId="8085" xr:uid="{00000000-0005-0000-0000-000061B20000}"/>
    <cellStyle name="Note 6 24 3 2 3 2" xfId="25520" xr:uid="{00000000-0005-0000-0000-000062B20000}"/>
    <cellStyle name="Note 6 24 3 2 3 3" xfId="39973" xr:uid="{00000000-0005-0000-0000-000063B20000}"/>
    <cellStyle name="Note 6 24 3 2 4" xfId="10526" xr:uid="{00000000-0005-0000-0000-000064B20000}"/>
    <cellStyle name="Note 6 24 3 2 4 2" xfId="27961" xr:uid="{00000000-0005-0000-0000-000065B20000}"/>
    <cellStyle name="Note 6 24 3 2 4 3" xfId="42414" xr:uid="{00000000-0005-0000-0000-000066B20000}"/>
    <cellStyle name="Note 6 24 3 2 5" xfId="12946" xr:uid="{00000000-0005-0000-0000-000067B20000}"/>
    <cellStyle name="Note 6 24 3 2 5 2" xfId="30381" xr:uid="{00000000-0005-0000-0000-000068B20000}"/>
    <cellStyle name="Note 6 24 3 2 5 3" xfId="44834" xr:uid="{00000000-0005-0000-0000-000069B20000}"/>
    <cellStyle name="Note 6 24 3 2 6" xfId="19953" xr:uid="{00000000-0005-0000-0000-00006AB20000}"/>
    <cellStyle name="Note 6 24 3 3" xfId="3113" xr:uid="{00000000-0005-0000-0000-00006BB20000}"/>
    <cellStyle name="Note 6 24 3 3 2" xfId="5624" xr:uid="{00000000-0005-0000-0000-00006CB20000}"/>
    <cellStyle name="Note 6 24 3 3 2 2" xfId="14844" xr:uid="{00000000-0005-0000-0000-00006DB20000}"/>
    <cellStyle name="Note 6 24 3 3 2 2 2" xfId="32279" xr:uid="{00000000-0005-0000-0000-00006EB20000}"/>
    <cellStyle name="Note 6 24 3 3 2 2 3" xfId="46732" xr:uid="{00000000-0005-0000-0000-00006FB20000}"/>
    <cellStyle name="Note 6 24 3 3 2 3" xfId="17305" xr:uid="{00000000-0005-0000-0000-000070B20000}"/>
    <cellStyle name="Note 6 24 3 3 2 3 2" xfId="34740" xr:uid="{00000000-0005-0000-0000-000071B20000}"/>
    <cellStyle name="Note 6 24 3 3 2 3 3" xfId="49193" xr:uid="{00000000-0005-0000-0000-000072B20000}"/>
    <cellStyle name="Note 6 24 3 3 2 4" xfId="23060" xr:uid="{00000000-0005-0000-0000-000073B20000}"/>
    <cellStyle name="Note 6 24 3 3 2 5" xfId="37513" xr:uid="{00000000-0005-0000-0000-000074B20000}"/>
    <cellStyle name="Note 6 24 3 3 3" xfId="8086" xr:uid="{00000000-0005-0000-0000-000075B20000}"/>
    <cellStyle name="Note 6 24 3 3 3 2" xfId="25521" xr:uid="{00000000-0005-0000-0000-000076B20000}"/>
    <cellStyle name="Note 6 24 3 3 3 3" xfId="39974" xr:uid="{00000000-0005-0000-0000-000077B20000}"/>
    <cellStyle name="Note 6 24 3 3 4" xfId="10527" xr:uid="{00000000-0005-0000-0000-000078B20000}"/>
    <cellStyle name="Note 6 24 3 3 4 2" xfId="27962" xr:uid="{00000000-0005-0000-0000-000079B20000}"/>
    <cellStyle name="Note 6 24 3 3 4 3" xfId="42415" xr:uid="{00000000-0005-0000-0000-00007AB20000}"/>
    <cellStyle name="Note 6 24 3 3 5" xfId="12947" xr:uid="{00000000-0005-0000-0000-00007BB20000}"/>
    <cellStyle name="Note 6 24 3 3 5 2" xfId="30382" xr:uid="{00000000-0005-0000-0000-00007CB20000}"/>
    <cellStyle name="Note 6 24 3 3 5 3" xfId="44835" xr:uid="{00000000-0005-0000-0000-00007DB20000}"/>
    <cellStyle name="Note 6 24 3 3 6" xfId="19954" xr:uid="{00000000-0005-0000-0000-00007EB20000}"/>
    <cellStyle name="Note 6 24 3 4" xfId="3114" xr:uid="{00000000-0005-0000-0000-00007FB20000}"/>
    <cellStyle name="Note 6 24 3 4 2" xfId="5625" xr:uid="{00000000-0005-0000-0000-000080B20000}"/>
    <cellStyle name="Note 6 24 3 4 2 2" xfId="23061" xr:uid="{00000000-0005-0000-0000-000081B20000}"/>
    <cellStyle name="Note 6 24 3 4 2 3" xfId="37514" xr:uid="{00000000-0005-0000-0000-000082B20000}"/>
    <cellStyle name="Note 6 24 3 4 3" xfId="8087" xr:uid="{00000000-0005-0000-0000-000083B20000}"/>
    <cellStyle name="Note 6 24 3 4 3 2" xfId="25522" xr:uid="{00000000-0005-0000-0000-000084B20000}"/>
    <cellStyle name="Note 6 24 3 4 3 3" xfId="39975" xr:uid="{00000000-0005-0000-0000-000085B20000}"/>
    <cellStyle name="Note 6 24 3 4 4" xfId="10528" xr:uid="{00000000-0005-0000-0000-000086B20000}"/>
    <cellStyle name="Note 6 24 3 4 4 2" xfId="27963" xr:uid="{00000000-0005-0000-0000-000087B20000}"/>
    <cellStyle name="Note 6 24 3 4 4 3" xfId="42416" xr:uid="{00000000-0005-0000-0000-000088B20000}"/>
    <cellStyle name="Note 6 24 3 4 5" xfId="12948" xr:uid="{00000000-0005-0000-0000-000089B20000}"/>
    <cellStyle name="Note 6 24 3 4 5 2" xfId="30383" xr:uid="{00000000-0005-0000-0000-00008AB20000}"/>
    <cellStyle name="Note 6 24 3 4 5 3" xfId="44836" xr:uid="{00000000-0005-0000-0000-00008BB20000}"/>
    <cellStyle name="Note 6 24 3 4 6" xfId="15548" xr:uid="{00000000-0005-0000-0000-00008CB20000}"/>
    <cellStyle name="Note 6 24 3 4 6 2" xfId="32983" xr:uid="{00000000-0005-0000-0000-00008DB20000}"/>
    <cellStyle name="Note 6 24 3 4 6 3" xfId="47436" xr:uid="{00000000-0005-0000-0000-00008EB20000}"/>
    <cellStyle name="Note 6 24 3 4 7" xfId="19955" xr:uid="{00000000-0005-0000-0000-00008FB20000}"/>
    <cellStyle name="Note 6 24 3 4 8" xfId="20710" xr:uid="{00000000-0005-0000-0000-000090B20000}"/>
    <cellStyle name="Note 6 24 3 5" xfId="5622" xr:uid="{00000000-0005-0000-0000-000091B20000}"/>
    <cellStyle name="Note 6 24 3 5 2" xfId="14842" xr:uid="{00000000-0005-0000-0000-000092B20000}"/>
    <cellStyle name="Note 6 24 3 5 2 2" xfId="32277" xr:uid="{00000000-0005-0000-0000-000093B20000}"/>
    <cellStyle name="Note 6 24 3 5 2 3" xfId="46730" xr:uid="{00000000-0005-0000-0000-000094B20000}"/>
    <cellStyle name="Note 6 24 3 5 3" xfId="17303" xr:uid="{00000000-0005-0000-0000-000095B20000}"/>
    <cellStyle name="Note 6 24 3 5 3 2" xfId="34738" xr:uid="{00000000-0005-0000-0000-000096B20000}"/>
    <cellStyle name="Note 6 24 3 5 3 3" xfId="49191" xr:uid="{00000000-0005-0000-0000-000097B20000}"/>
    <cellStyle name="Note 6 24 3 5 4" xfId="23058" xr:uid="{00000000-0005-0000-0000-000098B20000}"/>
    <cellStyle name="Note 6 24 3 5 5" xfId="37511" xr:uid="{00000000-0005-0000-0000-000099B20000}"/>
    <cellStyle name="Note 6 24 3 6" xfId="8084" xr:uid="{00000000-0005-0000-0000-00009AB20000}"/>
    <cellStyle name="Note 6 24 3 6 2" xfId="25519" xr:uid="{00000000-0005-0000-0000-00009BB20000}"/>
    <cellStyle name="Note 6 24 3 6 3" xfId="39972" xr:uid="{00000000-0005-0000-0000-00009CB20000}"/>
    <cellStyle name="Note 6 24 3 7" xfId="10525" xr:uid="{00000000-0005-0000-0000-00009DB20000}"/>
    <cellStyle name="Note 6 24 3 7 2" xfId="27960" xr:uid="{00000000-0005-0000-0000-00009EB20000}"/>
    <cellStyle name="Note 6 24 3 7 3" xfId="42413" xr:uid="{00000000-0005-0000-0000-00009FB20000}"/>
    <cellStyle name="Note 6 24 3 8" xfId="12945" xr:uid="{00000000-0005-0000-0000-0000A0B20000}"/>
    <cellStyle name="Note 6 24 3 8 2" xfId="30380" xr:uid="{00000000-0005-0000-0000-0000A1B20000}"/>
    <cellStyle name="Note 6 24 3 8 3" xfId="44833" xr:uid="{00000000-0005-0000-0000-0000A2B20000}"/>
    <cellStyle name="Note 6 24 3 9" xfId="19952" xr:uid="{00000000-0005-0000-0000-0000A3B20000}"/>
    <cellStyle name="Note 6 24 4" xfId="3115" xr:uid="{00000000-0005-0000-0000-0000A4B20000}"/>
    <cellStyle name="Note 6 24 4 2" xfId="3116" xr:uid="{00000000-0005-0000-0000-0000A5B20000}"/>
    <cellStyle name="Note 6 24 4 2 2" xfId="5627" xr:uid="{00000000-0005-0000-0000-0000A6B20000}"/>
    <cellStyle name="Note 6 24 4 2 2 2" xfId="14846" xr:uid="{00000000-0005-0000-0000-0000A7B20000}"/>
    <cellStyle name="Note 6 24 4 2 2 2 2" xfId="32281" xr:uid="{00000000-0005-0000-0000-0000A8B20000}"/>
    <cellStyle name="Note 6 24 4 2 2 2 3" xfId="46734" xr:uid="{00000000-0005-0000-0000-0000A9B20000}"/>
    <cellStyle name="Note 6 24 4 2 2 3" xfId="17307" xr:uid="{00000000-0005-0000-0000-0000AAB20000}"/>
    <cellStyle name="Note 6 24 4 2 2 3 2" xfId="34742" xr:uid="{00000000-0005-0000-0000-0000ABB20000}"/>
    <cellStyle name="Note 6 24 4 2 2 3 3" xfId="49195" xr:uid="{00000000-0005-0000-0000-0000ACB20000}"/>
    <cellStyle name="Note 6 24 4 2 2 4" xfId="23063" xr:uid="{00000000-0005-0000-0000-0000ADB20000}"/>
    <cellStyle name="Note 6 24 4 2 2 5" xfId="37516" xr:uid="{00000000-0005-0000-0000-0000AEB20000}"/>
    <cellStyle name="Note 6 24 4 2 3" xfId="8089" xr:uid="{00000000-0005-0000-0000-0000AFB20000}"/>
    <cellStyle name="Note 6 24 4 2 3 2" xfId="25524" xr:uid="{00000000-0005-0000-0000-0000B0B20000}"/>
    <cellStyle name="Note 6 24 4 2 3 3" xfId="39977" xr:uid="{00000000-0005-0000-0000-0000B1B20000}"/>
    <cellStyle name="Note 6 24 4 2 4" xfId="10530" xr:uid="{00000000-0005-0000-0000-0000B2B20000}"/>
    <cellStyle name="Note 6 24 4 2 4 2" xfId="27965" xr:uid="{00000000-0005-0000-0000-0000B3B20000}"/>
    <cellStyle name="Note 6 24 4 2 4 3" xfId="42418" xr:uid="{00000000-0005-0000-0000-0000B4B20000}"/>
    <cellStyle name="Note 6 24 4 2 5" xfId="12950" xr:uid="{00000000-0005-0000-0000-0000B5B20000}"/>
    <cellStyle name="Note 6 24 4 2 5 2" xfId="30385" xr:uid="{00000000-0005-0000-0000-0000B6B20000}"/>
    <cellStyle name="Note 6 24 4 2 5 3" xfId="44838" xr:uid="{00000000-0005-0000-0000-0000B7B20000}"/>
    <cellStyle name="Note 6 24 4 2 6" xfId="19957" xr:uid="{00000000-0005-0000-0000-0000B8B20000}"/>
    <cellStyle name="Note 6 24 4 3" xfId="3117" xr:uid="{00000000-0005-0000-0000-0000B9B20000}"/>
    <cellStyle name="Note 6 24 4 3 2" xfId="5628" xr:uid="{00000000-0005-0000-0000-0000BAB20000}"/>
    <cellStyle name="Note 6 24 4 3 2 2" xfId="14847" xr:uid="{00000000-0005-0000-0000-0000BBB20000}"/>
    <cellStyle name="Note 6 24 4 3 2 2 2" xfId="32282" xr:uid="{00000000-0005-0000-0000-0000BCB20000}"/>
    <cellStyle name="Note 6 24 4 3 2 2 3" xfId="46735" xr:uid="{00000000-0005-0000-0000-0000BDB20000}"/>
    <cellStyle name="Note 6 24 4 3 2 3" xfId="17308" xr:uid="{00000000-0005-0000-0000-0000BEB20000}"/>
    <cellStyle name="Note 6 24 4 3 2 3 2" xfId="34743" xr:uid="{00000000-0005-0000-0000-0000BFB20000}"/>
    <cellStyle name="Note 6 24 4 3 2 3 3" xfId="49196" xr:uid="{00000000-0005-0000-0000-0000C0B20000}"/>
    <cellStyle name="Note 6 24 4 3 2 4" xfId="23064" xr:uid="{00000000-0005-0000-0000-0000C1B20000}"/>
    <cellStyle name="Note 6 24 4 3 2 5" xfId="37517" xr:uid="{00000000-0005-0000-0000-0000C2B20000}"/>
    <cellStyle name="Note 6 24 4 3 3" xfId="8090" xr:uid="{00000000-0005-0000-0000-0000C3B20000}"/>
    <cellStyle name="Note 6 24 4 3 3 2" xfId="25525" xr:uid="{00000000-0005-0000-0000-0000C4B20000}"/>
    <cellStyle name="Note 6 24 4 3 3 3" xfId="39978" xr:uid="{00000000-0005-0000-0000-0000C5B20000}"/>
    <cellStyle name="Note 6 24 4 3 4" xfId="10531" xr:uid="{00000000-0005-0000-0000-0000C6B20000}"/>
    <cellStyle name="Note 6 24 4 3 4 2" xfId="27966" xr:uid="{00000000-0005-0000-0000-0000C7B20000}"/>
    <cellStyle name="Note 6 24 4 3 4 3" xfId="42419" xr:uid="{00000000-0005-0000-0000-0000C8B20000}"/>
    <cellStyle name="Note 6 24 4 3 5" xfId="12951" xr:uid="{00000000-0005-0000-0000-0000C9B20000}"/>
    <cellStyle name="Note 6 24 4 3 5 2" xfId="30386" xr:uid="{00000000-0005-0000-0000-0000CAB20000}"/>
    <cellStyle name="Note 6 24 4 3 5 3" xfId="44839" xr:uid="{00000000-0005-0000-0000-0000CBB20000}"/>
    <cellStyle name="Note 6 24 4 3 6" xfId="19958" xr:uid="{00000000-0005-0000-0000-0000CCB20000}"/>
    <cellStyle name="Note 6 24 4 4" xfId="3118" xr:uid="{00000000-0005-0000-0000-0000CDB20000}"/>
    <cellStyle name="Note 6 24 4 4 2" xfId="5629" xr:uid="{00000000-0005-0000-0000-0000CEB20000}"/>
    <cellStyle name="Note 6 24 4 4 2 2" xfId="23065" xr:uid="{00000000-0005-0000-0000-0000CFB20000}"/>
    <cellStyle name="Note 6 24 4 4 2 3" xfId="37518" xr:uid="{00000000-0005-0000-0000-0000D0B20000}"/>
    <cellStyle name="Note 6 24 4 4 3" xfId="8091" xr:uid="{00000000-0005-0000-0000-0000D1B20000}"/>
    <cellStyle name="Note 6 24 4 4 3 2" xfId="25526" xr:uid="{00000000-0005-0000-0000-0000D2B20000}"/>
    <cellStyle name="Note 6 24 4 4 3 3" xfId="39979" xr:uid="{00000000-0005-0000-0000-0000D3B20000}"/>
    <cellStyle name="Note 6 24 4 4 4" xfId="10532" xr:uid="{00000000-0005-0000-0000-0000D4B20000}"/>
    <cellStyle name="Note 6 24 4 4 4 2" xfId="27967" xr:uid="{00000000-0005-0000-0000-0000D5B20000}"/>
    <cellStyle name="Note 6 24 4 4 4 3" xfId="42420" xr:uid="{00000000-0005-0000-0000-0000D6B20000}"/>
    <cellStyle name="Note 6 24 4 4 5" xfId="12952" xr:uid="{00000000-0005-0000-0000-0000D7B20000}"/>
    <cellStyle name="Note 6 24 4 4 5 2" xfId="30387" xr:uid="{00000000-0005-0000-0000-0000D8B20000}"/>
    <cellStyle name="Note 6 24 4 4 5 3" xfId="44840" xr:uid="{00000000-0005-0000-0000-0000D9B20000}"/>
    <cellStyle name="Note 6 24 4 4 6" xfId="15549" xr:uid="{00000000-0005-0000-0000-0000DAB20000}"/>
    <cellStyle name="Note 6 24 4 4 6 2" xfId="32984" xr:uid="{00000000-0005-0000-0000-0000DBB20000}"/>
    <cellStyle name="Note 6 24 4 4 6 3" xfId="47437" xr:uid="{00000000-0005-0000-0000-0000DCB20000}"/>
    <cellStyle name="Note 6 24 4 4 7" xfId="19959" xr:uid="{00000000-0005-0000-0000-0000DDB20000}"/>
    <cellStyle name="Note 6 24 4 4 8" xfId="20711" xr:uid="{00000000-0005-0000-0000-0000DEB20000}"/>
    <cellStyle name="Note 6 24 4 5" xfId="5626" xr:uid="{00000000-0005-0000-0000-0000DFB20000}"/>
    <cellStyle name="Note 6 24 4 5 2" xfId="14845" xr:uid="{00000000-0005-0000-0000-0000E0B20000}"/>
    <cellStyle name="Note 6 24 4 5 2 2" xfId="32280" xr:uid="{00000000-0005-0000-0000-0000E1B20000}"/>
    <cellStyle name="Note 6 24 4 5 2 3" xfId="46733" xr:uid="{00000000-0005-0000-0000-0000E2B20000}"/>
    <cellStyle name="Note 6 24 4 5 3" xfId="17306" xr:uid="{00000000-0005-0000-0000-0000E3B20000}"/>
    <cellStyle name="Note 6 24 4 5 3 2" xfId="34741" xr:uid="{00000000-0005-0000-0000-0000E4B20000}"/>
    <cellStyle name="Note 6 24 4 5 3 3" xfId="49194" xr:uid="{00000000-0005-0000-0000-0000E5B20000}"/>
    <cellStyle name="Note 6 24 4 5 4" xfId="23062" xr:uid="{00000000-0005-0000-0000-0000E6B20000}"/>
    <cellStyle name="Note 6 24 4 5 5" xfId="37515" xr:uid="{00000000-0005-0000-0000-0000E7B20000}"/>
    <cellStyle name="Note 6 24 4 6" xfId="8088" xr:uid="{00000000-0005-0000-0000-0000E8B20000}"/>
    <cellStyle name="Note 6 24 4 6 2" xfId="25523" xr:uid="{00000000-0005-0000-0000-0000E9B20000}"/>
    <cellStyle name="Note 6 24 4 6 3" xfId="39976" xr:uid="{00000000-0005-0000-0000-0000EAB20000}"/>
    <cellStyle name="Note 6 24 4 7" xfId="10529" xr:uid="{00000000-0005-0000-0000-0000EBB20000}"/>
    <cellStyle name="Note 6 24 4 7 2" xfId="27964" xr:uid="{00000000-0005-0000-0000-0000ECB20000}"/>
    <cellStyle name="Note 6 24 4 7 3" xfId="42417" xr:uid="{00000000-0005-0000-0000-0000EDB20000}"/>
    <cellStyle name="Note 6 24 4 8" xfId="12949" xr:uid="{00000000-0005-0000-0000-0000EEB20000}"/>
    <cellStyle name="Note 6 24 4 8 2" xfId="30384" xr:uid="{00000000-0005-0000-0000-0000EFB20000}"/>
    <cellStyle name="Note 6 24 4 8 3" xfId="44837" xr:uid="{00000000-0005-0000-0000-0000F0B20000}"/>
    <cellStyle name="Note 6 24 4 9" xfId="19956" xr:uid="{00000000-0005-0000-0000-0000F1B20000}"/>
    <cellStyle name="Note 6 24 5" xfId="3119" xr:uid="{00000000-0005-0000-0000-0000F2B20000}"/>
    <cellStyle name="Note 6 24 5 2" xfId="5630" xr:uid="{00000000-0005-0000-0000-0000F3B20000}"/>
    <cellStyle name="Note 6 24 5 2 2" xfId="14848" xr:uid="{00000000-0005-0000-0000-0000F4B20000}"/>
    <cellStyle name="Note 6 24 5 2 2 2" xfId="32283" xr:uid="{00000000-0005-0000-0000-0000F5B20000}"/>
    <cellStyle name="Note 6 24 5 2 2 3" xfId="46736" xr:uid="{00000000-0005-0000-0000-0000F6B20000}"/>
    <cellStyle name="Note 6 24 5 2 3" xfId="17309" xr:uid="{00000000-0005-0000-0000-0000F7B20000}"/>
    <cellStyle name="Note 6 24 5 2 3 2" xfId="34744" xr:uid="{00000000-0005-0000-0000-0000F8B20000}"/>
    <cellStyle name="Note 6 24 5 2 3 3" xfId="49197" xr:uid="{00000000-0005-0000-0000-0000F9B20000}"/>
    <cellStyle name="Note 6 24 5 2 4" xfId="23066" xr:uid="{00000000-0005-0000-0000-0000FAB20000}"/>
    <cellStyle name="Note 6 24 5 2 5" xfId="37519" xr:uid="{00000000-0005-0000-0000-0000FBB20000}"/>
    <cellStyle name="Note 6 24 5 3" xfId="8092" xr:uid="{00000000-0005-0000-0000-0000FCB20000}"/>
    <cellStyle name="Note 6 24 5 3 2" xfId="25527" xr:uid="{00000000-0005-0000-0000-0000FDB20000}"/>
    <cellStyle name="Note 6 24 5 3 3" xfId="39980" xr:uid="{00000000-0005-0000-0000-0000FEB20000}"/>
    <cellStyle name="Note 6 24 5 4" xfId="10533" xr:uid="{00000000-0005-0000-0000-0000FFB20000}"/>
    <cellStyle name="Note 6 24 5 4 2" xfId="27968" xr:uid="{00000000-0005-0000-0000-000000B30000}"/>
    <cellStyle name="Note 6 24 5 4 3" xfId="42421" xr:uid="{00000000-0005-0000-0000-000001B30000}"/>
    <cellStyle name="Note 6 24 5 5" xfId="12953" xr:uid="{00000000-0005-0000-0000-000002B30000}"/>
    <cellStyle name="Note 6 24 5 5 2" xfId="30388" xr:uid="{00000000-0005-0000-0000-000003B30000}"/>
    <cellStyle name="Note 6 24 5 5 3" xfId="44841" xr:uid="{00000000-0005-0000-0000-000004B30000}"/>
    <cellStyle name="Note 6 24 5 6" xfId="19960" xr:uid="{00000000-0005-0000-0000-000005B30000}"/>
    <cellStyle name="Note 6 24 6" xfId="3120" xr:uid="{00000000-0005-0000-0000-000006B30000}"/>
    <cellStyle name="Note 6 24 6 2" xfId="5631" xr:uid="{00000000-0005-0000-0000-000007B30000}"/>
    <cellStyle name="Note 6 24 6 2 2" xfId="14849" xr:uid="{00000000-0005-0000-0000-000008B30000}"/>
    <cellStyle name="Note 6 24 6 2 2 2" xfId="32284" xr:uid="{00000000-0005-0000-0000-000009B30000}"/>
    <cellStyle name="Note 6 24 6 2 2 3" xfId="46737" xr:uid="{00000000-0005-0000-0000-00000AB30000}"/>
    <cellStyle name="Note 6 24 6 2 3" xfId="17310" xr:uid="{00000000-0005-0000-0000-00000BB30000}"/>
    <cellStyle name="Note 6 24 6 2 3 2" xfId="34745" xr:uid="{00000000-0005-0000-0000-00000CB30000}"/>
    <cellStyle name="Note 6 24 6 2 3 3" xfId="49198" xr:uid="{00000000-0005-0000-0000-00000DB30000}"/>
    <cellStyle name="Note 6 24 6 2 4" xfId="23067" xr:uid="{00000000-0005-0000-0000-00000EB30000}"/>
    <cellStyle name="Note 6 24 6 2 5" xfId="37520" xr:uid="{00000000-0005-0000-0000-00000FB30000}"/>
    <cellStyle name="Note 6 24 6 3" xfId="8093" xr:uid="{00000000-0005-0000-0000-000010B30000}"/>
    <cellStyle name="Note 6 24 6 3 2" xfId="25528" xr:uid="{00000000-0005-0000-0000-000011B30000}"/>
    <cellStyle name="Note 6 24 6 3 3" xfId="39981" xr:uid="{00000000-0005-0000-0000-000012B30000}"/>
    <cellStyle name="Note 6 24 6 4" xfId="10534" xr:uid="{00000000-0005-0000-0000-000013B30000}"/>
    <cellStyle name="Note 6 24 6 4 2" xfId="27969" xr:uid="{00000000-0005-0000-0000-000014B30000}"/>
    <cellStyle name="Note 6 24 6 4 3" xfId="42422" xr:uid="{00000000-0005-0000-0000-000015B30000}"/>
    <cellStyle name="Note 6 24 6 5" xfId="12954" xr:uid="{00000000-0005-0000-0000-000016B30000}"/>
    <cellStyle name="Note 6 24 6 5 2" xfId="30389" xr:uid="{00000000-0005-0000-0000-000017B30000}"/>
    <cellStyle name="Note 6 24 6 5 3" xfId="44842" xr:uid="{00000000-0005-0000-0000-000018B30000}"/>
    <cellStyle name="Note 6 24 6 6" xfId="19961" xr:uid="{00000000-0005-0000-0000-000019B30000}"/>
    <cellStyle name="Note 6 24 7" xfId="3121" xr:uid="{00000000-0005-0000-0000-00001AB30000}"/>
    <cellStyle name="Note 6 24 7 2" xfId="5632" xr:uid="{00000000-0005-0000-0000-00001BB30000}"/>
    <cellStyle name="Note 6 24 7 2 2" xfId="23068" xr:uid="{00000000-0005-0000-0000-00001CB30000}"/>
    <cellStyle name="Note 6 24 7 2 3" xfId="37521" xr:uid="{00000000-0005-0000-0000-00001DB30000}"/>
    <cellStyle name="Note 6 24 7 3" xfId="8094" xr:uid="{00000000-0005-0000-0000-00001EB30000}"/>
    <cellStyle name="Note 6 24 7 3 2" xfId="25529" xr:uid="{00000000-0005-0000-0000-00001FB30000}"/>
    <cellStyle name="Note 6 24 7 3 3" xfId="39982" xr:uid="{00000000-0005-0000-0000-000020B30000}"/>
    <cellStyle name="Note 6 24 7 4" xfId="10535" xr:uid="{00000000-0005-0000-0000-000021B30000}"/>
    <cellStyle name="Note 6 24 7 4 2" xfId="27970" xr:uid="{00000000-0005-0000-0000-000022B30000}"/>
    <cellStyle name="Note 6 24 7 4 3" xfId="42423" xr:uid="{00000000-0005-0000-0000-000023B30000}"/>
    <cellStyle name="Note 6 24 7 5" xfId="12955" xr:uid="{00000000-0005-0000-0000-000024B30000}"/>
    <cellStyle name="Note 6 24 7 5 2" xfId="30390" xr:uid="{00000000-0005-0000-0000-000025B30000}"/>
    <cellStyle name="Note 6 24 7 5 3" xfId="44843" xr:uid="{00000000-0005-0000-0000-000026B30000}"/>
    <cellStyle name="Note 6 24 7 6" xfId="15550" xr:uid="{00000000-0005-0000-0000-000027B30000}"/>
    <cellStyle name="Note 6 24 7 6 2" xfId="32985" xr:uid="{00000000-0005-0000-0000-000028B30000}"/>
    <cellStyle name="Note 6 24 7 6 3" xfId="47438" xr:uid="{00000000-0005-0000-0000-000029B30000}"/>
    <cellStyle name="Note 6 24 7 7" xfId="19962" xr:uid="{00000000-0005-0000-0000-00002AB30000}"/>
    <cellStyle name="Note 6 24 7 8" xfId="20712" xr:uid="{00000000-0005-0000-0000-00002BB30000}"/>
    <cellStyle name="Note 6 24 8" xfId="5617" xr:uid="{00000000-0005-0000-0000-00002CB30000}"/>
    <cellStyle name="Note 6 24 8 2" xfId="14838" xr:uid="{00000000-0005-0000-0000-00002DB30000}"/>
    <cellStyle name="Note 6 24 8 2 2" xfId="32273" xr:uid="{00000000-0005-0000-0000-00002EB30000}"/>
    <cellStyle name="Note 6 24 8 2 3" xfId="46726" xr:uid="{00000000-0005-0000-0000-00002FB30000}"/>
    <cellStyle name="Note 6 24 8 3" xfId="17299" xr:uid="{00000000-0005-0000-0000-000030B30000}"/>
    <cellStyle name="Note 6 24 8 3 2" xfId="34734" xr:uid="{00000000-0005-0000-0000-000031B30000}"/>
    <cellStyle name="Note 6 24 8 3 3" xfId="49187" xr:uid="{00000000-0005-0000-0000-000032B30000}"/>
    <cellStyle name="Note 6 24 8 4" xfId="23053" xr:uid="{00000000-0005-0000-0000-000033B30000}"/>
    <cellStyle name="Note 6 24 8 5" xfId="37506" xr:uid="{00000000-0005-0000-0000-000034B30000}"/>
    <cellStyle name="Note 6 24 9" xfId="8079" xr:uid="{00000000-0005-0000-0000-000035B30000}"/>
    <cellStyle name="Note 6 24 9 2" xfId="25514" xr:uid="{00000000-0005-0000-0000-000036B30000}"/>
    <cellStyle name="Note 6 24 9 3" xfId="39967" xr:uid="{00000000-0005-0000-0000-000037B30000}"/>
    <cellStyle name="Note 6 25" xfId="3122" xr:uid="{00000000-0005-0000-0000-000038B30000}"/>
    <cellStyle name="Note 6 25 2" xfId="3123" xr:uid="{00000000-0005-0000-0000-000039B30000}"/>
    <cellStyle name="Note 6 25 2 2" xfId="5634" xr:uid="{00000000-0005-0000-0000-00003AB30000}"/>
    <cellStyle name="Note 6 25 2 2 2" xfId="14851" xr:uid="{00000000-0005-0000-0000-00003BB30000}"/>
    <cellStyle name="Note 6 25 2 2 2 2" xfId="32286" xr:uid="{00000000-0005-0000-0000-00003CB30000}"/>
    <cellStyle name="Note 6 25 2 2 2 3" xfId="46739" xr:uid="{00000000-0005-0000-0000-00003DB30000}"/>
    <cellStyle name="Note 6 25 2 2 3" xfId="17312" xr:uid="{00000000-0005-0000-0000-00003EB30000}"/>
    <cellStyle name="Note 6 25 2 2 3 2" xfId="34747" xr:uid="{00000000-0005-0000-0000-00003FB30000}"/>
    <cellStyle name="Note 6 25 2 2 3 3" xfId="49200" xr:uid="{00000000-0005-0000-0000-000040B30000}"/>
    <cellStyle name="Note 6 25 2 2 4" xfId="23070" xr:uid="{00000000-0005-0000-0000-000041B30000}"/>
    <cellStyle name="Note 6 25 2 2 5" xfId="37523" xr:uid="{00000000-0005-0000-0000-000042B30000}"/>
    <cellStyle name="Note 6 25 2 3" xfId="8096" xr:uid="{00000000-0005-0000-0000-000043B30000}"/>
    <cellStyle name="Note 6 25 2 3 2" xfId="25531" xr:uid="{00000000-0005-0000-0000-000044B30000}"/>
    <cellStyle name="Note 6 25 2 3 3" xfId="39984" xr:uid="{00000000-0005-0000-0000-000045B30000}"/>
    <cellStyle name="Note 6 25 2 4" xfId="10537" xr:uid="{00000000-0005-0000-0000-000046B30000}"/>
    <cellStyle name="Note 6 25 2 4 2" xfId="27972" xr:uid="{00000000-0005-0000-0000-000047B30000}"/>
    <cellStyle name="Note 6 25 2 4 3" xfId="42425" xr:uid="{00000000-0005-0000-0000-000048B30000}"/>
    <cellStyle name="Note 6 25 2 5" xfId="12957" xr:uid="{00000000-0005-0000-0000-000049B30000}"/>
    <cellStyle name="Note 6 25 2 5 2" xfId="30392" xr:uid="{00000000-0005-0000-0000-00004AB30000}"/>
    <cellStyle name="Note 6 25 2 5 3" xfId="44845" xr:uid="{00000000-0005-0000-0000-00004BB30000}"/>
    <cellStyle name="Note 6 25 2 6" xfId="19964" xr:uid="{00000000-0005-0000-0000-00004CB30000}"/>
    <cellStyle name="Note 6 25 3" xfId="3124" xr:uid="{00000000-0005-0000-0000-00004DB30000}"/>
    <cellStyle name="Note 6 25 3 2" xfId="5635" xr:uid="{00000000-0005-0000-0000-00004EB30000}"/>
    <cellStyle name="Note 6 25 3 2 2" xfId="14852" xr:uid="{00000000-0005-0000-0000-00004FB30000}"/>
    <cellStyle name="Note 6 25 3 2 2 2" xfId="32287" xr:uid="{00000000-0005-0000-0000-000050B30000}"/>
    <cellStyle name="Note 6 25 3 2 2 3" xfId="46740" xr:uid="{00000000-0005-0000-0000-000051B30000}"/>
    <cellStyle name="Note 6 25 3 2 3" xfId="17313" xr:uid="{00000000-0005-0000-0000-000052B30000}"/>
    <cellStyle name="Note 6 25 3 2 3 2" xfId="34748" xr:uid="{00000000-0005-0000-0000-000053B30000}"/>
    <cellStyle name="Note 6 25 3 2 3 3" xfId="49201" xr:uid="{00000000-0005-0000-0000-000054B30000}"/>
    <cellStyle name="Note 6 25 3 2 4" xfId="23071" xr:uid="{00000000-0005-0000-0000-000055B30000}"/>
    <cellStyle name="Note 6 25 3 2 5" xfId="37524" xr:uid="{00000000-0005-0000-0000-000056B30000}"/>
    <cellStyle name="Note 6 25 3 3" xfId="8097" xr:uid="{00000000-0005-0000-0000-000057B30000}"/>
    <cellStyle name="Note 6 25 3 3 2" xfId="25532" xr:uid="{00000000-0005-0000-0000-000058B30000}"/>
    <cellStyle name="Note 6 25 3 3 3" xfId="39985" xr:uid="{00000000-0005-0000-0000-000059B30000}"/>
    <cellStyle name="Note 6 25 3 4" xfId="10538" xr:uid="{00000000-0005-0000-0000-00005AB30000}"/>
    <cellStyle name="Note 6 25 3 4 2" xfId="27973" xr:uid="{00000000-0005-0000-0000-00005BB30000}"/>
    <cellStyle name="Note 6 25 3 4 3" xfId="42426" xr:uid="{00000000-0005-0000-0000-00005CB30000}"/>
    <cellStyle name="Note 6 25 3 5" xfId="12958" xr:uid="{00000000-0005-0000-0000-00005DB30000}"/>
    <cellStyle name="Note 6 25 3 5 2" xfId="30393" xr:uid="{00000000-0005-0000-0000-00005EB30000}"/>
    <cellStyle name="Note 6 25 3 5 3" xfId="44846" xr:uid="{00000000-0005-0000-0000-00005FB30000}"/>
    <cellStyle name="Note 6 25 3 6" xfId="19965" xr:uid="{00000000-0005-0000-0000-000060B30000}"/>
    <cellStyle name="Note 6 25 4" xfId="3125" xr:uid="{00000000-0005-0000-0000-000061B30000}"/>
    <cellStyle name="Note 6 25 4 2" xfId="5636" xr:uid="{00000000-0005-0000-0000-000062B30000}"/>
    <cellStyle name="Note 6 25 4 2 2" xfId="23072" xr:uid="{00000000-0005-0000-0000-000063B30000}"/>
    <cellStyle name="Note 6 25 4 2 3" xfId="37525" xr:uid="{00000000-0005-0000-0000-000064B30000}"/>
    <cellStyle name="Note 6 25 4 3" xfId="8098" xr:uid="{00000000-0005-0000-0000-000065B30000}"/>
    <cellStyle name="Note 6 25 4 3 2" xfId="25533" xr:uid="{00000000-0005-0000-0000-000066B30000}"/>
    <cellStyle name="Note 6 25 4 3 3" xfId="39986" xr:uid="{00000000-0005-0000-0000-000067B30000}"/>
    <cellStyle name="Note 6 25 4 4" xfId="10539" xr:uid="{00000000-0005-0000-0000-000068B30000}"/>
    <cellStyle name="Note 6 25 4 4 2" xfId="27974" xr:uid="{00000000-0005-0000-0000-000069B30000}"/>
    <cellStyle name="Note 6 25 4 4 3" xfId="42427" xr:uid="{00000000-0005-0000-0000-00006AB30000}"/>
    <cellStyle name="Note 6 25 4 5" xfId="12959" xr:uid="{00000000-0005-0000-0000-00006BB30000}"/>
    <cellStyle name="Note 6 25 4 5 2" xfId="30394" xr:uid="{00000000-0005-0000-0000-00006CB30000}"/>
    <cellStyle name="Note 6 25 4 5 3" xfId="44847" xr:uid="{00000000-0005-0000-0000-00006DB30000}"/>
    <cellStyle name="Note 6 25 4 6" xfId="15551" xr:uid="{00000000-0005-0000-0000-00006EB30000}"/>
    <cellStyle name="Note 6 25 4 6 2" xfId="32986" xr:uid="{00000000-0005-0000-0000-00006FB30000}"/>
    <cellStyle name="Note 6 25 4 6 3" xfId="47439" xr:uid="{00000000-0005-0000-0000-000070B30000}"/>
    <cellStyle name="Note 6 25 4 7" xfId="19966" xr:uid="{00000000-0005-0000-0000-000071B30000}"/>
    <cellStyle name="Note 6 25 4 8" xfId="20713" xr:uid="{00000000-0005-0000-0000-000072B30000}"/>
    <cellStyle name="Note 6 25 5" xfId="5633" xr:uid="{00000000-0005-0000-0000-000073B30000}"/>
    <cellStyle name="Note 6 25 5 2" xfId="14850" xr:uid="{00000000-0005-0000-0000-000074B30000}"/>
    <cellStyle name="Note 6 25 5 2 2" xfId="32285" xr:uid="{00000000-0005-0000-0000-000075B30000}"/>
    <cellStyle name="Note 6 25 5 2 3" xfId="46738" xr:uid="{00000000-0005-0000-0000-000076B30000}"/>
    <cellStyle name="Note 6 25 5 3" xfId="17311" xr:uid="{00000000-0005-0000-0000-000077B30000}"/>
    <cellStyle name="Note 6 25 5 3 2" xfId="34746" xr:uid="{00000000-0005-0000-0000-000078B30000}"/>
    <cellStyle name="Note 6 25 5 3 3" xfId="49199" xr:uid="{00000000-0005-0000-0000-000079B30000}"/>
    <cellStyle name="Note 6 25 5 4" xfId="23069" xr:uid="{00000000-0005-0000-0000-00007AB30000}"/>
    <cellStyle name="Note 6 25 5 5" xfId="37522" xr:uid="{00000000-0005-0000-0000-00007BB30000}"/>
    <cellStyle name="Note 6 25 6" xfId="8095" xr:uid="{00000000-0005-0000-0000-00007CB30000}"/>
    <cellStyle name="Note 6 25 6 2" xfId="25530" xr:uid="{00000000-0005-0000-0000-00007DB30000}"/>
    <cellStyle name="Note 6 25 6 3" xfId="39983" xr:uid="{00000000-0005-0000-0000-00007EB30000}"/>
    <cellStyle name="Note 6 25 7" xfId="10536" xr:uid="{00000000-0005-0000-0000-00007FB30000}"/>
    <cellStyle name="Note 6 25 7 2" xfId="27971" xr:uid="{00000000-0005-0000-0000-000080B30000}"/>
    <cellStyle name="Note 6 25 7 3" xfId="42424" xr:uid="{00000000-0005-0000-0000-000081B30000}"/>
    <cellStyle name="Note 6 25 8" xfId="12956" xr:uid="{00000000-0005-0000-0000-000082B30000}"/>
    <cellStyle name="Note 6 25 8 2" xfId="30391" xr:uid="{00000000-0005-0000-0000-000083B30000}"/>
    <cellStyle name="Note 6 25 8 3" xfId="44844" xr:uid="{00000000-0005-0000-0000-000084B30000}"/>
    <cellStyle name="Note 6 25 9" xfId="19963" xr:uid="{00000000-0005-0000-0000-000085B30000}"/>
    <cellStyle name="Note 6 26" xfId="3126" xr:uid="{00000000-0005-0000-0000-000086B30000}"/>
    <cellStyle name="Note 6 26 2" xfId="3127" xr:uid="{00000000-0005-0000-0000-000087B30000}"/>
    <cellStyle name="Note 6 26 2 2" xfId="5638" xr:uid="{00000000-0005-0000-0000-000088B30000}"/>
    <cellStyle name="Note 6 26 2 2 2" xfId="14854" xr:uid="{00000000-0005-0000-0000-000089B30000}"/>
    <cellStyle name="Note 6 26 2 2 2 2" xfId="32289" xr:uid="{00000000-0005-0000-0000-00008AB30000}"/>
    <cellStyle name="Note 6 26 2 2 2 3" xfId="46742" xr:uid="{00000000-0005-0000-0000-00008BB30000}"/>
    <cellStyle name="Note 6 26 2 2 3" xfId="17315" xr:uid="{00000000-0005-0000-0000-00008CB30000}"/>
    <cellStyle name="Note 6 26 2 2 3 2" xfId="34750" xr:uid="{00000000-0005-0000-0000-00008DB30000}"/>
    <cellStyle name="Note 6 26 2 2 3 3" xfId="49203" xr:uid="{00000000-0005-0000-0000-00008EB30000}"/>
    <cellStyle name="Note 6 26 2 2 4" xfId="23074" xr:uid="{00000000-0005-0000-0000-00008FB30000}"/>
    <cellStyle name="Note 6 26 2 2 5" xfId="37527" xr:uid="{00000000-0005-0000-0000-000090B30000}"/>
    <cellStyle name="Note 6 26 2 3" xfId="8100" xr:uid="{00000000-0005-0000-0000-000091B30000}"/>
    <cellStyle name="Note 6 26 2 3 2" xfId="25535" xr:uid="{00000000-0005-0000-0000-000092B30000}"/>
    <cellStyle name="Note 6 26 2 3 3" xfId="39988" xr:uid="{00000000-0005-0000-0000-000093B30000}"/>
    <cellStyle name="Note 6 26 2 4" xfId="10541" xr:uid="{00000000-0005-0000-0000-000094B30000}"/>
    <cellStyle name="Note 6 26 2 4 2" xfId="27976" xr:uid="{00000000-0005-0000-0000-000095B30000}"/>
    <cellStyle name="Note 6 26 2 4 3" xfId="42429" xr:uid="{00000000-0005-0000-0000-000096B30000}"/>
    <cellStyle name="Note 6 26 2 5" xfId="12961" xr:uid="{00000000-0005-0000-0000-000097B30000}"/>
    <cellStyle name="Note 6 26 2 5 2" xfId="30396" xr:uid="{00000000-0005-0000-0000-000098B30000}"/>
    <cellStyle name="Note 6 26 2 5 3" xfId="44849" xr:uid="{00000000-0005-0000-0000-000099B30000}"/>
    <cellStyle name="Note 6 26 2 6" xfId="19968" xr:uid="{00000000-0005-0000-0000-00009AB30000}"/>
    <cellStyle name="Note 6 26 3" xfId="3128" xr:uid="{00000000-0005-0000-0000-00009BB30000}"/>
    <cellStyle name="Note 6 26 3 2" xfId="5639" xr:uid="{00000000-0005-0000-0000-00009CB30000}"/>
    <cellStyle name="Note 6 26 3 2 2" xfId="14855" xr:uid="{00000000-0005-0000-0000-00009DB30000}"/>
    <cellStyle name="Note 6 26 3 2 2 2" xfId="32290" xr:uid="{00000000-0005-0000-0000-00009EB30000}"/>
    <cellStyle name="Note 6 26 3 2 2 3" xfId="46743" xr:uid="{00000000-0005-0000-0000-00009FB30000}"/>
    <cellStyle name="Note 6 26 3 2 3" xfId="17316" xr:uid="{00000000-0005-0000-0000-0000A0B30000}"/>
    <cellStyle name="Note 6 26 3 2 3 2" xfId="34751" xr:uid="{00000000-0005-0000-0000-0000A1B30000}"/>
    <cellStyle name="Note 6 26 3 2 3 3" xfId="49204" xr:uid="{00000000-0005-0000-0000-0000A2B30000}"/>
    <cellStyle name="Note 6 26 3 2 4" xfId="23075" xr:uid="{00000000-0005-0000-0000-0000A3B30000}"/>
    <cellStyle name="Note 6 26 3 2 5" xfId="37528" xr:uid="{00000000-0005-0000-0000-0000A4B30000}"/>
    <cellStyle name="Note 6 26 3 3" xfId="8101" xr:uid="{00000000-0005-0000-0000-0000A5B30000}"/>
    <cellStyle name="Note 6 26 3 3 2" xfId="25536" xr:uid="{00000000-0005-0000-0000-0000A6B30000}"/>
    <cellStyle name="Note 6 26 3 3 3" xfId="39989" xr:uid="{00000000-0005-0000-0000-0000A7B30000}"/>
    <cellStyle name="Note 6 26 3 4" xfId="10542" xr:uid="{00000000-0005-0000-0000-0000A8B30000}"/>
    <cellStyle name="Note 6 26 3 4 2" xfId="27977" xr:uid="{00000000-0005-0000-0000-0000A9B30000}"/>
    <cellStyle name="Note 6 26 3 4 3" xfId="42430" xr:uid="{00000000-0005-0000-0000-0000AAB30000}"/>
    <cellStyle name="Note 6 26 3 5" xfId="12962" xr:uid="{00000000-0005-0000-0000-0000ABB30000}"/>
    <cellStyle name="Note 6 26 3 5 2" xfId="30397" xr:uid="{00000000-0005-0000-0000-0000ACB30000}"/>
    <cellStyle name="Note 6 26 3 5 3" xfId="44850" xr:uid="{00000000-0005-0000-0000-0000ADB30000}"/>
    <cellStyle name="Note 6 26 3 6" xfId="19969" xr:uid="{00000000-0005-0000-0000-0000AEB30000}"/>
    <cellStyle name="Note 6 26 4" xfId="3129" xr:uid="{00000000-0005-0000-0000-0000AFB30000}"/>
    <cellStyle name="Note 6 26 4 2" xfId="5640" xr:uid="{00000000-0005-0000-0000-0000B0B30000}"/>
    <cellStyle name="Note 6 26 4 2 2" xfId="23076" xr:uid="{00000000-0005-0000-0000-0000B1B30000}"/>
    <cellStyle name="Note 6 26 4 2 3" xfId="37529" xr:uid="{00000000-0005-0000-0000-0000B2B30000}"/>
    <cellStyle name="Note 6 26 4 3" xfId="8102" xr:uid="{00000000-0005-0000-0000-0000B3B30000}"/>
    <cellStyle name="Note 6 26 4 3 2" xfId="25537" xr:uid="{00000000-0005-0000-0000-0000B4B30000}"/>
    <cellStyle name="Note 6 26 4 3 3" xfId="39990" xr:uid="{00000000-0005-0000-0000-0000B5B30000}"/>
    <cellStyle name="Note 6 26 4 4" xfId="10543" xr:uid="{00000000-0005-0000-0000-0000B6B30000}"/>
    <cellStyle name="Note 6 26 4 4 2" xfId="27978" xr:uid="{00000000-0005-0000-0000-0000B7B30000}"/>
    <cellStyle name="Note 6 26 4 4 3" xfId="42431" xr:uid="{00000000-0005-0000-0000-0000B8B30000}"/>
    <cellStyle name="Note 6 26 4 5" xfId="12963" xr:uid="{00000000-0005-0000-0000-0000B9B30000}"/>
    <cellStyle name="Note 6 26 4 5 2" xfId="30398" xr:uid="{00000000-0005-0000-0000-0000BAB30000}"/>
    <cellStyle name="Note 6 26 4 5 3" xfId="44851" xr:uid="{00000000-0005-0000-0000-0000BBB30000}"/>
    <cellStyle name="Note 6 26 4 6" xfId="15552" xr:uid="{00000000-0005-0000-0000-0000BCB30000}"/>
    <cellStyle name="Note 6 26 4 6 2" xfId="32987" xr:uid="{00000000-0005-0000-0000-0000BDB30000}"/>
    <cellStyle name="Note 6 26 4 6 3" xfId="47440" xr:uid="{00000000-0005-0000-0000-0000BEB30000}"/>
    <cellStyle name="Note 6 26 4 7" xfId="19970" xr:uid="{00000000-0005-0000-0000-0000BFB30000}"/>
    <cellStyle name="Note 6 26 4 8" xfId="20714" xr:uid="{00000000-0005-0000-0000-0000C0B30000}"/>
    <cellStyle name="Note 6 26 5" xfId="5637" xr:uid="{00000000-0005-0000-0000-0000C1B30000}"/>
    <cellStyle name="Note 6 26 5 2" xfId="14853" xr:uid="{00000000-0005-0000-0000-0000C2B30000}"/>
    <cellStyle name="Note 6 26 5 2 2" xfId="32288" xr:uid="{00000000-0005-0000-0000-0000C3B30000}"/>
    <cellStyle name="Note 6 26 5 2 3" xfId="46741" xr:uid="{00000000-0005-0000-0000-0000C4B30000}"/>
    <cellStyle name="Note 6 26 5 3" xfId="17314" xr:uid="{00000000-0005-0000-0000-0000C5B30000}"/>
    <cellStyle name="Note 6 26 5 3 2" xfId="34749" xr:uid="{00000000-0005-0000-0000-0000C6B30000}"/>
    <cellStyle name="Note 6 26 5 3 3" xfId="49202" xr:uid="{00000000-0005-0000-0000-0000C7B30000}"/>
    <cellStyle name="Note 6 26 5 4" xfId="23073" xr:uid="{00000000-0005-0000-0000-0000C8B30000}"/>
    <cellStyle name="Note 6 26 5 5" xfId="37526" xr:uid="{00000000-0005-0000-0000-0000C9B30000}"/>
    <cellStyle name="Note 6 26 6" xfId="8099" xr:uid="{00000000-0005-0000-0000-0000CAB30000}"/>
    <cellStyle name="Note 6 26 6 2" xfId="25534" xr:uid="{00000000-0005-0000-0000-0000CBB30000}"/>
    <cellStyle name="Note 6 26 6 3" xfId="39987" xr:uid="{00000000-0005-0000-0000-0000CCB30000}"/>
    <cellStyle name="Note 6 26 7" xfId="10540" xr:uid="{00000000-0005-0000-0000-0000CDB30000}"/>
    <cellStyle name="Note 6 26 7 2" xfId="27975" xr:uid="{00000000-0005-0000-0000-0000CEB30000}"/>
    <cellStyle name="Note 6 26 7 3" xfId="42428" xr:uid="{00000000-0005-0000-0000-0000CFB30000}"/>
    <cellStyle name="Note 6 26 8" xfId="12960" xr:uid="{00000000-0005-0000-0000-0000D0B30000}"/>
    <cellStyle name="Note 6 26 8 2" xfId="30395" xr:uid="{00000000-0005-0000-0000-0000D1B30000}"/>
    <cellStyle name="Note 6 26 8 3" xfId="44848" xr:uid="{00000000-0005-0000-0000-0000D2B30000}"/>
    <cellStyle name="Note 6 26 9" xfId="19967" xr:uid="{00000000-0005-0000-0000-0000D3B30000}"/>
    <cellStyle name="Note 6 27" xfId="3130" xr:uid="{00000000-0005-0000-0000-0000D4B30000}"/>
    <cellStyle name="Note 6 27 2" xfId="3131" xr:uid="{00000000-0005-0000-0000-0000D5B30000}"/>
    <cellStyle name="Note 6 27 2 2" xfId="5642" xr:uid="{00000000-0005-0000-0000-0000D6B30000}"/>
    <cellStyle name="Note 6 27 2 2 2" xfId="14857" xr:uid="{00000000-0005-0000-0000-0000D7B30000}"/>
    <cellStyle name="Note 6 27 2 2 2 2" xfId="32292" xr:uid="{00000000-0005-0000-0000-0000D8B30000}"/>
    <cellStyle name="Note 6 27 2 2 2 3" xfId="46745" xr:uid="{00000000-0005-0000-0000-0000D9B30000}"/>
    <cellStyle name="Note 6 27 2 2 3" xfId="17318" xr:uid="{00000000-0005-0000-0000-0000DAB30000}"/>
    <cellStyle name="Note 6 27 2 2 3 2" xfId="34753" xr:uid="{00000000-0005-0000-0000-0000DBB30000}"/>
    <cellStyle name="Note 6 27 2 2 3 3" xfId="49206" xr:uid="{00000000-0005-0000-0000-0000DCB30000}"/>
    <cellStyle name="Note 6 27 2 2 4" xfId="23078" xr:uid="{00000000-0005-0000-0000-0000DDB30000}"/>
    <cellStyle name="Note 6 27 2 2 5" xfId="37531" xr:uid="{00000000-0005-0000-0000-0000DEB30000}"/>
    <cellStyle name="Note 6 27 2 3" xfId="8104" xr:uid="{00000000-0005-0000-0000-0000DFB30000}"/>
    <cellStyle name="Note 6 27 2 3 2" xfId="25539" xr:uid="{00000000-0005-0000-0000-0000E0B30000}"/>
    <cellStyle name="Note 6 27 2 3 3" xfId="39992" xr:uid="{00000000-0005-0000-0000-0000E1B30000}"/>
    <cellStyle name="Note 6 27 2 4" xfId="10545" xr:uid="{00000000-0005-0000-0000-0000E2B30000}"/>
    <cellStyle name="Note 6 27 2 4 2" xfId="27980" xr:uid="{00000000-0005-0000-0000-0000E3B30000}"/>
    <cellStyle name="Note 6 27 2 4 3" xfId="42433" xr:uid="{00000000-0005-0000-0000-0000E4B30000}"/>
    <cellStyle name="Note 6 27 2 5" xfId="12965" xr:uid="{00000000-0005-0000-0000-0000E5B30000}"/>
    <cellStyle name="Note 6 27 2 5 2" xfId="30400" xr:uid="{00000000-0005-0000-0000-0000E6B30000}"/>
    <cellStyle name="Note 6 27 2 5 3" xfId="44853" xr:uid="{00000000-0005-0000-0000-0000E7B30000}"/>
    <cellStyle name="Note 6 27 2 6" xfId="19972" xr:uid="{00000000-0005-0000-0000-0000E8B30000}"/>
    <cellStyle name="Note 6 27 3" xfId="3132" xr:uid="{00000000-0005-0000-0000-0000E9B30000}"/>
    <cellStyle name="Note 6 27 3 2" xfId="5643" xr:uid="{00000000-0005-0000-0000-0000EAB30000}"/>
    <cellStyle name="Note 6 27 3 2 2" xfId="14858" xr:uid="{00000000-0005-0000-0000-0000EBB30000}"/>
    <cellStyle name="Note 6 27 3 2 2 2" xfId="32293" xr:uid="{00000000-0005-0000-0000-0000ECB30000}"/>
    <cellStyle name="Note 6 27 3 2 2 3" xfId="46746" xr:uid="{00000000-0005-0000-0000-0000EDB30000}"/>
    <cellStyle name="Note 6 27 3 2 3" xfId="17319" xr:uid="{00000000-0005-0000-0000-0000EEB30000}"/>
    <cellStyle name="Note 6 27 3 2 3 2" xfId="34754" xr:uid="{00000000-0005-0000-0000-0000EFB30000}"/>
    <cellStyle name="Note 6 27 3 2 3 3" xfId="49207" xr:uid="{00000000-0005-0000-0000-0000F0B30000}"/>
    <cellStyle name="Note 6 27 3 2 4" xfId="23079" xr:uid="{00000000-0005-0000-0000-0000F1B30000}"/>
    <cellStyle name="Note 6 27 3 2 5" xfId="37532" xr:uid="{00000000-0005-0000-0000-0000F2B30000}"/>
    <cellStyle name="Note 6 27 3 3" xfId="8105" xr:uid="{00000000-0005-0000-0000-0000F3B30000}"/>
    <cellStyle name="Note 6 27 3 3 2" xfId="25540" xr:uid="{00000000-0005-0000-0000-0000F4B30000}"/>
    <cellStyle name="Note 6 27 3 3 3" xfId="39993" xr:uid="{00000000-0005-0000-0000-0000F5B30000}"/>
    <cellStyle name="Note 6 27 3 4" xfId="10546" xr:uid="{00000000-0005-0000-0000-0000F6B30000}"/>
    <cellStyle name="Note 6 27 3 4 2" xfId="27981" xr:uid="{00000000-0005-0000-0000-0000F7B30000}"/>
    <cellStyle name="Note 6 27 3 4 3" xfId="42434" xr:uid="{00000000-0005-0000-0000-0000F8B30000}"/>
    <cellStyle name="Note 6 27 3 5" xfId="12966" xr:uid="{00000000-0005-0000-0000-0000F9B30000}"/>
    <cellStyle name="Note 6 27 3 5 2" xfId="30401" xr:uid="{00000000-0005-0000-0000-0000FAB30000}"/>
    <cellStyle name="Note 6 27 3 5 3" xfId="44854" xr:uid="{00000000-0005-0000-0000-0000FBB30000}"/>
    <cellStyle name="Note 6 27 3 6" xfId="19973" xr:uid="{00000000-0005-0000-0000-0000FCB30000}"/>
    <cellStyle name="Note 6 27 4" xfId="3133" xr:uid="{00000000-0005-0000-0000-0000FDB30000}"/>
    <cellStyle name="Note 6 27 4 2" xfId="5644" xr:uid="{00000000-0005-0000-0000-0000FEB30000}"/>
    <cellStyle name="Note 6 27 4 2 2" xfId="23080" xr:uid="{00000000-0005-0000-0000-0000FFB30000}"/>
    <cellStyle name="Note 6 27 4 2 3" xfId="37533" xr:uid="{00000000-0005-0000-0000-000000B40000}"/>
    <cellStyle name="Note 6 27 4 3" xfId="8106" xr:uid="{00000000-0005-0000-0000-000001B40000}"/>
    <cellStyle name="Note 6 27 4 3 2" xfId="25541" xr:uid="{00000000-0005-0000-0000-000002B40000}"/>
    <cellStyle name="Note 6 27 4 3 3" xfId="39994" xr:uid="{00000000-0005-0000-0000-000003B40000}"/>
    <cellStyle name="Note 6 27 4 4" xfId="10547" xr:uid="{00000000-0005-0000-0000-000004B40000}"/>
    <cellStyle name="Note 6 27 4 4 2" xfId="27982" xr:uid="{00000000-0005-0000-0000-000005B40000}"/>
    <cellStyle name="Note 6 27 4 4 3" xfId="42435" xr:uid="{00000000-0005-0000-0000-000006B40000}"/>
    <cellStyle name="Note 6 27 4 5" xfId="12967" xr:uid="{00000000-0005-0000-0000-000007B40000}"/>
    <cellStyle name="Note 6 27 4 5 2" xfId="30402" xr:uid="{00000000-0005-0000-0000-000008B40000}"/>
    <cellStyle name="Note 6 27 4 5 3" xfId="44855" xr:uid="{00000000-0005-0000-0000-000009B40000}"/>
    <cellStyle name="Note 6 27 4 6" xfId="15553" xr:uid="{00000000-0005-0000-0000-00000AB40000}"/>
    <cellStyle name="Note 6 27 4 6 2" xfId="32988" xr:uid="{00000000-0005-0000-0000-00000BB40000}"/>
    <cellStyle name="Note 6 27 4 6 3" xfId="47441" xr:uid="{00000000-0005-0000-0000-00000CB40000}"/>
    <cellStyle name="Note 6 27 4 7" xfId="19974" xr:uid="{00000000-0005-0000-0000-00000DB40000}"/>
    <cellStyle name="Note 6 27 4 8" xfId="20715" xr:uid="{00000000-0005-0000-0000-00000EB40000}"/>
    <cellStyle name="Note 6 27 5" xfId="5641" xr:uid="{00000000-0005-0000-0000-00000FB40000}"/>
    <cellStyle name="Note 6 27 5 2" xfId="14856" xr:uid="{00000000-0005-0000-0000-000010B40000}"/>
    <cellStyle name="Note 6 27 5 2 2" xfId="32291" xr:uid="{00000000-0005-0000-0000-000011B40000}"/>
    <cellStyle name="Note 6 27 5 2 3" xfId="46744" xr:uid="{00000000-0005-0000-0000-000012B40000}"/>
    <cellStyle name="Note 6 27 5 3" xfId="17317" xr:uid="{00000000-0005-0000-0000-000013B40000}"/>
    <cellStyle name="Note 6 27 5 3 2" xfId="34752" xr:uid="{00000000-0005-0000-0000-000014B40000}"/>
    <cellStyle name="Note 6 27 5 3 3" xfId="49205" xr:uid="{00000000-0005-0000-0000-000015B40000}"/>
    <cellStyle name="Note 6 27 5 4" xfId="23077" xr:uid="{00000000-0005-0000-0000-000016B40000}"/>
    <cellStyle name="Note 6 27 5 5" xfId="37530" xr:uid="{00000000-0005-0000-0000-000017B40000}"/>
    <cellStyle name="Note 6 27 6" xfId="8103" xr:uid="{00000000-0005-0000-0000-000018B40000}"/>
    <cellStyle name="Note 6 27 6 2" xfId="25538" xr:uid="{00000000-0005-0000-0000-000019B40000}"/>
    <cellStyle name="Note 6 27 6 3" xfId="39991" xr:uid="{00000000-0005-0000-0000-00001AB40000}"/>
    <cellStyle name="Note 6 27 7" xfId="10544" xr:uid="{00000000-0005-0000-0000-00001BB40000}"/>
    <cellStyle name="Note 6 27 7 2" xfId="27979" xr:uid="{00000000-0005-0000-0000-00001CB40000}"/>
    <cellStyle name="Note 6 27 7 3" xfId="42432" xr:uid="{00000000-0005-0000-0000-00001DB40000}"/>
    <cellStyle name="Note 6 27 8" xfId="12964" xr:uid="{00000000-0005-0000-0000-00001EB40000}"/>
    <cellStyle name="Note 6 27 8 2" xfId="30399" xr:uid="{00000000-0005-0000-0000-00001FB40000}"/>
    <cellStyle name="Note 6 27 8 3" xfId="44852" xr:uid="{00000000-0005-0000-0000-000020B40000}"/>
    <cellStyle name="Note 6 27 9" xfId="19971" xr:uid="{00000000-0005-0000-0000-000021B40000}"/>
    <cellStyle name="Note 6 28" xfId="3134" xr:uid="{00000000-0005-0000-0000-000022B40000}"/>
    <cellStyle name="Note 6 28 2" xfId="5645" xr:uid="{00000000-0005-0000-0000-000023B40000}"/>
    <cellStyle name="Note 6 28 2 2" xfId="14859" xr:uid="{00000000-0005-0000-0000-000024B40000}"/>
    <cellStyle name="Note 6 28 2 2 2" xfId="32294" xr:uid="{00000000-0005-0000-0000-000025B40000}"/>
    <cellStyle name="Note 6 28 2 2 3" xfId="46747" xr:uid="{00000000-0005-0000-0000-000026B40000}"/>
    <cellStyle name="Note 6 28 2 3" xfId="17320" xr:uid="{00000000-0005-0000-0000-000027B40000}"/>
    <cellStyle name="Note 6 28 2 3 2" xfId="34755" xr:uid="{00000000-0005-0000-0000-000028B40000}"/>
    <cellStyle name="Note 6 28 2 3 3" xfId="49208" xr:uid="{00000000-0005-0000-0000-000029B40000}"/>
    <cellStyle name="Note 6 28 2 4" xfId="23081" xr:uid="{00000000-0005-0000-0000-00002AB40000}"/>
    <cellStyle name="Note 6 28 2 5" xfId="37534" xr:uid="{00000000-0005-0000-0000-00002BB40000}"/>
    <cellStyle name="Note 6 28 3" xfId="8107" xr:uid="{00000000-0005-0000-0000-00002CB40000}"/>
    <cellStyle name="Note 6 28 3 2" xfId="25542" xr:uid="{00000000-0005-0000-0000-00002DB40000}"/>
    <cellStyle name="Note 6 28 3 3" xfId="39995" xr:uid="{00000000-0005-0000-0000-00002EB40000}"/>
    <cellStyle name="Note 6 28 4" xfId="10548" xr:uid="{00000000-0005-0000-0000-00002FB40000}"/>
    <cellStyle name="Note 6 28 4 2" xfId="27983" xr:uid="{00000000-0005-0000-0000-000030B40000}"/>
    <cellStyle name="Note 6 28 4 3" xfId="42436" xr:uid="{00000000-0005-0000-0000-000031B40000}"/>
    <cellStyle name="Note 6 28 5" xfId="12968" xr:uid="{00000000-0005-0000-0000-000032B40000}"/>
    <cellStyle name="Note 6 28 5 2" xfId="30403" xr:uid="{00000000-0005-0000-0000-000033B40000}"/>
    <cellStyle name="Note 6 28 5 3" xfId="44856" xr:uid="{00000000-0005-0000-0000-000034B40000}"/>
    <cellStyle name="Note 6 28 6" xfId="19975" xr:uid="{00000000-0005-0000-0000-000035B40000}"/>
    <cellStyle name="Note 6 29" xfId="3135" xr:uid="{00000000-0005-0000-0000-000036B40000}"/>
    <cellStyle name="Note 6 29 2" xfId="5646" xr:uid="{00000000-0005-0000-0000-000037B40000}"/>
    <cellStyle name="Note 6 29 2 2" xfId="14860" xr:uid="{00000000-0005-0000-0000-000038B40000}"/>
    <cellStyle name="Note 6 29 2 2 2" xfId="32295" xr:uid="{00000000-0005-0000-0000-000039B40000}"/>
    <cellStyle name="Note 6 29 2 2 3" xfId="46748" xr:uid="{00000000-0005-0000-0000-00003AB40000}"/>
    <cellStyle name="Note 6 29 2 3" xfId="17321" xr:uid="{00000000-0005-0000-0000-00003BB40000}"/>
    <cellStyle name="Note 6 29 2 3 2" xfId="34756" xr:uid="{00000000-0005-0000-0000-00003CB40000}"/>
    <cellStyle name="Note 6 29 2 3 3" xfId="49209" xr:uid="{00000000-0005-0000-0000-00003DB40000}"/>
    <cellStyle name="Note 6 29 2 4" xfId="23082" xr:uid="{00000000-0005-0000-0000-00003EB40000}"/>
    <cellStyle name="Note 6 29 2 5" xfId="37535" xr:uid="{00000000-0005-0000-0000-00003FB40000}"/>
    <cellStyle name="Note 6 29 3" xfId="8108" xr:uid="{00000000-0005-0000-0000-000040B40000}"/>
    <cellStyle name="Note 6 29 3 2" xfId="25543" xr:uid="{00000000-0005-0000-0000-000041B40000}"/>
    <cellStyle name="Note 6 29 3 3" xfId="39996" xr:uid="{00000000-0005-0000-0000-000042B40000}"/>
    <cellStyle name="Note 6 29 4" xfId="10549" xr:uid="{00000000-0005-0000-0000-000043B40000}"/>
    <cellStyle name="Note 6 29 4 2" xfId="27984" xr:uid="{00000000-0005-0000-0000-000044B40000}"/>
    <cellStyle name="Note 6 29 4 3" xfId="42437" xr:uid="{00000000-0005-0000-0000-000045B40000}"/>
    <cellStyle name="Note 6 29 5" xfId="12969" xr:uid="{00000000-0005-0000-0000-000046B40000}"/>
    <cellStyle name="Note 6 29 5 2" xfId="30404" xr:uid="{00000000-0005-0000-0000-000047B40000}"/>
    <cellStyle name="Note 6 29 5 3" xfId="44857" xr:uid="{00000000-0005-0000-0000-000048B40000}"/>
    <cellStyle name="Note 6 29 6" xfId="19976" xr:uid="{00000000-0005-0000-0000-000049B40000}"/>
    <cellStyle name="Note 6 3" xfId="3136" xr:uid="{00000000-0005-0000-0000-00004AB40000}"/>
    <cellStyle name="Note 6 3 10" xfId="8109" xr:uid="{00000000-0005-0000-0000-00004BB40000}"/>
    <cellStyle name="Note 6 3 10 2" xfId="25544" xr:uid="{00000000-0005-0000-0000-00004CB40000}"/>
    <cellStyle name="Note 6 3 10 3" xfId="39997" xr:uid="{00000000-0005-0000-0000-00004DB40000}"/>
    <cellStyle name="Note 6 3 11" xfId="10550" xr:uid="{00000000-0005-0000-0000-00004EB40000}"/>
    <cellStyle name="Note 6 3 11 2" xfId="27985" xr:uid="{00000000-0005-0000-0000-00004FB40000}"/>
    <cellStyle name="Note 6 3 11 3" xfId="42438" xr:uid="{00000000-0005-0000-0000-000050B40000}"/>
    <cellStyle name="Note 6 3 12" xfId="12970" xr:uid="{00000000-0005-0000-0000-000051B40000}"/>
    <cellStyle name="Note 6 3 12 2" xfId="30405" xr:uid="{00000000-0005-0000-0000-000052B40000}"/>
    <cellStyle name="Note 6 3 12 3" xfId="44858" xr:uid="{00000000-0005-0000-0000-000053B40000}"/>
    <cellStyle name="Note 6 3 13" xfId="19977" xr:uid="{00000000-0005-0000-0000-000054B40000}"/>
    <cellStyle name="Note 6 3 2" xfId="3137" xr:uid="{00000000-0005-0000-0000-000055B40000}"/>
    <cellStyle name="Note 6 3 2 2" xfId="3138" xr:uid="{00000000-0005-0000-0000-000056B40000}"/>
    <cellStyle name="Note 6 3 2 2 2" xfId="5649" xr:uid="{00000000-0005-0000-0000-000057B40000}"/>
    <cellStyle name="Note 6 3 2 2 2 2" xfId="14863" xr:uid="{00000000-0005-0000-0000-000058B40000}"/>
    <cellStyle name="Note 6 3 2 2 2 2 2" xfId="32298" xr:uid="{00000000-0005-0000-0000-000059B40000}"/>
    <cellStyle name="Note 6 3 2 2 2 2 3" xfId="46751" xr:uid="{00000000-0005-0000-0000-00005AB40000}"/>
    <cellStyle name="Note 6 3 2 2 2 3" xfId="17324" xr:uid="{00000000-0005-0000-0000-00005BB40000}"/>
    <cellStyle name="Note 6 3 2 2 2 3 2" xfId="34759" xr:uid="{00000000-0005-0000-0000-00005CB40000}"/>
    <cellStyle name="Note 6 3 2 2 2 3 3" xfId="49212" xr:uid="{00000000-0005-0000-0000-00005DB40000}"/>
    <cellStyle name="Note 6 3 2 2 2 4" xfId="23085" xr:uid="{00000000-0005-0000-0000-00005EB40000}"/>
    <cellStyle name="Note 6 3 2 2 2 5" xfId="37538" xr:uid="{00000000-0005-0000-0000-00005FB40000}"/>
    <cellStyle name="Note 6 3 2 2 3" xfId="8111" xr:uid="{00000000-0005-0000-0000-000060B40000}"/>
    <cellStyle name="Note 6 3 2 2 3 2" xfId="25546" xr:uid="{00000000-0005-0000-0000-000061B40000}"/>
    <cellStyle name="Note 6 3 2 2 3 3" xfId="39999" xr:uid="{00000000-0005-0000-0000-000062B40000}"/>
    <cellStyle name="Note 6 3 2 2 4" xfId="10552" xr:uid="{00000000-0005-0000-0000-000063B40000}"/>
    <cellStyle name="Note 6 3 2 2 4 2" xfId="27987" xr:uid="{00000000-0005-0000-0000-000064B40000}"/>
    <cellStyle name="Note 6 3 2 2 4 3" xfId="42440" xr:uid="{00000000-0005-0000-0000-000065B40000}"/>
    <cellStyle name="Note 6 3 2 2 5" xfId="12972" xr:uid="{00000000-0005-0000-0000-000066B40000}"/>
    <cellStyle name="Note 6 3 2 2 5 2" xfId="30407" xr:uid="{00000000-0005-0000-0000-000067B40000}"/>
    <cellStyle name="Note 6 3 2 2 5 3" xfId="44860" xr:uid="{00000000-0005-0000-0000-000068B40000}"/>
    <cellStyle name="Note 6 3 2 2 6" xfId="19979" xr:uid="{00000000-0005-0000-0000-000069B40000}"/>
    <cellStyle name="Note 6 3 2 3" xfId="3139" xr:uid="{00000000-0005-0000-0000-00006AB40000}"/>
    <cellStyle name="Note 6 3 2 3 2" xfId="5650" xr:uid="{00000000-0005-0000-0000-00006BB40000}"/>
    <cellStyle name="Note 6 3 2 3 2 2" xfId="14864" xr:uid="{00000000-0005-0000-0000-00006CB40000}"/>
    <cellStyle name="Note 6 3 2 3 2 2 2" xfId="32299" xr:uid="{00000000-0005-0000-0000-00006DB40000}"/>
    <cellStyle name="Note 6 3 2 3 2 2 3" xfId="46752" xr:uid="{00000000-0005-0000-0000-00006EB40000}"/>
    <cellStyle name="Note 6 3 2 3 2 3" xfId="17325" xr:uid="{00000000-0005-0000-0000-00006FB40000}"/>
    <cellStyle name="Note 6 3 2 3 2 3 2" xfId="34760" xr:uid="{00000000-0005-0000-0000-000070B40000}"/>
    <cellStyle name="Note 6 3 2 3 2 3 3" xfId="49213" xr:uid="{00000000-0005-0000-0000-000071B40000}"/>
    <cellStyle name="Note 6 3 2 3 2 4" xfId="23086" xr:uid="{00000000-0005-0000-0000-000072B40000}"/>
    <cellStyle name="Note 6 3 2 3 2 5" xfId="37539" xr:uid="{00000000-0005-0000-0000-000073B40000}"/>
    <cellStyle name="Note 6 3 2 3 3" xfId="8112" xr:uid="{00000000-0005-0000-0000-000074B40000}"/>
    <cellStyle name="Note 6 3 2 3 3 2" xfId="25547" xr:uid="{00000000-0005-0000-0000-000075B40000}"/>
    <cellStyle name="Note 6 3 2 3 3 3" xfId="40000" xr:uid="{00000000-0005-0000-0000-000076B40000}"/>
    <cellStyle name="Note 6 3 2 3 4" xfId="10553" xr:uid="{00000000-0005-0000-0000-000077B40000}"/>
    <cellStyle name="Note 6 3 2 3 4 2" xfId="27988" xr:uid="{00000000-0005-0000-0000-000078B40000}"/>
    <cellStyle name="Note 6 3 2 3 4 3" xfId="42441" xr:uid="{00000000-0005-0000-0000-000079B40000}"/>
    <cellStyle name="Note 6 3 2 3 5" xfId="12973" xr:uid="{00000000-0005-0000-0000-00007AB40000}"/>
    <cellStyle name="Note 6 3 2 3 5 2" xfId="30408" xr:uid="{00000000-0005-0000-0000-00007BB40000}"/>
    <cellStyle name="Note 6 3 2 3 5 3" xfId="44861" xr:uid="{00000000-0005-0000-0000-00007CB40000}"/>
    <cellStyle name="Note 6 3 2 3 6" xfId="19980" xr:uid="{00000000-0005-0000-0000-00007DB40000}"/>
    <cellStyle name="Note 6 3 2 4" xfId="3140" xr:uid="{00000000-0005-0000-0000-00007EB40000}"/>
    <cellStyle name="Note 6 3 2 4 2" xfId="5651" xr:uid="{00000000-0005-0000-0000-00007FB40000}"/>
    <cellStyle name="Note 6 3 2 4 2 2" xfId="23087" xr:uid="{00000000-0005-0000-0000-000080B40000}"/>
    <cellStyle name="Note 6 3 2 4 2 3" xfId="37540" xr:uid="{00000000-0005-0000-0000-000081B40000}"/>
    <cellStyle name="Note 6 3 2 4 3" xfId="8113" xr:uid="{00000000-0005-0000-0000-000082B40000}"/>
    <cellStyle name="Note 6 3 2 4 3 2" xfId="25548" xr:uid="{00000000-0005-0000-0000-000083B40000}"/>
    <cellStyle name="Note 6 3 2 4 3 3" xfId="40001" xr:uid="{00000000-0005-0000-0000-000084B40000}"/>
    <cellStyle name="Note 6 3 2 4 4" xfId="10554" xr:uid="{00000000-0005-0000-0000-000085B40000}"/>
    <cellStyle name="Note 6 3 2 4 4 2" xfId="27989" xr:uid="{00000000-0005-0000-0000-000086B40000}"/>
    <cellStyle name="Note 6 3 2 4 4 3" xfId="42442" xr:uid="{00000000-0005-0000-0000-000087B40000}"/>
    <cellStyle name="Note 6 3 2 4 5" xfId="12974" xr:uid="{00000000-0005-0000-0000-000088B40000}"/>
    <cellStyle name="Note 6 3 2 4 5 2" xfId="30409" xr:uid="{00000000-0005-0000-0000-000089B40000}"/>
    <cellStyle name="Note 6 3 2 4 5 3" xfId="44862" xr:uid="{00000000-0005-0000-0000-00008AB40000}"/>
    <cellStyle name="Note 6 3 2 4 6" xfId="15554" xr:uid="{00000000-0005-0000-0000-00008BB40000}"/>
    <cellStyle name="Note 6 3 2 4 6 2" xfId="32989" xr:uid="{00000000-0005-0000-0000-00008CB40000}"/>
    <cellStyle name="Note 6 3 2 4 6 3" xfId="47442" xr:uid="{00000000-0005-0000-0000-00008DB40000}"/>
    <cellStyle name="Note 6 3 2 4 7" xfId="19981" xr:uid="{00000000-0005-0000-0000-00008EB40000}"/>
    <cellStyle name="Note 6 3 2 4 8" xfId="20716" xr:uid="{00000000-0005-0000-0000-00008FB40000}"/>
    <cellStyle name="Note 6 3 2 5" xfId="5648" xr:uid="{00000000-0005-0000-0000-000090B40000}"/>
    <cellStyle name="Note 6 3 2 5 2" xfId="14862" xr:uid="{00000000-0005-0000-0000-000091B40000}"/>
    <cellStyle name="Note 6 3 2 5 2 2" xfId="32297" xr:uid="{00000000-0005-0000-0000-000092B40000}"/>
    <cellStyle name="Note 6 3 2 5 2 3" xfId="46750" xr:uid="{00000000-0005-0000-0000-000093B40000}"/>
    <cellStyle name="Note 6 3 2 5 3" xfId="17323" xr:uid="{00000000-0005-0000-0000-000094B40000}"/>
    <cellStyle name="Note 6 3 2 5 3 2" xfId="34758" xr:uid="{00000000-0005-0000-0000-000095B40000}"/>
    <cellStyle name="Note 6 3 2 5 3 3" xfId="49211" xr:uid="{00000000-0005-0000-0000-000096B40000}"/>
    <cellStyle name="Note 6 3 2 5 4" xfId="23084" xr:uid="{00000000-0005-0000-0000-000097B40000}"/>
    <cellStyle name="Note 6 3 2 5 5" xfId="37537" xr:uid="{00000000-0005-0000-0000-000098B40000}"/>
    <cellStyle name="Note 6 3 2 6" xfId="8110" xr:uid="{00000000-0005-0000-0000-000099B40000}"/>
    <cellStyle name="Note 6 3 2 6 2" xfId="25545" xr:uid="{00000000-0005-0000-0000-00009AB40000}"/>
    <cellStyle name="Note 6 3 2 6 3" xfId="39998" xr:uid="{00000000-0005-0000-0000-00009BB40000}"/>
    <cellStyle name="Note 6 3 2 7" xfId="10551" xr:uid="{00000000-0005-0000-0000-00009CB40000}"/>
    <cellStyle name="Note 6 3 2 7 2" xfId="27986" xr:uid="{00000000-0005-0000-0000-00009DB40000}"/>
    <cellStyle name="Note 6 3 2 7 3" xfId="42439" xr:uid="{00000000-0005-0000-0000-00009EB40000}"/>
    <cellStyle name="Note 6 3 2 8" xfId="12971" xr:uid="{00000000-0005-0000-0000-00009FB40000}"/>
    <cellStyle name="Note 6 3 2 8 2" xfId="30406" xr:uid="{00000000-0005-0000-0000-0000A0B40000}"/>
    <cellStyle name="Note 6 3 2 8 3" xfId="44859" xr:uid="{00000000-0005-0000-0000-0000A1B40000}"/>
    <cellStyle name="Note 6 3 2 9" xfId="19978" xr:uid="{00000000-0005-0000-0000-0000A2B40000}"/>
    <cellStyle name="Note 6 3 3" xfId="3141" xr:uid="{00000000-0005-0000-0000-0000A3B40000}"/>
    <cellStyle name="Note 6 3 3 2" xfId="3142" xr:uid="{00000000-0005-0000-0000-0000A4B40000}"/>
    <cellStyle name="Note 6 3 3 2 2" xfId="5653" xr:uid="{00000000-0005-0000-0000-0000A5B40000}"/>
    <cellStyle name="Note 6 3 3 2 2 2" xfId="14866" xr:uid="{00000000-0005-0000-0000-0000A6B40000}"/>
    <cellStyle name="Note 6 3 3 2 2 2 2" xfId="32301" xr:uid="{00000000-0005-0000-0000-0000A7B40000}"/>
    <cellStyle name="Note 6 3 3 2 2 2 3" xfId="46754" xr:uid="{00000000-0005-0000-0000-0000A8B40000}"/>
    <cellStyle name="Note 6 3 3 2 2 3" xfId="17327" xr:uid="{00000000-0005-0000-0000-0000A9B40000}"/>
    <cellStyle name="Note 6 3 3 2 2 3 2" xfId="34762" xr:uid="{00000000-0005-0000-0000-0000AAB40000}"/>
    <cellStyle name="Note 6 3 3 2 2 3 3" xfId="49215" xr:uid="{00000000-0005-0000-0000-0000ABB40000}"/>
    <cellStyle name="Note 6 3 3 2 2 4" xfId="23089" xr:uid="{00000000-0005-0000-0000-0000ACB40000}"/>
    <cellStyle name="Note 6 3 3 2 2 5" xfId="37542" xr:uid="{00000000-0005-0000-0000-0000ADB40000}"/>
    <cellStyle name="Note 6 3 3 2 3" xfId="8115" xr:uid="{00000000-0005-0000-0000-0000AEB40000}"/>
    <cellStyle name="Note 6 3 3 2 3 2" xfId="25550" xr:uid="{00000000-0005-0000-0000-0000AFB40000}"/>
    <cellStyle name="Note 6 3 3 2 3 3" xfId="40003" xr:uid="{00000000-0005-0000-0000-0000B0B40000}"/>
    <cellStyle name="Note 6 3 3 2 4" xfId="10556" xr:uid="{00000000-0005-0000-0000-0000B1B40000}"/>
    <cellStyle name="Note 6 3 3 2 4 2" xfId="27991" xr:uid="{00000000-0005-0000-0000-0000B2B40000}"/>
    <cellStyle name="Note 6 3 3 2 4 3" xfId="42444" xr:uid="{00000000-0005-0000-0000-0000B3B40000}"/>
    <cellStyle name="Note 6 3 3 2 5" xfId="12976" xr:uid="{00000000-0005-0000-0000-0000B4B40000}"/>
    <cellStyle name="Note 6 3 3 2 5 2" xfId="30411" xr:uid="{00000000-0005-0000-0000-0000B5B40000}"/>
    <cellStyle name="Note 6 3 3 2 5 3" xfId="44864" xr:uid="{00000000-0005-0000-0000-0000B6B40000}"/>
    <cellStyle name="Note 6 3 3 2 6" xfId="19983" xr:uid="{00000000-0005-0000-0000-0000B7B40000}"/>
    <cellStyle name="Note 6 3 3 3" xfId="3143" xr:uid="{00000000-0005-0000-0000-0000B8B40000}"/>
    <cellStyle name="Note 6 3 3 3 2" xfId="5654" xr:uid="{00000000-0005-0000-0000-0000B9B40000}"/>
    <cellStyle name="Note 6 3 3 3 2 2" xfId="14867" xr:uid="{00000000-0005-0000-0000-0000BAB40000}"/>
    <cellStyle name="Note 6 3 3 3 2 2 2" xfId="32302" xr:uid="{00000000-0005-0000-0000-0000BBB40000}"/>
    <cellStyle name="Note 6 3 3 3 2 2 3" xfId="46755" xr:uid="{00000000-0005-0000-0000-0000BCB40000}"/>
    <cellStyle name="Note 6 3 3 3 2 3" xfId="17328" xr:uid="{00000000-0005-0000-0000-0000BDB40000}"/>
    <cellStyle name="Note 6 3 3 3 2 3 2" xfId="34763" xr:uid="{00000000-0005-0000-0000-0000BEB40000}"/>
    <cellStyle name="Note 6 3 3 3 2 3 3" xfId="49216" xr:uid="{00000000-0005-0000-0000-0000BFB40000}"/>
    <cellStyle name="Note 6 3 3 3 2 4" xfId="23090" xr:uid="{00000000-0005-0000-0000-0000C0B40000}"/>
    <cellStyle name="Note 6 3 3 3 2 5" xfId="37543" xr:uid="{00000000-0005-0000-0000-0000C1B40000}"/>
    <cellStyle name="Note 6 3 3 3 3" xfId="8116" xr:uid="{00000000-0005-0000-0000-0000C2B40000}"/>
    <cellStyle name="Note 6 3 3 3 3 2" xfId="25551" xr:uid="{00000000-0005-0000-0000-0000C3B40000}"/>
    <cellStyle name="Note 6 3 3 3 3 3" xfId="40004" xr:uid="{00000000-0005-0000-0000-0000C4B40000}"/>
    <cellStyle name="Note 6 3 3 3 4" xfId="10557" xr:uid="{00000000-0005-0000-0000-0000C5B40000}"/>
    <cellStyle name="Note 6 3 3 3 4 2" xfId="27992" xr:uid="{00000000-0005-0000-0000-0000C6B40000}"/>
    <cellStyle name="Note 6 3 3 3 4 3" xfId="42445" xr:uid="{00000000-0005-0000-0000-0000C7B40000}"/>
    <cellStyle name="Note 6 3 3 3 5" xfId="12977" xr:uid="{00000000-0005-0000-0000-0000C8B40000}"/>
    <cellStyle name="Note 6 3 3 3 5 2" xfId="30412" xr:uid="{00000000-0005-0000-0000-0000C9B40000}"/>
    <cellStyle name="Note 6 3 3 3 5 3" xfId="44865" xr:uid="{00000000-0005-0000-0000-0000CAB40000}"/>
    <cellStyle name="Note 6 3 3 3 6" xfId="19984" xr:uid="{00000000-0005-0000-0000-0000CBB40000}"/>
    <cellStyle name="Note 6 3 3 4" xfId="3144" xr:uid="{00000000-0005-0000-0000-0000CCB40000}"/>
    <cellStyle name="Note 6 3 3 4 2" xfId="5655" xr:uid="{00000000-0005-0000-0000-0000CDB40000}"/>
    <cellStyle name="Note 6 3 3 4 2 2" xfId="23091" xr:uid="{00000000-0005-0000-0000-0000CEB40000}"/>
    <cellStyle name="Note 6 3 3 4 2 3" xfId="37544" xr:uid="{00000000-0005-0000-0000-0000CFB40000}"/>
    <cellStyle name="Note 6 3 3 4 3" xfId="8117" xr:uid="{00000000-0005-0000-0000-0000D0B40000}"/>
    <cellStyle name="Note 6 3 3 4 3 2" xfId="25552" xr:uid="{00000000-0005-0000-0000-0000D1B40000}"/>
    <cellStyle name="Note 6 3 3 4 3 3" xfId="40005" xr:uid="{00000000-0005-0000-0000-0000D2B40000}"/>
    <cellStyle name="Note 6 3 3 4 4" xfId="10558" xr:uid="{00000000-0005-0000-0000-0000D3B40000}"/>
    <cellStyle name="Note 6 3 3 4 4 2" xfId="27993" xr:uid="{00000000-0005-0000-0000-0000D4B40000}"/>
    <cellStyle name="Note 6 3 3 4 4 3" xfId="42446" xr:uid="{00000000-0005-0000-0000-0000D5B40000}"/>
    <cellStyle name="Note 6 3 3 4 5" xfId="12978" xr:uid="{00000000-0005-0000-0000-0000D6B40000}"/>
    <cellStyle name="Note 6 3 3 4 5 2" xfId="30413" xr:uid="{00000000-0005-0000-0000-0000D7B40000}"/>
    <cellStyle name="Note 6 3 3 4 5 3" xfId="44866" xr:uid="{00000000-0005-0000-0000-0000D8B40000}"/>
    <cellStyle name="Note 6 3 3 4 6" xfId="15555" xr:uid="{00000000-0005-0000-0000-0000D9B40000}"/>
    <cellStyle name="Note 6 3 3 4 6 2" xfId="32990" xr:uid="{00000000-0005-0000-0000-0000DAB40000}"/>
    <cellStyle name="Note 6 3 3 4 6 3" xfId="47443" xr:uid="{00000000-0005-0000-0000-0000DBB40000}"/>
    <cellStyle name="Note 6 3 3 4 7" xfId="19985" xr:uid="{00000000-0005-0000-0000-0000DCB40000}"/>
    <cellStyle name="Note 6 3 3 4 8" xfId="20717" xr:uid="{00000000-0005-0000-0000-0000DDB40000}"/>
    <cellStyle name="Note 6 3 3 5" xfId="5652" xr:uid="{00000000-0005-0000-0000-0000DEB40000}"/>
    <cellStyle name="Note 6 3 3 5 2" xfId="14865" xr:uid="{00000000-0005-0000-0000-0000DFB40000}"/>
    <cellStyle name="Note 6 3 3 5 2 2" xfId="32300" xr:uid="{00000000-0005-0000-0000-0000E0B40000}"/>
    <cellStyle name="Note 6 3 3 5 2 3" xfId="46753" xr:uid="{00000000-0005-0000-0000-0000E1B40000}"/>
    <cellStyle name="Note 6 3 3 5 3" xfId="17326" xr:uid="{00000000-0005-0000-0000-0000E2B40000}"/>
    <cellStyle name="Note 6 3 3 5 3 2" xfId="34761" xr:uid="{00000000-0005-0000-0000-0000E3B40000}"/>
    <cellStyle name="Note 6 3 3 5 3 3" xfId="49214" xr:uid="{00000000-0005-0000-0000-0000E4B40000}"/>
    <cellStyle name="Note 6 3 3 5 4" xfId="23088" xr:uid="{00000000-0005-0000-0000-0000E5B40000}"/>
    <cellStyle name="Note 6 3 3 5 5" xfId="37541" xr:uid="{00000000-0005-0000-0000-0000E6B40000}"/>
    <cellStyle name="Note 6 3 3 6" xfId="8114" xr:uid="{00000000-0005-0000-0000-0000E7B40000}"/>
    <cellStyle name="Note 6 3 3 6 2" xfId="25549" xr:uid="{00000000-0005-0000-0000-0000E8B40000}"/>
    <cellStyle name="Note 6 3 3 6 3" xfId="40002" xr:uid="{00000000-0005-0000-0000-0000E9B40000}"/>
    <cellStyle name="Note 6 3 3 7" xfId="10555" xr:uid="{00000000-0005-0000-0000-0000EAB40000}"/>
    <cellStyle name="Note 6 3 3 7 2" xfId="27990" xr:uid="{00000000-0005-0000-0000-0000EBB40000}"/>
    <cellStyle name="Note 6 3 3 7 3" xfId="42443" xr:uid="{00000000-0005-0000-0000-0000ECB40000}"/>
    <cellStyle name="Note 6 3 3 8" xfId="12975" xr:uid="{00000000-0005-0000-0000-0000EDB40000}"/>
    <cellStyle name="Note 6 3 3 8 2" xfId="30410" xr:uid="{00000000-0005-0000-0000-0000EEB40000}"/>
    <cellStyle name="Note 6 3 3 8 3" xfId="44863" xr:uid="{00000000-0005-0000-0000-0000EFB40000}"/>
    <cellStyle name="Note 6 3 3 9" xfId="19982" xr:uid="{00000000-0005-0000-0000-0000F0B40000}"/>
    <cellStyle name="Note 6 3 4" xfId="3145" xr:uid="{00000000-0005-0000-0000-0000F1B40000}"/>
    <cellStyle name="Note 6 3 4 2" xfId="3146" xr:uid="{00000000-0005-0000-0000-0000F2B40000}"/>
    <cellStyle name="Note 6 3 4 2 2" xfId="5657" xr:uid="{00000000-0005-0000-0000-0000F3B40000}"/>
    <cellStyle name="Note 6 3 4 2 2 2" xfId="14869" xr:uid="{00000000-0005-0000-0000-0000F4B40000}"/>
    <cellStyle name="Note 6 3 4 2 2 2 2" xfId="32304" xr:uid="{00000000-0005-0000-0000-0000F5B40000}"/>
    <cellStyle name="Note 6 3 4 2 2 2 3" xfId="46757" xr:uid="{00000000-0005-0000-0000-0000F6B40000}"/>
    <cellStyle name="Note 6 3 4 2 2 3" xfId="17330" xr:uid="{00000000-0005-0000-0000-0000F7B40000}"/>
    <cellStyle name="Note 6 3 4 2 2 3 2" xfId="34765" xr:uid="{00000000-0005-0000-0000-0000F8B40000}"/>
    <cellStyle name="Note 6 3 4 2 2 3 3" xfId="49218" xr:uid="{00000000-0005-0000-0000-0000F9B40000}"/>
    <cellStyle name="Note 6 3 4 2 2 4" xfId="23093" xr:uid="{00000000-0005-0000-0000-0000FAB40000}"/>
    <cellStyle name="Note 6 3 4 2 2 5" xfId="37546" xr:uid="{00000000-0005-0000-0000-0000FBB40000}"/>
    <cellStyle name="Note 6 3 4 2 3" xfId="8119" xr:uid="{00000000-0005-0000-0000-0000FCB40000}"/>
    <cellStyle name="Note 6 3 4 2 3 2" xfId="25554" xr:uid="{00000000-0005-0000-0000-0000FDB40000}"/>
    <cellStyle name="Note 6 3 4 2 3 3" xfId="40007" xr:uid="{00000000-0005-0000-0000-0000FEB40000}"/>
    <cellStyle name="Note 6 3 4 2 4" xfId="10560" xr:uid="{00000000-0005-0000-0000-0000FFB40000}"/>
    <cellStyle name="Note 6 3 4 2 4 2" xfId="27995" xr:uid="{00000000-0005-0000-0000-000000B50000}"/>
    <cellStyle name="Note 6 3 4 2 4 3" xfId="42448" xr:uid="{00000000-0005-0000-0000-000001B50000}"/>
    <cellStyle name="Note 6 3 4 2 5" xfId="12980" xr:uid="{00000000-0005-0000-0000-000002B50000}"/>
    <cellStyle name="Note 6 3 4 2 5 2" xfId="30415" xr:uid="{00000000-0005-0000-0000-000003B50000}"/>
    <cellStyle name="Note 6 3 4 2 5 3" xfId="44868" xr:uid="{00000000-0005-0000-0000-000004B50000}"/>
    <cellStyle name="Note 6 3 4 2 6" xfId="19987" xr:uid="{00000000-0005-0000-0000-000005B50000}"/>
    <cellStyle name="Note 6 3 4 3" xfId="3147" xr:uid="{00000000-0005-0000-0000-000006B50000}"/>
    <cellStyle name="Note 6 3 4 3 2" xfId="5658" xr:uid="{00000000-0005-0000-0000-000007B50000}"/>
    <cellStyle name="Note 6 3 4 3 2 2" xfId="14870" xr:uid="{00000000-0005-0000-0000-000008B50000}"/>
    <cellStyle name="Note 6 3 4 3 2 2 2" xfId="32305" xr:uid="{00000000-0005-0000-0000-000009B50000}"/>
    <cellStyle name="Note 6 3 4 3 2 2 3" xfId="46758" xr:uid="{00000000-0005-0000-0000-00000AB50000}"/>
    <cellStyle name="Note 6 3 4 3 2 3" xfId="17331" xr:uid="{00000000-0005-0000-0000-00000BB50000}"/>
    <cellStyle name="Note 6 3 4 3 2 3 2" xfId="34766" xr:uid="{00000000-0005-0000-0000-00000CB50000}"/>
    <cellStyle name="Note 6 3 4 3 2 3 3" xfId="49219" xr:uid="{00000000-0005-0000-0000-00000DB50000}"/>
    <cellStyle name="Note 6 3 4 3 2 4" xfId="23094" xr:uid="{00000000-0005-0000-0000-00000EB50000}"/>
    <cellStyle name="Note 6 3 4 3 2 5" xfId="37547" xr:uid="{00000000-0005-0000-0000-00000FB50000}"/>
    <cellStyle name="Note 6 3 4 3 3" xfId="8120" xr:uid="{00000000-0005-0000-0000-000010B50000}"/>
    <cellStyle name="Note 6 3 4 3 3 2" xfId="25555" xr:uid="{00000000-0005-0000-0000-000011B50000}"/>
    <cellStyle name="Note 6 3 4 3 3 3" xfId="40008" xr:uid="{00000000-0005-0000-0000-000012B50000}"/>
    <cellStyle name="Note 6 3 4 3 4" xfId="10561" xr:uid="{00000000-0005-0000-0000-000013B50000}"/>
    <cellStyle name="Note 6 3 4 3 4 2" xfId="27996" xr:uid="{00000000-0005-0000-0000-000014B50000}"/>
    <cellStyle name="Note 6 3 4 3 4 3" xfId="42449" xr:uid="{00000000-0005-0000-0000-000015B50000}"/>
    <cellStyle name="Note 6 3 4 3 5" xfId="12981" xr:uid="{00000000-0005-0000-0000-000016B50000}"/>
    <cellStyle name="Note 6 3 4 3 5 2" xfId="30416" xr:uid="{00000000-0005-0000-0000-000017B50000}"/>
    <cellStyle name="Note 6 3 4 3 5 3" xfId="44869" xr:uid="{00000000-0005-0000-0000-000018B50000}"/>
    <cellStyle name="Note 6 3 4 3 6" xfId="19988" xr:uid="{00000000-0005-0000-0000-000019B50000}"/>
    <cellStyle name="Note 6 3 4 4" xfId="3148" xr:uid="{00000000-0005-0000-0000-00001AB50000}"/>
    <cellStyle name="Note 6 3 4 4 2" xfId="5659" xr:uid="{00000000-0005-0000-0000-00001BB50000}"/>
    <cellStyle name="Note 6 3 4 4 2 2" xfId="23095" xr:uid="{00000000-0005-0000-0000-00001CB50000}"/>
    <cellStyle name="Note 6 3 4 4 2 3" xfId="37548" xr:uid="{00000000-0005-0000-0000-00001DB50000}"/>
    <cellStyle name="Note 6 3 4 4 3" xfId="8121" xr:uid="{00000000-0005-0000-0000-00001EB50000}"/>
    <cellStyle name="Note 6 3 4 4 3 2" xfId="25556" xr:uid="{00000000-0005-0000-0000-00001FB50000}"/>
    <cellStyle name="Note 6 3 4 4 3 3" xfId="40009" xr:uid="{00000000-0005-0000-0000-000020B50000}"/>
    <cellStyle name="Note 6 3 4 4 4" xfId="10562" xr:uid="{00000000-0005-0000-0000-000021B50000}"/>
    <cellStyle name="Note 6 3 4 4 4 2" xfId="27997" xr:uid="{00000000-0005-0000-0000-000022B50000}"/>
    <cellStyle name="Note 6 3 4 4 4 3" xfId="42450" xr:uid="{00000000-0005-0000-0000-000023B50000}"/>
    <cellStyle name="Note 6 3 4 4 5" xfId="12982" xr:uid="{00000000-0005-0000-0000-000024B50000}"/>
    <cellStyle name="Note 6 3 4 4 5 2" xfId="30417" xr:uid="{00000000-0005-0000-0000-000025B50000}"/>
    <cellStyle name="Note 6 3 4 4 5 3" xfId="44870" xr:uid="{00000000-0005-0000-0000-000026B50000}"/>
    <cellStyle name="Note 6 3 4 4 6" xfId="15556" xr:uid="{00000000-0005-0000-0000-000027B50000}"/>
    <cellStyle name="Note 6 3 4 4 6 2" xfId="32991" xr:uid="{00000000-0005-0000-0000-000028B50000}"/>
    <cellStyle name="Note 6 3 4 4 6 3" xfId="47444" xr:uid="{00000000-0005-0000-0000-000029B50000}"/>
    <cellStyle name="Note 6 3 4 4 7" xfId="19989" xr:uid="{00000000-0005-0000-0000-00002AB50000}"/>
    <cellStyle name="Note 6 3 4 4 8" xfId="20718" xr:uid="{00000000-0005-0000-0000-00002BB50000}"/>
    <cellStyle name="Note 6 3 4 5" xfId="5656" xr:uid="{00000000-0005-0000-0000-00002CB50000}"/>
    <cellStyle name="Note 6 3 4 5 2" xfId="14868" xr:uid="{00000000-0005-0000-0000-00002DB50000}"/>
    <cellStyle name="Note 6 3 4 5 2 2" xfId="32303" xr:uid="{00000000-0005-0000-0000-00002EB50000}"/>
    <cellStyle name="Note 6 3 4 5 2 3" xfId="46756" xr:uid="{00000000-0005-0000-0000-00002FB50000}"/>
    <cellStyle name="Note 6 3 4 5 3" xfId="17329" xr:uid="{00000000-0005-0000-0000-000030B50000}"/>
    <cellStyle name="Note 6 3 4 5 3 2" xfId="34764" xr:uid="{00000000-0005-0000-0000-000031B50000}"/>
    <cellStyle name="Note 6 3 4 5 3 3" xfId="49217" xr:uid="{00000000-0005-0000-0000-000032B50000}"/>
    <cellStyle name="Note 6 3 4 5 4" xfId="23092" xr:uid="{00000000-0005-0000-0000-000033B50000}"/>
    <cellStyle name="Note 6 3 4 5 5" xfId="37545" xr:uid="{00000000-0005-0000-0000-000034B50000}"/>
    <cellStyle name="Note 6 3 4 6" xfId="8118" xr:uid="{00000000-0005-0000-0000-000035B50000}"/>
    <cellStyle name="Note 6 3 4 6 2" xfId="25553" xr:uid="{00000000-0005-0000-0000-000036B50000}"/>
    <cellStyle name="Note 6 3 4 6 3" xfId="40006" xr:uid="{00000000-0005-0000-0000-000037B50000}"/>
    <cellStyle name="Note 6 3 4 7" xfId="10559" xr:uid="{00000000-0005-0000-0000-000038B50000}"/>
    <cellStyle name="Note 6 3 4 7 2" xfId="27994" xr:uid="{00000000-0005-0000-0000-000039B50000}"/>
    <cellStyle name="Note 6 3 4 7 3" xfId="42447" xr:uid="{00000000-0005-0000-0000-00003AB50000}"/>
    <cellStyle name="Note 6 3 4 8" xfId="12979" xr:uid="{00000000-0005-0000-0000-00003BB50000}"/>
    <cellStyle name="Note 6 3 4 8 2" xfId="30414" xr:uid="{00000000-0005-0000-0000-00003CB50000}"/>
    <cellStyle name="Note 6 3 4 8 3" xfId="44867" xr:uid="{00000000-0005-0000-0000-00003DB50000}"/>
    <cellStyle name="Note 6 3 4 9" xfId="19986" xr:uid="{00000000-0005-0000-0000-00003EB50000}"/>
    <cellStyle name="Note 6 3 5" xfId="3149" xr:uid="{00000000-0005-0000-0000-00003FB50000}"/>
    <cellStyle name="Note 6 3 5 2" xfId="3150" xr:uid="{00000000-0005-0000-0000-000040B50000}"/>
    <cellStyle name="Note 6 3 5 2 2" xfId="5661" xr:uid="{00000000-0005-0000-0000-000041B50000}"/>
    <cellStyle name="Note 6 3 5 2 2 2" xfId="14872" xr:uid="{00000000-0005-0000-0000-000042B50000}"/>
    <cellStyle name="Note 6 3 5 2 2 2 2" xfId="32307" xr:uid="{00000000-0005-0000-0000-000043B50000}"/>
    <cellStyle name="Note 6 3 5 2 2 2 3" xfId="46760" xr:uid="{00000000-0005-0000-0000-000044B50000}"/>
    <cellStyle name="Note 6 3 5 2 2 3" xfId="17333" xr:uid="{00000000-0005-0000-0000-000045B50000}"/>
    <cellStyle name="Note 6 3 5 2 2 3 2" xfId="34768" xr:uid="{00000000-0005-0000-0000-000046B50000}"/>
    <cellStyle name="Note 6 3 5 2 2 3 3" xfId="49221" xr:uid="{00000000-0005-0000-0000-000047B50000}"/>
    <cellStyle name="Note 6 3 5 2 2 4" xfId="23097" xr:uid="{00000000-0005-0000-0000-000048B50000}"/>
    <cellStyle name="Note 6 3 5 2 2 5" xfId="37550" xr:uid="{00000000-0005-0000-0000-000049B50000}"/>
    <cellStyle name="Note 6 3 5 2 3" xfId="8123" xr:uid="{00000000-0005-0000-0000-00004AB50000}"/>
    <cellStyle name="Note 6 3 5 2 3 2" xfId="25558" xr:uid="{00000000-0005-0000-0000-00004BB50000}"/>
    <cellStyle name="Note 6 3 5 2 3 3" xfId="40011" xr:uid="{00000000-0005-0000-0000-00004CB50000}"/>
    <cellStyle name="Note 6 3 5 2 4" xfId="10564" xr:uid="{00000000-0005-0000-0000-00004DB50000}"/>
    <cellStyle name="Note 6 3 5 2 4 2" xfId="27999" xr:uid="{00000000-0005-0000-0000-00004EB50000}"/>
    <cellStyle name="Note 6 3 5 2 4 3" xfId="42452" xr:uid="{00000000-0005-0000-0000-00004FB50000}"/>
    <cellStyle name="Note 6 3 5 2 5" xfId="12984" xr:uid="{00000000-0005-0000-0000-000050B50000}"/>
    <cellStyle name="Note 6 3 5 2 5 2" xfId="30419" xr:uid="{00000000-0005-0000-0000-000051B50000}"/>
    <cellStyle name="Note 6 3 5 2 5 3" xfId="44872" xr:uid="{00000000-0005-0000-0000-000052B50000}"/>
    <cellStyle name="Note 6 3 5 2 6" xfId="19991" xr:uid="{00000000-0005-0000-0000-000053B50000}"/>
    <cellStyle name="Note 6 3 5 3" xfId="3151" xr:uid="{00000000-0005-0000-0000-000054B50000}"/>
    <cellStyle name="Note 6 3 5 3 2" xfId="5662" xr:uid="{00000000-0005-0000-0000-000055B50000}"/>
    <cellStyle name="Note 6 3 5 3 2 2" xfId="14873" xr:uid="{00000000-0005-0000-0000-000056B50000}"/>
    <cellStyle name="Note 6 3 5 3 2 2 2" xfId="32308" xr:uid="{00000000-0005-0000-0000-000057B50000}"/>
    <cellStyle name="Note 6 3 5 3 2 2 3" xfId="46761" xr:uid="{00000000-0005-0000-0000-000058B50000}"/>
    <cellStyle name="Note 6 3 5 3 2 3" xfId="17334" xr:uid="{00000000-0005-0000-0000-000059B50000}"/>
    <cellStyle name="Note 6 3 5 3 2 3 2" xfId="34769" xr:uid="{00000000-0005-0000-0000-00005AB50000}"/>
    <cellStyle name="Note 6 3 5 3 2 3 3" xfId="49222" xr:uid="{00000000-0005-0000-0000-00005BB50000}"/>
    <cellStyle name="Note 6 3 5 3 2 4" xfId="23098" xr:uid="{00000000-0005-0000-0000-00005CB50000}"/>
    <cellStyle name="Note 6 3 5 3 2 5" xfId="37551" xr:uid="{00000000-0005-0000-0000-00005DB50000}"/>
    <cellStyle name="Note 6 3 5 3 3" xfId="8124" xr:uid="{00000000-0005-0000-0000-00005EB50000}"/>
    <cellStyle name="Note 6 3 5 3 3 2" xfId="25559" xr:uid="{00000000-0005-0000-0000-00005FB50000}"/>
    <cellStyle name="Note 6 3 5 3 3 3" xfId="40012" xr:uid="{00000000-0005-0000-0000-000060B50000}"/>
    <cellStyle name="Note 6 3 5 3 4" xfId="10565" xr:uid="{00000000-0005-0000-0000-000061B50000}"/>
    <cellStyle name="Note 6 3 5 3 4 2" xfId="28000" xr:uid="{00000000-0005-0000-0000-000062B50000}"/>
    <cellStyle name="Note 6 3 5 3 4 3" xfId="42453" xr:uid="{00000000-0005-0000-0000-000063B50000}"/>
    <cellStyle name="Note 6 3 5 3 5" xfId="12985" xr:uid="{00000000-0005-0000-0000-000064B50000}"/>
    <cellStyle name="Note 6 3 5 3 5 2" xfId="30420" xr:uid="{00000000-0005-0000-0000-000065B50000}"/>
    <cellStyle name="Note 6 3 5 3 5 3" xfId="44873" xr:uid="{00000000-0005-0000-0000-000066B50000}"/>
    <cellStyle name="Note 6 3 5 3 6" xfId="19992" xr:uid="{00000000-0005-0000-0000-000067B50000}"/>
    <cellStyle name="Note 6 3 5 4" xfId="3152" xr:uid="{00000000-0005-0000-0000-000068B50000}"/>
    <cellStyle name="Note 6 3 5 4 2" xfId="5663" xr:uid="{00000000-0005-0000-0000-000069B50000}"/>
    <cellStyle name="Note 6 3 5 4 2 2" xfId="23099" xr:uid="{00000000-0005-0000-0000-00006AB50000}"/>
    <cellStyle name="Note 6 3 5 4 2 3" xfId="37552" xr:uid="{00000000-0005-0000-0000-00006BB50000}"/>
    <cellStyle name="Note 6 3 5 4 3" xfId="8125" xr:uid="{00000000-0005-0000-0000-00006CB50000}"/>
    <cellStyle name="Note 6 3 5 4 3 2" xfId="25560" xr:uid="{00000000-0005-0000-0000-00006DB50000}"/>
    <cellStyle name="Note 6 3 5 4 3 3" xfId="40013" xr:uid="{00000000-0005-0000-0000-00006EB50000}"/>
    <cellStyle name="Note 6 3 5 4 4" xfId="10566" xr:uid="{00000000-0005-0000-0000-00006FB50000}"/>
    <cellStyle name="Note 6 3 5 4 4 2" xfId="28001" xr:uid="{00000000-0005-0000-0000-000070B50000}"/>
    <cellStyle name="Note 6 3 5 4 4 3" xfId="42454" xr:uid="{00000000-0005-0000-0000-000071B50000}"/>
    <cellStyle name="Note 6 3 5 4 5" xfId="12986" xr:uid="{00000000-0005-0000-0000-000072B50000}"/>
    <cellStyle name="Note 6 3 5 4 5 2" xfId="30421" xr:uid="{00000000-0005-0000-0000-000073B50000}"/>
    <cellStyle name="Note 6 3 5 4 5 3" xfId="44874" xr:uid="{00000000-0005-0000-0000-000074B50000}"/>
    <cellStyle name="Note 6 3 5 4 6" xfId="15557" xr:uid="{00000000-0005-0000-0000-000075B50000}"/>
    <cellStyle name="Note 6 3 5 4 6 2" xfId="32992" xr:uid="{00000000-0005-0000-0000-000076B50000}"/>
    <cellStyle name="Note 6 3 5 4 6 3" xfId="47445" xr:uid="{00000000-0005-0000-0000-000077B50000}"/>
    <cellStyle name="Note 6 3 5 4 7" xfId="19993" xr:uid="{00000000-0005-0000-0000-000078B50000}"/>
    <cellStyle name="Note 6 3 5 4 8" xfId="20719" xr:uid="{00000000-0005-0000-0000-000079B50000}"/>
    <cellStyle name="Note 6 3 5 5" xfId="5660" xr:uid="{00000000-0005-0000-0000-00007AB50000}"/>
    <cellStyle name="Note 6 3 5 5 2" xfId="14871" xr:uid="{00000000-0005-0000-0000-00007BB50000}"/>
    <cellStyle name="Note 6 3 5 5 2 2" xfId="32306" xr:uid="{00000000-0005-0000-0000-00007CB50000}"/>
    <cellStyle name="Note 6 3 5 5 2 3" xfId="46759" xr:uid="{00000000-0005-0000-0000-00007DB50000}"/>
    <cellStyle name="Note 6 3 5 5 3" xfId="17332" xr:uid="{00000000-0005-0000-0000-00007EB50000}"/>
    <cellStyle name="Note 6 3 5 5 3 2" xfId="34767" xr:uid="{00000000-0005-0000-0000-00007FB50000}"/>
    <cellStyle name="Note 6 3 5 5 3 3" xfId="49220" xr:uid="{00000000-0005-0000-0000-000080B50000}"/>
    <cellStyle name="Note 6 3 5 5 4" xfId="23096" xr:uid="{00000000-0005-0000-0000-000081B50000}"/>
    <cellStyle name="Note 6 3 5 5 5" xfId="37549" xr:uid="{00000000-0005-0000-0000-000082B50000}"/>
    <cellStyle name="Note 6 3 5 6" xfId="8122" xr:uid="{00000000-0005-0000-0000-000083B50000}"/>
    <cellStyle name="Note 6 3 5 6 2" xfId="25557" xr:uid="{00000000-0005-0000-0000-000084B50000}"/>
    <cellStyle name="Note 6 3 5 6 3" xfId="40010" xr:uid="{00000000-0005-0000-0000-000085B50000}"/>
    <cellStyle name="Note 6 3 5 7" xfId="10563" xr:uid="{00000000-0005-0000-0000-000086B50000}"/>
    <cellStyle name="Note 6 3 5 7 2" xfId="27998" xr:uid="{00000000-0005-0000-0000-000087B50000}"/>
    <cellStyle name="Note 6 3 5 7 3" xfId="42451" xr:uid="{00000000-0005-0000-0000-000088B50000}"/>
    <cellStyle name="Note 6 3 5 8" xfId="12983" xr:uid="{00000000-0005-0000-0000-000089B50000}"/>
    <cellStyle name="Note 6 3 5 8 2" xfId="30418" xr:uid="{00000000-0005-0000-0000-00008AB50000}"/>
    <cellStyle name="Note 6 3 5 8 3" xfId="44871" xr:uid="{00000000-0005-0000-0000-00008BB50000}"/>
    <cellStyle name="Note 6 3 5 9" xfId="19990" xr:uid="{00000000-0005-0000-0000-00008CB50000}"/>
    <cellStyle name="Note 6 3 6" xfId="3153" xr:uid="{00000000-0005-0000-0000-00008DB50000}"/>
    <cellStyle name="Note 6 3 6 2" xfId="5664" xr:uid="{00000000-0005-0000-0000-00008EB50000}"/>
    <cellStyle name="Note 6 3 6 2 2" xfId="14874" xr:uid="{00000000-0005-0000-0000-00008FB50000}"/>
    <cellStyle name="Note 6 3 6 2 2 2" xfId="32309" xr:uid="{00000000-0005-0000-0000-000090B50000}"/>
    <cellStyle name="Note 6 3 6 2 2 3" xfId="46762" xr:uid="{00000000-0005-0000-0000-000091B50000}"/>
    <cellStyle name="Note 6 3 6 2 3" xfId="17335" xr:uid="{00000000-0005-0000-0000-000092B50000}"/>
    <cellStyle name="Note 6 3 6 2 3 2" xfId="34770" xr:uid="{00000000-0005-0000-0000-000093B50000}"/>
    <cellStyle name="Note 6 3 6 2 3 3" xfId="49223" xr:uid="{00000000-0005-0000-0000-000094B50000}"/>
    <cellStyle name="Note 6 3 6 2 4" xfId="23100" xr:uid="{00000000-0005-0000-0000-000095B50000}"/>
    <cellStyle name="Note 6 3 6 2 5" xfId="37553" xr:uid="{00000000-0005-0000-0000-000096B50000}"/>
    <cellStyle name="Note 6 3 6 3" xfId="8126" xr:uid="{00000000-0005-0000-0000-000097B50000}"/>
    <cellStyle name="Note 6 3 6 3 2" xfId="25561" xr:uid="{00000000-0005-0000-0000-000098B50000}"/>
    <cellStyle name="Note 6 3 6 3 3" xfId="40014" xr:uid="{00000000-0005-0000-0000-000099B50000}"/>
    <cellStyle name="Note 6 3 6 4" xfId="10567" xr:uid="{00000000-0005-0000-0000-00009AB50000}"/>
    <cellStyle name="Note 6 3 6 4 2" xfId="28002" xr:uid="{00000000-0005-0000-0000-00009BB50000}"/>
    <cellStyle name="Note 6 3 6 4 3" xfId="42455" xr:uid="{00000000-0005-0000-0000-00009CB50000}"/>
    <cellStyle name="Note 6 3 6 5" xfId="12987" xr:uid="{00000000-0005-0000-0000-00009DB50000}"/>
    <cellStyle name="Note 6 3 6 5 2" xfId="30422" xr:uid="{00000000-0005-0000-0000-00009EB50000}"/>
    <cellStyle name="Note 6 3 6 5 3" xfId="44875" xr:uid="{00000000-0005-0000-0000-00009FB50000}"/>
    <cellStyle name="Note 6 3 6 6" xfId="19994" xr:uid="{00000000-0005-0000-0000-0000A0B50000}"/>
    <cellStyle name="Note 6 3 7" xfId="3154" xr:uid="{00000000-0005-0000-0000-0000A1B50000}"/>
    <cellStyle name="Note 6 3 7 2" xfId="5665" xr:uid="{00000000-0005-0000-0000-0000A2B50000}"/>
    <cellStyle name="Note 6 3 7 2 2" xfId="14875" xr:uid="{00000000-0005-0000-0000-0000A3B50000}"/>
    <cellStyle name="Note 6 3 7 2 2 2" xfId="32310" xr:uid="{00000000-0005-0000-0000-0000A4B50000}"/>
    <cellStyle name="Note 6 3 7 2 2 3" xfId="46763" xr:uid="{00000000-0005-0000-0000-0000A5B50000}"/>
    <cellStyle name="Note 6 3 7 2 3" xfId="17336" xr:uid="{00000000-0005-0000-0000-0000A6B50000}"/>
    <cellStyle name="Note 6 3 7 2 3 2" xfId="34771" xr:uid="{00000000-0005-0000-0000-0000A7B50000}"/>
    <cellStyle name="Note 6 3 7 2 3 3" xfId="49224" xr:uid="{00000000-0005-0000-0000-0000A8B50000}"/>
    <cellStyle name="Note 6 3 7 2 4" xfId="23101" xr:uid="{00000000-0005-0000-0000-0000A9B50000}"/>
    <cellStyle name="Note 6 3 7 2 5" xfId="37554" xr:uid="{00000000-0005-0000-0000-0000AAB50000}"/>
    <cellStyle name="Note 6 3 7 3" xfId="8127" xr:uid="{00000000-0005-0000-0000-0000ABB50000}"/>
    <cellStyle name="Note 6 3 7 3 2" xfId="25562" xr:uid="{00000000-0005-0000-0000-0000ACB50000}"/>
    <cellStyle name="Note 6 3 7 3 3" xfId="40015" xr:uid="{00000000-0005-0000-0000-0000ADB50000}"/>
    <cellStyle name="Note 6 3 7 4" xfId="10568" xr:uid="{00000000-0005-0000-0000-0000AEB50000}"/>
    <cellStyle name="Note 6 3 7 4 2" xfId="28003" xr:uid="{00000000-0005-0000-0000-0000AFB50000}"/>
    <cellStyle name="Note 6 3 7 4 3" xfId="42456" xr:uid="{00000000-0005-0000-0000-0000B0B50000}"/>
    <cellStyle name="Note 6 3 7 5" xfId="12988" xr:uid="{00000000-0005-0000-0000-0000B1B50000}"/>
    <cellStyle name="Note 6 3 7 5 2" xfId="30423" xr:uid="{00000000-0005-0000-0000-0000B2B50000}"/>
    <cellStyle name="Note 6 3 7 5 3" xfId="44876" xr:uid="{00000000-0005-0000-0000-0000B3B50000}"/>
    <cellStyle name="Note 6 3 7 6" xfId="19995" xr:uid="{00000000-0005-0000-0000-0000B4B50000}"/>
    <cellStyle name="Note 6 3 8" xfId="3155" xr:uid="{00000000-0005-0000-0000-0000B5B50000}"/>
    <cellStyle name="Note 6 3 8 2" xfId="5666" xr:uid="{00000000-0005-0000-0000-0000B6B50000}"/>
    <cellStyle name="Note 6 3 8 2 2" xfId="23102" xr:uid="{00000000-0005-0000-0000-0000B7B50000}"/>
    <cellStyle name="Note 6 3 8 2 3" xfId="37555" xr:uid="{00000000-0005-0000-0000-0000B8B50000}"/>
    <cellStyle name="Note 6 3 8 3" xfId="8128" xr:uid="{00000000-0005-0000-0000-0000B9B50000}"/>
    <cellStyle name="Note 6 3 8 3 2" xfId="25563" xr:uid="{00000000-0005-0000-0000-0000BAB50000}"/>
    <cellStyle name="Note 6 3 8 3 3" xfId="40016" xr:uid="{00000000-0005-0000-0000-0000BBB50000}"/>
    <cellStyle name="Note 6 3 8 4" xfId="10569" xr:uid="{00000000-0005-0000-0000-0000BCB50000}"/>
    <cellStyle name="Note 6 3 8 4 2" xfId="28004" xr:uid="{00000000-0005-0000-0000-0000BDB50000}"/>
    <cellStyle name="Note 6 3 8 4 3" xfId="42457" xr:uid="{00000000-0005-0000-0000-0000BEB50000}"/>
    <cellStyle name="Note 6 3 8 5" xfId="12989" xr:uid="{00000000-0005-0000-0000-0000BFB50000}"/>
    <cellStyle name="Note 6 3 8 5 2" xfId="30424" xr:uid="{00000000-0005-0000-0000-0000C0B50000}"/>
    <cellStyle name="Note 6 3 8 5 3" xfId="44877" xr:uid="{00000000-0005-0000-0000-0000C1B50000}"/>
    <cellStyle name="Note 6 3 8 6" xfId="15558" xr:uid="{00000000-0005-0000-0000-0000C2B50000}"/>
    <cellStyle name="Note 6 3 8 6 2" xfId="32993" xr:uid="{00000000-0005-0000-0000-0000C3B50000}"/>
    <cellStyle name="Note 6 3 8 6 3" xfId="47446" xr:uid="{00000000-0005-0000-0000-0000C4B50000}"/>
    <cellStyle name="Note 6 3 8 7" xfId="19996" xr:uid="{00000000-0005-0000-0000-0000C5B50000}"/>
    <cellStyle name="Note 6 3 8 8" xfId="20720" xr:uid="{00000000-0005-0000-0000-0000C6B50000}"/>
    <cellStyle name="Note 6 3 9" xfId="5647" xr:uid="{00000000-0005-0000-0000-0000C7B50000}"/>
    <cellStyle name="Note 6 3 9 2" xfId="14861" xr:uid="{00000000-0005-0000-0000-0000C8B50000}"/>
    <cellStyle name="Note 6 3 9 2 2" xfId="32296" xr:uid="{00000000-0005-0000-0000-0000C9B50000}"/>
    <cellStyle name="Note 6 3 9 2 3" xfId="46749" xr:uid="{00000000-0005-0000-0000-0000CAB50000}"/>
    <cellStyle name="Note 6 3 9 3" xfId="17322" xr:uid="{00000000-0005-0000-0000-0000CBB50000}"/>
    <cellStyle name="Note 6 3 9 3 2" xfId="34757" xr:uid="{00000000-0005-0000-0000-0000CCB50000}"/>
    <cellStyle name="Note 6 3 9 3 3" xfId="49210" xr:uid="{00000000-0005-0000-0000-0000CDB50000}"/>
    <cellStyle name="Note 6 3 9 4" xfId="23083" xr:uid="{00000000-0005-0000-0000-0000CEB50000}"/>
    <cellStyle name="Note 6 3 9 5" xfId="37536" xr:uid="{00000000-0005-0000-0000-0000CFB50000}"/>
    <cellStyle name="Note 6 30" xfId="3156" xr:uid="{00000000-0005-0000-0000-0000D0B50000}"/>
    <cellStyle name="Note 6 30 2" xfId="5667" xr:uid="{00000000-0005-0000-0000-0000D1B50000}"/>
    <cellStyle name="Note 6 30 2 2" xfId="23103" xr:uid="{00000000-0005-0000-0000-0000D2B50000}"/>
    <cellStyle name="Note 6 30 2 3" xfId="37556" xr:uid="{00000000-0005-0000-0000-0000D3B50000}"/>
    <cellStyle name="Note 6 30 3" xfId="8129" xr:uid="{00000000-0005-0000-0000-0000D4B50000}"/>
    <cellStyle name="Note 6 30 3 2" xfId="25564" xr:uid="{00000000-0005-0000-0000-0000D5B50000}"/>
    <cellStyle name="Note 6 30 3 3" xfId="40017" xr:uid="{00000000-0005-0000-0000-0000D6B50000}"/>
    <cellStyle name="Note 6 30 4" xfId="10570" xr:uid="{00000000-0005-0000-0000-0000D7B50000}"/>
    <cellStyle name="Note 6 30 4 2" xfId="28005" xr:uid="{00000000-0005-0000-0000-0000D8B50000}"/>
    <cellStyle name="Note 6 30 4 3" xfId="42458" xr:uid="{00000000-0005-0000-0000-0000D9B50000}"/>
    <cellStyle name="Note 6 30 5" xfId="12990" xr:uid="{00000000-0005-0000-0000-0000DAB50000}"/>
    <cellStyle name="Note 6 30 5 2" xfId="30425" xr:uid="{00000000-0005-0000-0000-0000DBB50000}"/>
    <cellStyle name="Note 6 30 5 3" xfId="44878" xr:uid="{00000000-0005-0000-0000-0000DCB50000}"/>
    <cellStyle name="Note 6 30 6" xfId="15559" xr:uid="{00000000-0005-0000-0000-0000DDB50000}"/>
    <cellStyle name="Note 6 30 6 2" xfId="32994" xr:uid="{00000000-0005-0000-0000-0000DEB50000}"/>
    <cellStyle name="Note 6 30 6 3" xfId="47447" xr:uid="{00000000-0005-0000-0000-0000DFB50000}"/>
    <cellStyle name="Note 6 30 7" xfId="19997" xr:uid="{00000000-0005-0000-0000-0000E0B50000}"/>
    <cellStyle name="Note 6 30 8" xfId="20721" xr:uid="{00000000-0005-0000-0000-0000E1B50000}"/>
    <cellStyle name="Note 6 31" xfId="5328" xr:uid="{00000000-0005-0000-0000-0000E2B50000}"/>
    <cellStyle name="Note 6 31 2" xfId="14621" xr:uid="{00000000-0005-0000-0000-0000E3B50000}"/>
    <cellStyle name="Note 6 31 2 2" xfId="32056" xr:uid="{00000000-0005-0000-0000-0000E4B50000}"/>
    <cellStyle name="Note 6 31 2 3" xfId="46509" xr:uid="{00000000-0005-0000-0000-0000E5B50000}"/>
    <cellStyle name="Note 6 31 3" xfId="17082" xr:uid="{00000000-0005-0000-0000-0000E6B50000}"/>
    <cellStyle name="Note 6 31 3 2" xfId="34517" xr:uid="{00000000-0005-0000-0000-0000E7B50000}"/>
    <cellStyle name="Note 6 31 3 3" xfId="48970" xr:uid="{00000000-0005-0000-0000-0000E8B50000}"/>
    <cellStyle name="Note 6 31 4" xfId="22764" xr:uid="{00000000-0005-0000-0000-0000E9B50000}"/>
    <cellStyle name="Note 6 31 5" xfId="37217" xr:uid="{00000000-0005-0000-0000-0000EAB50000}"/>
    <cellStyle name="Note 6 32" xfId="7790" xr:uid="{00000000-0005-0000-0000-0000EBB50000}"/>
    <cellStyle name="Note 6 32 2" xfId="25225" xr:uid="{00000000-0005-0000-0000-0000ECB50000}"/>
    <cellStyle name="Note 6 32 3" xfId="39678" xr:uid="{00000000-0005-0000-0000-0000EDB50000}"/>
    <cellStyle name="Note 6 33" xfId="10231" xr:uid="{00000000-0005-0000-0000-0000EEB50000}"/>
    <cellStyle name="Note 6 33 2" xfId="27666" xr:uid="{00000000-0005-0000-0000-0000EFB50000}"/>
    <cellStyle name="Note 6 33 3" xfId="42119" xr:uid="{00000000-0005-0000-0000-0000F0B50000}"/>
    <cellStyle name="Note 6 34" xfId="12651" xr:uid="{00000000-0005-0000-0000-0000F1B50000}"/>
    <cellStyle name="Note 6 34 2" xfId="30086" xr:uid="{00000000-0005-0000-0000-0000F2B50000}"/>
    <cellStyle name="Note 6 34 3" xfId="44539" xr:uid="{00000000-0005-0000-0000-0000F3B50000}"/>
    <cellStyle name="Note 6 35" xfId="19658" xr:uid="{00000000-0005-0000-0000-0000F4B50000}"/>
    <cellStyle name="Note 6 4" xfId="3157" xr:uid="{00000000-0005-0000-0000-0000F5B50000}"/>
    <cellStyle name="Note 6 4 10" xfId="8130" xr:uid="{00000000-0005-0000-0000-0000F6B50000}"/>
    <cellStyle name="Note 6 4 10 2" xfId="25565" xr:uid="{00000000-0005-0000-0000-0000F7B50000}"/>
    <cellStyle name="Note 6 4 10 3" xfId="40018" xr:uid="{00000000-0005-0000-0000-0000F8B50000}"/>
    <cellStyle name="Note 6 4 11" xfId="10571" xr:uid="{00000000-0005-0000-0000-0000F9B50000}"/>
    <cellStyle name="Note 6 4 11 2" xfId="28006" xr:uid="{00000000-0005-0000-0000-0000FAB50000}"/>
    <cellStyle name="Note 6 4 11 3" xfId="42459" xr:uid="{00000000-0005-0000-0000-0000FBB50000}"/>
    <cellStyle name="Note 6 4 12" xfId="12991" xr:uid="{00000000-0005-0000-0000-0000FCB50000}"/>
    <cellStyle name="Note 6 4 12 2" xfId="30426" xr:uid="{00000000-0005-0000-0000-0000FDB50000}"/>
    <cellStyle name="Note 6 4 12 3" xfId="44879" xr:uid="{00000000-0005-0000-0000-0000FEB50000}"/>
    <cellStyle name="Note 6 4 13" xfId="19998" xr:uid="{00000000-0005-0000-0000-0000FFB50000}"/>
    <cellStyle name="Note 6 4 2" xfId="3158" xr:uid="{00000000-0005-0000-0000-000000B60000}"/>
    <cellStyle name="Note 6 4 2 2" xfId="3159" xr:uid="{00000000-0005-0000-0000-000001B60000}"/>
    <cellStyle name="Note 6 4 2 2 2" xfId="5670" xr:uid="{00000000-0005-0000-0000-000002B60000}"/>
    <cellStyle name="Note 6 4 2 2 2 2" xfId="14878" xr:uid="{00000000-0005-0000-0000-000003B60000}"/>
    <cellStyle name="Note 6 4 2 2 2 2 2" xfId="32313" xr:uid="{00000000-0005-0000-0000-000004B60000}"/>
    <cellStyle name="Note 6 4 2 2 2 2 3" xfId="46766" xr:uid="{00000000-0005-0000-0000-000005B60000}"/>
    <cellStyle name="Note 6 4 2 2 2 3" xfId="17339" xr:uid="{00000000-0005-0000-0000-000006B60000}"/>
    <cellStyle name="Note 6 4 2 2 2 3 2" xfId="34774" xr:uid="{00000000-0005-0000-0000-000007B60000}"/>
    <cellStyle name="Note 6 4 2 2 2 3 3" xfId="49227" xr:uid="{00000000-0005-0000-0000-000008B60000}"/>
    <cellStyle name="Note 6 4 2 2 2 4" xfId="23106" xr:uid="{00000000-0005-0000-0000-000009B60000}"/>
    <cellStyle name="Note 6 4 2 2 2 5" xfId="37559" xr:uid="{00000000-0005-0000-0000-00000AB60000}"/>
    <cellStyle name="Note 6 4 2 2 3" xfId="8132" xr:uid="{00000000-0005-0000-0000-00000BB60000}"/>
    <cellStyle name="Note 6 4 2 2 3 2" xfId="25567" xr:uid="{00000000-0005-0000-0000-00000CB60000}"/>
    <cellStyle name="Note 6 4 2 2 3 3" xfId="40020" xr:uid="{00000000-0005-0000-0000-00000DB60000}"/>
    <cellStyle name="Note 6 4 2 2 4" xfId="10573" xr:uid="{00000000-0005-0000-0000-00000EB60000}"/>
    <cellStyle name="Note 6 4 2 2 4 2" xfId="28008" xr:uid="{00000000-0005-0000-0000-00000FB60000}"/>
    <cellStyle name="Note 6 4 2 2 4 3" xfId="42461" xr:uid="{00000000-0005-0000-0000-000010B60000}"/>
    <cellStyle name="Note 6 4 2 2 5" xfId="12993" xr:uid="{00000000-0005-0000-0000-000011B60000}"/>
    <cellStyle name="Note 6 4 2 2 5 2" xfId="30428" xr:uid="{00000000-0005-0000-0000-000012B60000}"/>
    <cellStyle name="Note 6 4 2 2 5 3" xfId="44881" xr:uid="{00000000-0005-0000-0000-000013B60000}"/>
    <cellStyle name="Note 6 4 2 2 6" xfId="20000" xr:uid="{00000000-0005-0000-0000-000014B60000}"/>
    <cellStyle name="Note 6 4 2 3" xfId="3160" xr:uid="{00000000-0005-0000-0000-000015B60000}"/>
    <cellStyle name="Note 6 4 2 3 2" xfId="5671" xr:uid="{00000000-0005-0000-0000-000016B60000}"/>
    <cellStyle name="Note 6 4 2 3 2 2" xfId="14879" xr:uid="{00000000-0005-0000-0000-000017B60000}"/>
    <cellStyle name="Note 6 4 2 3 2 2 2" xfId="32314" xr:uid="{00000000-0005-0000-0000-000018B60000}"/>
    <cellStyle name="Note 6 4 2 3 2 2 3" xfId="46767" xr:uid="{00000000-0005-0000-0000-000019B60000}"/>
    <cellStyle name="Note 6 4 2 3 2 3" xfId="17340" xr:uid="{00000000-0005-0000-0000-00001AB60000}"/>
    <cellStyle name="Note 6 4 2 3 2 3 2" xfId="34775" xr:uid="{00000000-0005-0000-0000-00001BB60000}"/>
    <cellStyle name="Note 6 4 2 3 2 3 3" xfId="49228" xr:uid="{00000000-0005-0000-0000-00001CB60000}"/>
    <cellStyle name="Note 6 4 2 3 2 4" xfId="23107" xr:uid="{00000000-0005-0000-0000-00001DB60000}"/>
    <cellStyle name="Note 6 4 2 3 2 5" xfId="37560" xr:uid="{00000000-0005-0000-0000-00001EB60000}"/>
    <cellStyle name="Note 6 4 2 3 3" xfId="8133" xr:uid="{00000000-0005-0000-0000-00001FB60000}"/>
    <cellStyle name="Note 6 4 2 3 3 2" xfId="25568" xr:uid="{00000000-0005-0000-0000-000020B60000}"/>
    <cellStyle name="Note 6 4 2 3 3 3" xfId="40021" xr:uid="{00000000-0005-0000-0000-000021B60000}"/>
    <cellStyle name="Note 6 4 2 3 4" xfId="10574" xr:uid="{00000000-0005-0000-0000-000022B60000}"/>
    <cellStyle name="Note 6 4 2 3 4 2" xfId="28009" xr:uid="{00000000-0005-0000-0000-000023B60000}"/>
    <cellStyle name="Note 6 4 2 3 4 3" xfId="42462" xr:uid="{00000000-0005-0000-0000-000024B60000}"/>
    <cellStyle name="Note 6 4 2 3 5" xfId="12994" xr:uid="{00000000-0005-0000-0000-000025B60000}"/>
    <cellStyle name="Note 6 4 2 3 5 2" xfId="30429" xr:uid="{00000000-0005-0000-0000-000026B60000}"/>
    <cellStyle name="Note 6 4 2 3 5 3" xfId="44882" xr:uid="{00000000-0005-0000-0000-000027B60000}"/>
    <cellStyle name="Note 6 4 2 3 6" xfId="20001" xr:uid="{00000000-0005-0000-0000-000028B60000}"/>
    <cellStyle name="Note 6 4 2 4" xfId="3161" xr:uid="{00000000-0005-0000-0000-000029B60000}"/>
    <cellStyle name="Note 6 4 2 4 2" xfId="5672" xr:uid="{00000000-0005-0000-0000-00002AB60000}"/>
    <cellStyle name="Note 6 4 2 4 2 2" xfId="23108" xr:uid="{00000000-0005-0000-0000-00002BB60000}"/>
    <cellStyle name="Note 6 4 2 4 2 3" xfId="37561" xr:uid="{00000000-0005-0000-0000-00002CB60000}"/>
    <cellStyle name="Note 6 4 2 4 3" xfId="8134" xr:uid="{00000000-0005-0000-0000-00002DB60000}"/>
    <cellStyle name="Note 6 4 2 4 3 2" xfId="25569" xr:uid="{00000000-0005-0000-0000-00002EB60000}"/>
    <cellStyle name="Note 6 4 2 4 3 3" xfId="40022" xr:uid="{00000000-0005-0000-0000-00002FB60000}"/>
    <cellStyle name="Note 6 4 2 4 4" xfId="10575" xr:uid="{00000000-0005-0000-0000-000030B60000}"/>
    <cellStyle name="Note 6 4 2 4 4 2" xfId="28010" xr:uid="{00000000-0005-0000-0000-000031B60000}"/>
    <cellStyle name="Note 6 4 2 4 4 3" xfId="42463" xr:uid="{00000000-0005-0000-0000-000032B60000}"/>
    <cellStyle name="Note 6 4 2 4 5" xfId="12995" xr:uid="{00000000-0005-0000-0000-000033B60000}"/>
    <cellStyle name="Note 6 4 2 4 5 2" xfId="30430" xr:uid="{00000000-0005-0000-0000-000034B60000}"/>
    <cellStyle name="Note 6 4 2 4 5 3" xfId="44883" xr:uid="{00000000-0005-0000-0000-000035B60000}"/>
    <cellStyle name="Note 6 4 2 4 6" xfId="15560" xr:uid="{00000000-0005-0000-0000-000036B60000}"/>
    <cellStyle name="Note 6 4 2 4 6 2" xfId="32995" xr:uid="{00000000-0005-0000-0000-000037B60000}"/>
    <cellStyle name="Note 6 4 2 4 6 3" xfId="47448" xr:uid="{00000000-0005-0000-0000-000038B60000}"/>
    <cellStyle name="Note 6 4 2 4 7" xfId="20002" xr:uid="{00000000-0005-0000-0000-000039B60000}"/>
    <cellStyle name="Note 6 4 2 4 8" xfId="20722" xr:uid="{00000000-0005-0000-0000-00003AB60000}"/>
    <cellStyle name="Note 6 4 2 5" xfId="5669" xr:uid="{00000000-0005-0000-0000-00003BB60000}"/>
    <cellStyle name="Note 6 4 2 5 2" xfId="14877" xr:uid="{00000000-0005-0000-0000-00003CB60000}"/>
    <cellStyle name="Note 6 4 2 5 2 2" xfId="32312" xr:uid="{00000000-0005-0000-0000-00003DB60000}"/>
    <cellStyle name="Note 6 4 2 5 2 3" xfId="46765" xr:uid="{00000000-0005-0000-0000-00003EB60000}"/>
    <cellStyle name="Note 6 4 2 5 3" xfId="17338" xr:uid="{00000000-0005-0000-0000-00003FB60000}"/>
    <cellStyle name="Note 6 4 2 5 3 2" xfId="34773" xr:uid="{00000000-0005-0000-0000-000040B60000}"/>
    <cellStyle name="Note 6 4 2 5 3 3" xfId="49226" xr:uid="{00000000-0005-0000-0000-000041B60000}"/>
    <cellStyle name="Note 6 4 2 5 4" xfId="23105" xr:uid="{00000000-0005-0000-0000-000042B60000}"/>
    <cellStyle name="Note 6 4 2 5 5" xfId="37558" xr:uid="{00000000-0005-0000-0000-000043B60000}"/>
    <cellStyle name="Note 6 4 2 6" xfId="8131" xr:uid="{00000000-0005-0000-0000-000044B60000}"/>
    <cellStyle name="Note 6 4 2 6 2" xfId="25566" xr:uid="{00000000-0005-0000-0000-000045B60000}"/>
    <cellStyle name="Note 6 4 2 6 3" xfId="40019" xr:uid="{00000000-0005-0000-0000-000046B60000}"/>
    <cellStyle name="Note 6 4 2 7" xfId="10572" xr:uid="{00000000-0005-0000-0000-000047B60000}"/>
    <cellStyle name="Note 6 4 2 7 2" xfId="28007" xr:uid="{00000000-0005-0000-0000-000048B60000}"/>
    <cellStyle name="Note 6 4 2 7 3" xfId="42460" xr:uid="{00000000-0005-0000-0000-000049B60000}"/>
    <cellStyle name="Note 6 4 2 8" xfId="12992" xr:uid="{00000000-0005-0000-0000-00004AB60000}"/>
    <cellStyle name="Note 6 4 2 8 2" xfId="30427" xr:uid="{00000000-0005-0000-0000-00004BB60000}"/>
    <cellStyle name="Note 6 4 2 8 3" xfId="44880" xr:uid="{00000000-0005-0000-0000-00004CB60000}"/>
    <cellStyle name="Note 6 4 2 9" xfId="19999" xr:uid="{00000000-0005-0000-0000-00004DB60000}"/>
    <cellStyle name="Note 6 4 3" xfId="3162" xr:uid="{00000000-0005-0000-0000-00004EB60000}"/>
    <cellStyle name="Note 6 4 3 2" xfId="3163" xr:uid="{00000000-0005-0000-0000-00004FB60000}"/>
    <cellStyle name="Note 6 4 3 2 2" xfId="5674" xr:uid="{00000000-0005-0000-0000-000050B60000}"/>
    <cellStyle name="Note 6 4 3 2 2 2" xfId="14881" xr:uid="{00000000-0005-0000-0000-000051B60000}"/>
    <cellStyle name="Note 6 4 3 2 2 2 2" xfId="32316" xr:uid="{00000000-0005-0000-0000-000052B60000}"/>
    <cellStyle name="Note 6 4 3 2 2 2 3" xfId="46769" xr:uid="{00000000-0005-0000-0000-000053B60000}"/>
    <cellStyle name="Note 6 4 3 2 2 3" xfId="17342" xr:uid="{00000000-0005-0000-0000-000054B60000}"/>
    <cellStyle name="Note 6 4 3 2 2 3 2" xfId="34777" xr:uid="{00000000-0005-0000-0000-000055B60000}"/>
    <cellStyle name="Note 6 4 3 2 2 3 3" xfId="49230" xr:uid="{00000000-0005-0000-0000-000056B60000}"/>
    <cellStyle name="Note 6 4 3 2 2 4" xfId="23110" xr:uid="{00000000-0005-0000-0000-000057B60000}"/>
    <cellStyle name="Note 6 4 3 2 2 5" xfId="37563" xr:uid="{00000000-0005-0000-0000-000058B60000}"/>
    <cellStyle name="Note 6 4 3 2 3" xfId="8136" xr:uid="{00000000-0005-0000-0000-000059B60000}"/>
    <cellStyle name="Note 6 4 3 2 3 2" xfId="25571" xr:uid="{00000000-0005-0000-0000-00005AB60000}"/>
    <cellStyle name="Note 6 4 3 2 3 3" xfId="40024" xr:uid="{00000000-0005-0000-0000-00005BB60000}"/>
    <cellStyle name="Note 6 4 3 2 4" xfId="10577" xr:uid="{00000000-0005-0000-0000-00005CB60000}"/>
    <cellStyle name="Note 6 4 3 2 4 2" xfId="28012" xr:uid="{00000000-0005-0000-0000-00005DB60000}"/>
    <cellStyle name="Note 6 4 3 2 4 3" xfId="42465" xr:uid="{00000000-0005-0000-0000-00005EB60000}"/>
    <cellStyle name="Note 6 4 3 2 5" xfId="12997" xr:uid="{00000000-0005-0000-0000-00005FB60000}"/>
    <cellStyle name="Note 6 4 3 2 5 2" xfId="30432" xr:uid="{00000000-0005-0000-0000-000060B60000}"/>
    <cellStyle name="Note 6 4 3 2 5 3" xfId="44885" xr:uid="{00000000-0005-0000-0000-000061B60000}"/>
    <cellStyle name="Note 6 4 3 2 6" xfId="20004" xr:uid="{00000000-0005-0000-0000-000062B60000}"/>
    <cellStyle name="Note 6 4 3 3" xfId="3164" xr:uid="{00000000-0005-0000-0000-000063B60000}"/>
    <cellStyle name="Note 6 4 3 3 2" xfId="5675" xr:uid="{00000000-0005-0000-0000-000064B60000}"/>
    <cellStyle name="Note 6 4 3 3 2 2" xfId="14882" xr:uid="{00000000-0005-0000-0000-000065B60000}"/>
    <cellStyle name="Note 6 4 3 3 2 2 2" xfId="32317" xr:uid="{00000000-0005-0000-0000-000066B60000}"/>
    <cellStyle name="Note 6 4 3 3 2 2 3" xfId="46770" xr:uid="{00000000-0005-0000-0000-000067B60000}"/>
    <cellStyle name="Note 6 4 3 3 2 3" xfId="17343" xr:uid="{00000000-0005-0000-0000-000068B60000}"/>
    <cellStyle name="Note 6 4 3 3 2 3 2" xfId="34778" xr:uid="{00000000-0005-0000-0000-000069B60000}"/>
    <cellStyle name="Note 6 4 3 3 2 3 3" xfId="49231" xr:uid="{00000000-0005-0000-0000-00006AB60000}"/>
    <cellStyle name="Note 6 4 3 3 2 4" xfId="23111" xr:uid="{00000000-0005-0000-0000-00006BB60000}"/>
    <cellStyle name="Note 6 4 3 3 2 5" xfId="37564" xr:uid="{00000000-0005-0000-0000-00006CB60000}"/>
    <cellStyle name="Note 6 4 3 3 3" xfId="8137" xr:uid="{00000000-0005-0000-0000-00006DB60000}"/>
    <cellStyle name="Note 6 4 3 3 3 2" xfId="25572" xr:uid="{00000000-0005-0000-0000-00006EB60000}"/>
    <cellStyle name="Note 6 4 3 3 3 3" xfId="40025" xr:uid="{00000000-0005-0000-0000-00006FB60000}"/>
    <cellStyle name="Note 6 4 3 3 4" xfId="10578" xr:uid="{00000000-0005-0000-0000-000070B60000}"/>
    <cellStyle name="Note 6 4 3 3 4 2" xfId="28013" xr:uid="{00000000-0005-0000-0000-000071B60000}"/>
    <cellStyle name="Note 6 4 3 3 4 3" xfId="42466" xr:uid="{00000000-0005-0000-0000-000072B60000}"/>
    <cellStyle name="Note 6 4 3 3 5" xfId="12998" xr:uid="{00000000-0005-0000-0000-000073B60000}"/>
    <cellStyle name="Note 6 4 3 3 5 2" xfId="30433" xr:uid="{00000000-0005-0000-0000-000074B60000}"/>
    <cellStyle name="Note 6 4 3 3 5 3" xfId="44886" xr:uid="{00000000-0005-0000-0000-000075B60000}"/>
    <cellStyle name="Note 6 4 3 3 6" xfId="20005" xr:uid="{00000000-0005-0000-0000-000076B60000}"/>
    <cellStyle name="Note 6 4 3 4" xfId="3165" xr:uid="{00000000-0005-0000-0000-000077B60000}"/>
    <cellStyle name="Note 6 4 3 4 2" xfId="5676" xr:uid="{00000000-0005-0000-0000-000078B60000}"/>
    <cellStyle name="Note 6 4 3 4 2 2" xfId="23112" xr:uid="{00000000-0005-0000-0000-000079B60000}"/>
    <cellStyle name="Note 6 4 3 4 2 3" xfId="37565" xr:uid="{00000000-0005-0000-0000-00007AB60000}"/>
    <cellStyle name="Note 6 4 3 4 3" xfId="8138" xr:uid="{00000000-0005-0000-0000-00007BB60000}"/>
    <cellStyle name="Note 6 4 3 4 3 2" xfId="25573" xr:uid="{00000000-0005-0000-0000-00007CB60000}"/>
    <cellStyle name="Note 6 4 3 4 3 3" xfId="40026" xr:uid="{00000000-0005-0000-0000-00007DB60000}"/>
    <cellStyle name="Note 6 4 3 4 4" xfId="10579" xr:uid="{00000000-0005-0000-0000-00007EB60000}"/>
    <cellStyle name="Note 6 4 3 4 4 2" xfId="28014" xr:uid="{00000000-0005-0000-0000-00007FB60000}"/>
    <cellStyle name="Note 6 4 3 4 4 3" xfId="42467" xr:uid="{00000000-0005-0000-0000-000080B60000}"/>
    <cellStyle name="Note 6 4 3 4 5" xfId="12999" xr:uid="{00000000-0005-0000-0000-000081B60000}"/>
    <cellStyle name="Note 6 4 3 4 5 2" xfId="30434" xr:uid="{00000000-0005-0000-0000-000082B60000}"/>
    <cellStyle name="Note 6 4 3 4 5 3" xfId="44887" xr:uid="{00000000-0005-0000-0000-000083B60000}"/>
    <cellStyle name="Note 6 4 3 4 6" xfId="15561" xr:uid="{00000000-0005-0000-0000-000084B60000}"/>
    <cellStyle name="Note 6 4 3 4 6 2" xfId="32996" xr:uid="{00000000-0005-0000-0000-000085B60000}"/>
    <cellStyle name="Note 6 4 3 4 6 3" xfId="47449" xr:uid="{00000000-0005-0000-0000-000086B60000}"/>
    <cellStyle name="Note 6 4 3 4 7" xfId="20006" xr:uid="{00000000-0005-0000-0000-000087B60000}"/>
    <cellStyle name="Note 6 4 3 4 8" xfId="20723" xr:uid="{00000000-0005-0000-0000-000088B60000}"/>
    <cellStyle name="Note 6 4 3 5" xfId="5673" xr:uid="{00000000-0005-0000-0000-000089B60000}"/>
    <cellStyle name="Note 6 4 3 5 2" xfId="14880" xr:uid="{00000000-0005-0000-0000-00008AB60000}"/>
    <cellStyle name="Note 6 4 3 5 2 2" xfId="32315" xr:uid="{00000000-0005-0000-0000-00008BB60000}"/>
    <cellStyle name="Note 6 4 3 5 2 3" xfId="46768" xr:uid="{00000000-0005-0000-0000-00008CB60000}"/>
    <cellStyle name="Note 6 4 3 5 3" xfId="17341" xr:uid="{00000000-0005-0000-0000-00008DB60000}"/>
    <cellStyle name="Note 6 4 3 5 3 2" xfId="34776" xr:uid="{00000000-0005-0000-0000-00008EB60000}"/>
    <cellStyle name="Note 6 4 3 5 3 3" xfId="49229" xr:uid="{00000000-0005-0000-0000-00008FB60000}"/>
    <cellStyle name="Note 6 4 3 5 4" xfId="23109" xr:uid="{00000000-0005-0000-0000-000090B60000}"/>
    <cellStyle name="Note 6 4 3 5 5" xfId="37562" xr:uid="{00000000-0005-0000-0000-000091B60000}"/>
    <cellStyle name="Note 6 4 3 6" xfId="8135" xr:uid="{00000000-0005-0000-0000-000092B60000}"/>
    <cellStyle name="Note 6 4 3 6 2" xfId="25570" xr:uid="{00000000-0005-0000-0000-000093B60000}"/>
    <cellStyle name="Note 6 4 3 6 3" xfId="40023" xr:uid="{00000000-0005-0000-0000-000094B60000}"/>
    <cellStyle name="Note 6 4 3 7" xfId="10576" xr:uid="{00000000-0005-0000-0000-000095B60000}"/>
    <cellStyle name="Note 6 4 3 7 2" xfId="28011" xr:uid="{00000000-0005-0000-0000-000096B60000}"/>
    <cellStyle name="Note 6 4 3 7 3" xfId="42464" xr:uid="{00000000-0005-0000-0000-000097B60000}"/>
    <cellStyle name="Note 6 4 3 8" xfId="12996" xr:uid="{00000000-0005-0000-0000-000098B60000}"/>
    <cellStyle name="Note 6 4 3 8 2" xfId="30431" xr:uid="{00000000-0005-0000-0000-000099B60000}"/>
    <cellStyle name="Note 6 4 3 8 3" xfId="44884" xr:uid="{00000000-0005-0000-0000-00009AB60000}"/>
    <cellStyle name="Note 6 4 3 9" xfId="20003" xr:uid="{00000000-0005-0000-0000-00009BB60000}"/>
    <cellStyle name="Note 6 4 4" xfId="3166" xr:uid="{00000000-0005-0000-0000-00009CB60000}"/>
    <cellStyle name="Note 6 4 4 2" xfId="3167" xr:uid="{00000000-0005-0000-0000-00009DB60000}"/>
    <cellStyle name="Note 6 4 4 2 2" xfId="5678" xr:uid="{00000000-0005-0000-0000-00009EB60000}"/>
    <cellStyle name="Note 6 4 4 2 2 2" xfId="14884" xr:uid="{00000000-0005-0000-0000-00009FB60000}"/>
    <cellStyle name="Note 6 4 4 2 2 2 2" xfId="32319" xr:uid="{00000000-0005-0000-0000-0000A0B60000}"/>
    <cellStyle name="Note 6 4 4 2 2 2 3" xfId="46772" xr:uid="{00000000-0005-0000-0000-0000A1B60000}"/>
    <cellStyle name="Note 6 4 4 2 2 3" xfId="17345" xr:uid="{00000000-0005-0000-0000-0000A2B60000}"/>
    <cellStyle name="Note 6 4 4 2 2 3 2" xfId="34780" xr:uid="{00000000-0005-0000-0000-0000A3B60000}"/>
    <cellStyle name="Note 6 4 4 2 2 3 3" xfId="49233" xr:uid="{00000000-0005-0000-0000-0000A4B60000}"/>
    <cellStyle name="Note 6 4 4 2 2 4" xfId="23114" xr:uid="{00000000-0005-0000-0000-0000A5B60000}"/>
    <cellStyle name="Note 6 4 4 2 2 5" xfId="37567" xr:uid="{00000000-0005-0000-0000-0000A6B60000}"/>
    <cellStyle name="Note 6 4 4 2 3" xfId="8140" xr:uid="{00000000-0005-0000-0000-0000A7B60000}"/>
    <cellStyle name="Note 6 4 4 2 3 2" xfId="25575" xr:uid="{00000000-0005-0000-0000-0000A8B60000}"/>
    <cellStyle name="Note 6 4 4 2 3 3" xfId="40028" xr:uid="{00000000-0005-0000-0000-0000A9B60000}"/>
    <cellStyle name="Note 6 4 4 2 4" xfId="10581" xr:uid="{00000000-0005-0000-0000-0000AAB60000}"/>
    <cellStyle name="Note 6 4 4 2 4 2" xfId="28016" xr:uid="{00000000-0005-0000-0000-0000ABB60000}"/>
    <cellStyle name="Note 6 4 4 2 4 3" xfId="42469" xr:uid="{00000000-0005-0000-0000-0000ACB60000}"/>
    <cellStyle name="Note 6 4 4 2 5" xfId="13001" xr:uid="{00000000-0005-0000-0000-0000ADB60000}"/>
    <cellStyle name="Note 6 4 4 2 5 2" xfId="30436" xr:uid="{00000000-0005-0000-0000-0000AEB60000}"/>
    <cellStyle name="Note 6 4 4 2 5 3" xfId="44889" xr:uid="{00000000-0005-0000-0000-0000AFB60000}"/>
    <cellStyle name="Note 6 4 4 2 6" xfId="20008" xr:uid="{00000000-0005-0000-0000-0000B0B60000}"/>
    <cellStyle name="Note 6 4 4 3" xfId="3168" xr:uid="{00000000-0005-0000-0000-0000B1B60000}"/>
    <cellStyle name="Note 6 4 4 3 2" xfId="5679" xr:uid="{00000000-0005-0000-0000-0000B2B60000}"/>
    <cellStyle name="Note 6 4 4 3 2 2" xfId="14885" xr:uid="{00000000-0005-0000-0000-0000B3B60000}"/>
    <cellStyle name="Note 6 4 4 3 2 2 2" xfId="32320" xr:uid="{00000000-0005-0000-0000-0000B4B60000}"/>
    <cellStyle name="Note 6 4 4 3 2 2 3" xfId="46773" xr:uid="{00000000-0005-0000-0000-0000B5B60000}"/>
    <cellStyle name="Note 6 4 4 3 2 3" xfId="17346" xr:uid="{00000000-0005-0000-0000-0000B6B60000}"/>
    <cellStyle name="Note 6 4 4 3 2 3 2" xfId="34781" xr:uid="{00000000-0005-0000-0000-0000B7B60000}"/>
    <cellStyle name="Note 6 4 4 3 2 3 3" xfId="49234" xr:uid="{00000000-0005-0000-0000-0000B8B60000}"/>
    <cellStyle name="Note 6 4 4 3 2 4" xfId="23115" xr:uid="{00000000-0005-0000-0000-0000B9B60000}"/>
    <cellStyle name="Note 6 4 4 3 2 5" xfId="37568" xr:uid="{00000000-0005-0000-0000-0000BAB60000}"/>
    <cellStyle name="Note 6 4 4 3 3" xfId="8141" xr:uid="{00000000-0005-0000-0000-0000BBB60000}"/>
    <cellStyle name="Note 6 4 4 3 3 2" xfId="25576" xr:uid="{00000000-0005-0000-0000-0000BCB60000}"/>
    <cellStyle name="Note 6 4 4 3 3 3" xfId="40029" xr:uid="{00000000-0005-0000-0000-0000BDB60000}"/>
    <cellStyle name="Note 6 4 4 3 4" xfId="10582" xr:uid="{00000000-0005-0000-0000-0000BEB60000}"/>
    <cellStyle name="Note 6 4 4 3 4 2" xfId="28017" xr:uid="{00000000-0005-0000-0000-0000BFB60000}"/>
    <cellStyle name="Note 6 4 4 3 4 3" xfId="42470" xr:uid="{00000000-0005-0000-0000-0000C0B60000}"/>
    <cellStyle name="Note 6 4 4 3 5" xfId="13002" xr:uid="{00000000-0005-0000-0000-0000C1B60000}"/>
    <cellStyle name="Note 6 4 4 3 5 2" xfId="30437" xr:uid="{00000000-0005-0000-0000-0000C2B60000}"/>
    <cellStyle name="Note 6 4 4 3 5 3" xfId="44890" xr:uid="{00000000-0005-0000-0000-0000C3B60000}"/>
    <cellStyle name="Note 6 4 4 3 6" xfId="20009" xr:uid="{00000000-0005-0000-0000-0000C4B60000}"/>
    <cellStyle name="Note 6 4 4 4" xfId="3169" xr:uid="{00000000-0005-0000-0000-0000C5B60000}"/>
    <cellStyle name="Note 6 4 4 4 2" xfId="5680" xr:uid="{00000000-0005-0000-0000-0000C6B60000}"/>
    <cellStyle name="Note 6 4 4 4 2 2" xfId="23116" xr:uid="{00000000-0005-0000-0000-0000C7B60000}"/>
    <cellStyle name="Note 6 4 4 4 2 3" xfId="37569" xr:uid="{00000000-0005-0000-0000-0000C8B60000}"/>
    <cellStyle name="Note 6 4 4 4 3" xfId="8142" xr:uid="{00000000-0005-0000-0000-0000C9B60000}"/>
    <cellStyle name="Note 6 4 4 4 3 2" xfId="25577" xr:uid="{00000000-0005-0000-0000-0000CAB60000}"/>
    <cellStyle name="Note 6 4 4 4 3 3" xfId="40030" xr:uid="{00000000-0005-0000-0000-0000CBB60000}"/>
    <cellStyle name="Note 6 4 4 4 4" xfId="10583" xr:uid="{00000000-0005-0000-0000-0000CCB60000}"/>
    <cellStyle name="Note 6 4 4 4 4 2" xfId="28018" xr:uid="{00000000-0005-0000-0000-0000CDB60000}"/>
    <cellStyle name="Note 6 4 4 4 4 3" xfId="42471" xr:uid="{00000000-0005-0000-0000-0000CEB60000}"/>
    <cellStyle name="Note 6 4 4 4 5" xfId="13003" xr:uid="{00000000-0005-0000-0000-0000CFB60000}"/>
    <cellStyle name="Note 6 4 4 4 5 2" xfId="30438" xr:uid="{00000000-0005-0000-0000-0000D0B60000}"/>
    <cellStyle name="Note 6 4 4 4 5 3" xfId="44891" xr:uid="{00000000-0005-0000-0000-0000D1B60000}"/>
    <cellStyle name="Note 6 4 4 4 6" xfId="15562" xr:uid="{00000000-0005-0000-0000-0000D2B60000}"/>
    <cellStyle name="Note 6 4 4 4 6 2" xfId="32997" xr:uid="{00000000-0005-0000-0000-0000D3B60000}"/>
    <cellStyle name="Note 6 4 4 4 6 3" xfId="47450" xr:uid="{00000000-0005-0000-0000-0000D4B60000}"/>
    <cellStyle name="Note 6 4 4 4 7" xfId="20010" xr:uid="{00000000-0005-0000-0000-0000D5B60000}"/>
    <cellStyle name="Note 6 4 4 4 8" xfId="20724" xr:uid="{00000000-0005-0000-0000-0000D6B60000}"/>
    <cellStyle name="Note 6 4 4 5" xfId="5677" xr:uid="{00000000-0005-0000-0000-0000D7B60000}"/>
    <cellStyle name="Note 6 4 4 5 2" xfId="14883" xr:uid="{00000000-0005-0000-0000-0000D8B60000}"/>
    <cellStyle name="Note 6 4 4 5 2 2" xfId="32318" xr:uid="{00000000-0005-0000-0000-0000D9B60000}"/>
    <cellStyle name="Note 6 4 4 5 2 3" xfId="46771" xr:uid="{00000000-0005-0000-0000-0000DAB60000}"/>
    <cellStyle name="Note 6 4 4 5 3" xfId="17344" xr:uid="{00000000-0005-0000-0000-0000DBB60000}"/>
    <cellStyle name="Note 6 4 4 5 3 2" xfId="34779" xr:uid="{00000000-0005-0000-0000-0000DCB60000}"/>
    <cellStyle name="Note 6 4 4 5 3 3" xfId="49232" xr:uid="{00000000-0005-0000-0000-0000DDB60000}"/>
    <cellStyle name="Note 6 4 4 5 4" xfId="23113" xr:uid="{00000000-0005-0000-0000-0000DEB60000}"/>
    <cellStyle name="Note 6 4 4 5 5" xfId="37566" xr:uid="{00000000-0005-0000-0000-0000DFB60000}"/>
    <cellStyle name="Note 6 4 4 6" xfId="8139" xr:uid="{00000000-0005-0000-0000-0000E0B60000}"/>
    <cellStyle name="Note 6 4 4 6 2" xfId="25574" xr:uid="{00000000-0005-0000-0000-0000E1B60000}"/>
    <cellStyle name="Note 6 4 4 6 3" xfId="40027" xr:uid="{00000000-0005-0000-0000-0000E2B60000}"/>
    <cellStyle name="Note 6 4 4 7" xfId="10580" xr:uid="{00000000-0005-0000-0000-0000E3B60000}"/>
    <cellStyle name="Note 6 4 4 7 2" xfId="28015" xr:uid="{00000000-0005-0000-0000-0000E4B60000}"/>
    <cellStyle name="Note 6 4 4 7 3" xfId="42468" xr:uid="{00000000-0005-0000-0000-0000E5B60000}"/>
    <cellStyle name="Note 6 4 4 8" xfId="13000" xr:uid="{00000000-0005-0000-0000-0000E6B60000}"/>
    <cellStyle name="Note 6 4 4 8 2" xfId="30435" xr:uid="{00000000-0005-0000-0000-0000E7B60000}"/>
    <cellStyle name="Note 6 4 4 8 3" xfId="44888" xr:uid="{00000000-0005-0000-0000-0000E8B60000}"/>
    <cellStyle name="Note 6 4 4 9" xfId="20007" xr:uid="{00000000-0005-0000-0000-0000E9B60000}"/>
    <cellStyle name="Note 6 4 5" xfId="3170" xr:uid="{00000000-0005-0000-0000-0000EAB60000}"/>
    <cellStyle name="Note 6 4 5 2" xfId="3171" xr:uid="{00000000-0005-0000-0000-0000EBB60000}"/>
    <cellStyle name="Note 6 4 5 2 2" xfId="5682" xr:uid="{00000000-0005-0000-0000-0000ECB60000}"/>
    <cellStyle name="Note 6 4 5 2 2 2" xfId="14887" xr:uid="{00000000-0005-0000-0000-0000EDB60000}"/>
    <cellStyle name="Note 6 4 5 2 2 2 2" xfId="32322" xr:uid="{00000000-0005-0000-0000-0000EEB60000}"/>
    <cellStyle name="Note 6 4 5 2 2 2 3" xfId="46775" xr:uid="{00000000-0005-0000-0000-0000EFB60000}"/>
    <cellStyle name="Note 6 4 5 2 2 3" xfId="17348" xr:uid="{00000000-0005-0000-0000-0000F0B60000}"/>
    <cellStyle name="Note 6 4 5 2 2 3 2" xfId="34783" xr:uid="{00000000-0005-0000-0000-0000F1B60000}"/>
    <cellStyle name="Note 6 4 5 2 2 3 3" xfId="49236" xr:uid="{00000000-0005-0000-0000-0000F2B60000}"/>
    <cellStyle name="Note 6 4 5 2 2 4" xfId="23118" xr:uid="{00000000-0005-0000-0000-0000F3B60000}"/>
    <cellStyle name="Note 6 4 5 2 2 5" xfId="37571" xr:uid="{00000000-0005-0000-0000-0000F4B60000}"/>
    <cellStyle name="Note 6 4 5 2 3" xfId="8144" xr:uid="{00000000-0005-0000-0000-0000F5B60000}"/>
    <cellStyle name="Note 6 4 5 2 3 2" xfId="25579" xr:uid="{00000000-0005-0000-0000-0000F6B60000}"/>
    <cellStyle name="Note 6 4 5 2 3 3" xfId="40032" xr:uid="{00000000-0005-0000-0000-0000F7B60000}"/>
    <cellStyle name="Note 6 4 5 2 4" xfId="10585" xr:uid="{00000000-0005-0000-0000-0000F8B60000}"/>
    <cellStyle name="Note 6 4 5 2 4 2" xfId="28020" xr:uid="{00000000-0005-0000-0000-0000F9B60000}"/>
    <cellStyle name="Note 6 4 5 2 4 3" xfId="42473" xr:uid="{00000000-0005-0000-0000-0000FAB60000}"/>
    <cellStyle name="Note 6 4 5 2 5" xfId="13005" xr:uid="{00000000-0005-0000-0000-0000FBB60000}"/>
    <cellStyle name="Note 6 4 5 2 5 2" xfId="30440" xr:uid="{00000000-0005-0000-0000-0000FCB60000}"/>
    <cellStyle name="Note 6 4 5 2 5 3" xfId="44893" xr:uid="{00000000-0005-0000-0000-0000FDB60000}"/>
    <cellStyle name="Note 6 4 5 2 6" xfId="20012" xr:uid="{00000000-0005-0000-0000-0000FEB60000}"/>
    <cellStyle name="Note 6 4 5 3" xfId="3172" xr:uid="{00000000-0005-0000-0000-0000FFB60000}"/>
    <cellStyle name="Note 6 4 5 3 2" xfId="5683" xr:uid="{00000000-0005-0000-0000-000000B70000}"/>
    <cellStyle name="Note 6 4 5 3 2 2" xfId="14888" xr:uid="{00000000-0005-0000-0000-000001B70000}"/>
    <cellStyle name="Note 6 4 5 3 2 2 2" xfId="32323" xr:uid="{00000000-0005-0000-0000-000002B70000}"/>
    <cellStyle name="Note 6 4 5 3 2 2 3" xfId="46776" xr:uid="{00000000-0005-0000-0000-000003B70000}"/>
    <cellStyle name="Note 6 4 5 3 2 3" xfId="17349" xr:uid="{00000000-0005-0000-0000-000004B70000}"/>
    <cellStyle name="Note 6 4 5 3 2 3 2" xfId="34784" xr:uid="{00000000-0005-0000-0000-000005B70000}"/>
    <cellStyle name="Note 6 4 5 3 2 3 3" xfId="49237" xr:uid="{00000000-0005-0000-0000-000006B70000}"/>
    <cellStyle name="Note 6 4 5 3 2 4" xfId="23119" xr:uid="{00000000-0005-0000-0000-000007B70000}"/>
    <cellStyle name="Note 6 4 5 3 2 5" xfId="37572" xr:uid="{00000000-0005-0000-0000-000008B70000}"/>
    <cellStyle name="Note 6 4 5 3 3" xfId="8145" xr:uid="{00000000-0005-0000-0000-000009B70000}"/>
    <cellStyle name="Note 6 4 5 3 3 2" xfId="25580" xr:uid="{00000000-0005-0000-0000-00000AB70000}"/>
    <cellStyle name="Note 6 4 5 3 3 3" xfId="40033" xr:uid="{00000000-0005-0000-0000-00000BB70000}"/>
    <cellStyle name="Note 6 4 5 3 4" xfId="10586" xr:uid="{00000000-0005-0000-0000-00000CB70000}"/>
    <cellStyle name="Note 6 4 5 3 4 2" xfId="28021" xr:uid="{00000000-0005-0000-0000-00000DB70000}"/>
    <cellStyle name="Note 6 4 5 3 4 3" xfId="42474" xr:uid="{00000000-0005-0000-0000-00000EB70000}"/>
    <cellStyle name="Note 6 4 5 3 5" xfId="13006" xr:uid="{00000000-0005-0000-0000-00000FB70000}"/>
    <cellStyle name="Note 6 4 5 3 5 2" xfId="30441" xr:uid="{00000000-0005-0000-0000-000010B70000}"/>
    <cellStyle name="Note 6 4 5 3 5 3" xfId="44894" xr:uid="{00000000-0005-0000-0000-000011B70000}"/>
    <cellStyle name="Note 6 4 5 3 6" xfId="20013" xr:uid="{00000000-0005-0000-0000-000012B70000}"/>
    <cellStyle name="Note 6 4 5 4" xfId="3173" xr:uid="{00000000-0005-0000-0000-000013B70000}"/>
    <cellStyle name="Note 6 4 5 4 2" xfId="5684" xr:uid="{00000000-0005-0000-0000-000014B70000}"/>
    <cellStyle name="Note 6 4 5 4 2 2" xfId="23120" xr:uid="{00000000-0005-0000-0000-000015B70000}"/>
    <cellStyle name="Note 6 4 5 4 2 3" xfId="37573" xr:uid="{00000000-0005-0000-0000-000016B70000}"/>
    <cellStyle name="Note 6 4 5 4 3" xfId="8146" xr:uid="{00000000-0005-0000-0000-000017B70000}"/>
    <cellStyle name="Note 6 4 5 4 3 2" xfId="25581" xr:uid="{00000000-0005-0000-0000-000018B70000}"/>
    <cellStyle name="Note 6 4 5 4 3 3" xfId="40034" xr:uid="{00000000-0005-0000-0000-000019B70000}"/>
    <cellStyle name="Note 6 4 5 4 4" xfId="10587" xr:uid="{00000000-0005-0000-0000-00001AB70000}"/>
    <cellStyle name="Note 6 4 5 4 4 2" xfId="28022" xr:uid="{00000000-0005-0000-0000-00001BB70000}"/>
    <cellStyle name="Note 6 4 5 4 4 3" xfId="42475" xr:uid="{00000000-0005-0000-0000-00001CB70000}"/>
    <cellStyle name="Note 6 4 5 4 5" xfId="13007" xr:uid="{00000000-0005-0000-0000-00001DB70000}"/>
    <cellStyle name="Note 6 4 5 4 5 2" xfId="30442" xr:uid="{00000000-0005-0000-0000-00001EB70000}"/>
    <cellStyle name="Note 6 4 5 4 5 3" xfId="44895" xr:uid="{00000000-0005-0000-0000-00001FB70000}"/>
    <cellStyle name="Note 6 4 5 4 6" xfId="15563" xr:uid="{00000000-0005-0000-0000-000020B70000}"/>
    <cellStyle name="Note 6 4 5 4 6 2" xfId="32998" xr:uid="{00000000-0005-0000-0000-000021B70000}"/>
    <cellStyle name="Note 6 4 5 4 6 3" xfId="47451" xr:uid="{00000000-0005-0000-0000-000022B70000}"/>
    <cellStyle name="Note 6 4 5 4 7" xfId="20014" xr:uid="{00000000-0005-0000-0000-000023B70000}"/>
    <cellStyle name="Note 6 4 5 4 8" xfId="20725" xr:uid="{00000000-0005-0000-0000-000024B70000}"/>
    <cellStyle name="Note 6 4 5 5" xfId="5681" xr:uid="{00000000-0005-0000-0000-000025B70000}"/>
    <cellStyle name="Note 6 4 5 5 2" xfId="14886" xr:uid="{00000000-0005-0000-0000-000026B70000}"/>
    <cellStyle name="Note 6 4 5 5 2 2" xfId="32321" xr:uid="{00000000-0005-0000-0000-000027B70000}"/>
    <cellStyle name="Note 6 4 5 5 2 3" xfId="46774" xr:uid="{00000000-0005-0000-0000-000028B70000}"/>
    <cellStyle name="Note 6 4 5 5 3" xfId="17347" xr:uid="{00000000-0005-0000-0000-000029B70000}"/>
    <cellStyle name="Note 6 4 5 5 3 2" xfId="34782" xr:uid="{00000000-0005-0000-0000-00002AB70000}"/>
    <cellStyle name="Note 6 4 5 5 3 3" xfId="49235" xr:uid="{00000000-0005-0000-0000-00002BB70000}"/>
    <cellStyle name="Note 6 4 5 5 4" xfId="23117" xr:uid="{00000000-0005-0000-0000-00002CB70000}"/>
    <cellStyle name="Note 6 4 5 5 5" xfId="37570" xr:uid="{00000000-0005-0000-0000-00002DB70000}"/>
    <cellStyle name="Note 6 4 5 6" xfId="8143" xr:uid="{00000000-0005-0000-0000-00002EB70000}"/>
    <cellStyle name="Note 6 4 5 6 2" xfId="25578" xr:uid="{00000000-0005-0000-0000-00002FB70000}"/>
    <cellStyle name="Note 6 4 5 6 3" xfId="40031" xr:uid="{00000000-0005-0000-0000-000030B70000}"/>
    <cellStyle name="Note 6 4 5 7" xfId="10584" xr:uid="{00000000-0005-0000-0000-000031B70000}"/>
    <cellStyle name="Note 6 4 5 7 2" xfId="28019" xr:uid="{00000000-0005-0000-0000-000032B70000}"/>
    <cellStyle name="Note 6 4 5 7 3" xfId="42472" xr:uid="{00000000-0005-0000-0000-000033B70000}"/>
    <cellStyle name="Note 6 4 5 8" xfId="13004" xr:uid="{00000000-0005-0000-0000-000034B70000}"/>
    <cellStyle name="Note 6 4 5 8 2" xfId="30439" xr:uid="{00000000-0005-0000-0000-000035B70000}"/>
    <cellStyle name="Note 6 4 5 8 3" xfId="44892" xr:uid="{00000000-0005-0000-0000-000036B70000}"/>
    <cellStyle name="Note 6 4 5 9" xfId="20011" xr:uid="{00000000-0005-0000-0000-000037B70000}"/>
    <cellStyle name="Note 6 4 6" xfId="3174" xr:uid="{00000000-0005-0000-0000-000038B70000}"/>
    <cellStyle name="Note 6 4 6 2" xfId="5685" xr:uid="{00000000-0005-0000-0000-000039B70000}"/>
    <cellStyle name="Note 6 4 6 2 2" xfId="14889" xr:uid="{00000000-0005-0000-0000-00003AB70000}"/>
    <cellStyle name="Note 6 4 6 2 2 2" xfId="32324" xr:uid="{00000000-0005-0000-0000-00003BB70000}"/>
    <cellStyle name="Note 6 4 6 2 2 3" xfId="46777" xr:uid="{00000000-0005-0000-0000-00003CB70000}"/>
    <cellStyle name="Note 6 4 6 2 3" xfId="17350" xr:uid="{00000000-0005-0000-0000-00003DB70000}"/>
    <cellStyle name="Note 6 4 6 2 3 2" xfId="34785" xr:uid="{00000000-0005-0000-0000-00003EB70000}"/>
    <cellStyle name="Note 6 4 6 2 3 3" xfId="49238" xr:uid="{00000000-0005-0000-0000-00003FB70000}"/>
    <cellStyle name="Note 6 4 6 2 4" xfId="23121" xr:uid="{00000000-0005-0000-0000-000040B70000}"/>
    <cellStyle name="Note 6 4 6 2 5" xfId="37574" xr:uid="{00000000-0005-0000-0000-000041B70000}"/>
    <cellStyle name="Note 6 4 6 3" xfId="8147" xr:uid="{00000000-0005-0000-0000-000042B70000}"/>
    <cellStyle name="Note 6 4 6 3 2" xfId="25582" xr:uid="{00000000-0005-0000-0000-000043B70000}"/>
    <cellStyle name="Note 6 4 6 3 3" xfId="40035" xr:uid="{00000000-0005-0000-0000-000044B70000}"/>
    <cellStyle name="Note 6 4 6 4" xfId="10588" xr:uid="{00000000-0005-0000-0000-000045B70000}"/>
    <cellStyle name="Note 6 4 6 4 2" xfId="28023" xr:uid="{00000000-0005-0000-0000-000046B70000}"/>
    <cellStyle name="Note 6 4 6 4 3" xfId="42476" xr:uid="{00000000-0005-0000-0000-000047B70000}"/>
    <cellStyle name="Note 6 4 6 5" xfId="13008" xr:uid="{00000000-0005-0000-0000-000048B70000}"/>
    <cellStyle name="Note 6 4 6 5 2" xfId="30443" xr:uid="{00000000-0005-0000-0000-000049B70000}"/>
    <cellStyle name="Note 6 4 6 5 3" xfId="44896" xr:uid="{00000000-0005-0000-0000-00004AB70000}"/>
    <cellStyle name="Note 6 4 6 6" xfId="20015" xr:uid="{00000000-0005-0000-0000-00004BB70000}"/>
    <cellStyle name="Note 6 4 7" xfId="3175" xr:uid="{00000000-0005-0000-0000-00004CB70000}"/>
    <cellStyle name="Note 6 4 7 2" xfId="5686" xr:uid="{00000000-0005-0000-0000-00004DB70000}"/>
    <cellStyle name="Note 6 4 7 2 2" xfId="14890" xr:uid="{00000000-0005-0000-0000-00004EB70000}"/>
    <cellStyle name="Note 6 4 7 2 2 2" xfId="32325" xr:uid="{00000000-0005-0000-0000-00004FB70000}"/>
    <cellStyle name="Note 6 4 7 2 2 3" xfId="46778" xr:uid="{00000000-0005-0000-0000-000050B70000}"/>
    <cellStyle name="Note 6 4 7 2 3" xfId="17351" xr:uid="{00000000-0005-0000-0000-000051B70000}"/>
    <cellStyle name="Note 6 4 7 2 3 2" xfId="34786" xr:uid="{00000000-0005-0000-0000-000052B70000}"/>
    <cellStyle name="Note 6 4 7 2 3 3" xfId="49239" xr:uid="{00000000-0005-0000-0000-000053B70000}"/>
    <cellStyle name="Note 6 4 7 2 4" xfId="23122" xr:uid="{00000000-0005-0000-0000-000054B70000}"/>
    <cellStyle name="Note 6 4 7 2 5" xfId="37575" xr:uid="{00000000-0005-0000-0000-000055B70000}"/>
    <cellStyle name="Note 6 4 7 3" xfId="8148" xr:uid="{00000000-0005-0000-0000-000056B70000}"/>
    <cellStyle name="Note 6 4 7 3 2" xfId="25583" xr:uid="{00000000-0005-0000-0000-000057B70000}"/>
    <cellStyle name="Note 6 4 7 3 3" xfId="40036" xr:uid="{00000000-0005-0000-0000-000058B70000}"/>
    <cellStyle name="Note 6 4 7 4" xfId="10589" xr:uid="{00000000-0005-0000-0000-000059B70000}"/>
    <cellStyle name="Note 6 4 7 4 2" xfId="28024" xr:uid="{00000000-0005-0000-0000-00005AB70000}"/>
    <cellStyle name="Note 6 4 7 4 3" xfId="42477" xr:uid="{00000000-0005-0000-0000-00005BB70000}"/>
    <cellStyle name="Note 6 4 7 5" xfId="13009" xr:uid="{00000000-0005-0000-0000-00005CB70000}"/>
    <cellStyle name="Note 6 4 7 5 2" xfId="30444" xr:uid="{00000000-0005-0000-0000-00005DB70000}"/>
    <cellStyle name="Note 6 4 7 5 3" xfId="44897" xr:uid="{00000000-0005-0000-0000-00005EB70000}"/>
    <cellStyle name="Note 6 4 7 6" xfId="20016" xr:uid="{00000000-0005-0000-0000-00005FB70000}"/>
    <cellStyle name="Note 6 4 8" xfId="3176" xr:uid="{00000000-0005-0000-0000-000060B70000}"/>
    <cellStyle name="Note 6 4 8 2" xfId="5687" xr:uid="{00000000-0005-0000-0000-000061B70000}"/>
    <cellStyle name="Note 6 4 8 2 2" xfId="23123" xr:uid="{00000000-0005-0000-0000-000062B70000}"/>
    <cellStyle name="Note 6 4 8 2 3" xfId="37576" xr:uid="{00000000-0005-0000-0000-000063B70000}"/>
    <cellStyle name="Note 6 4 8 3" xfId="8149" xr:uid="{00000000-0005-0000-0000-000064B70000}"/>
    <cellStyle name="Note 6 4 8 3 2" xfId="25584" xr:uid="{00000000-0005-0000-0000-000065B70000}"/>
    <cellStyle name="Note 6 4 8 3 3" xfId="40037" xr:uid="{00000000-0005-0000-0000-000066B70000}"/>
    <cellStyle name="Note 6 4 8 4" xfId="10590" xr:uid="{00000000-0005-0000-0000-000067B70000}"/>
    <cellStyle name="Note 6 4 8 4 2" xfId="28025" xr:uid="{00000000-0005-0000-0000-000068B70000}"/>
    <cellStyle name="Note 6 4 8 4 3" xfId="42478" xr:uid="{00000000-0005-0000-0000-000069B70000}"/>
    <cellStyle name="Note 6 4 8 5" xfId="13010" xr:uid="{00000000-0005-0000-0000-00006AB70000}"/>
    <cellStyle name="Note 6 4 8 5 2" xfId="30445" xr:uid="{00000000-0005-0000-0000-00006BB70000}"/>
    <cellStyle name="Note 6 4 8 5 3" xfId="44898" xr:uid="{00000000-0005-0000-0000-00006CB70000}"/>
    <cellStyle name="Note 6 4 8 6" xfId="15564" xr:uid="{00000000-0005-0000-0000-00006DB70000}"/>
    <cellStyle name="Note 6 4 8 6 2" xfId="32999" xr:uid="{00000000-0005-0000-0000-00006EB70000}"/>
    <cellStyle name="Note 6 4 8 6 3" xfId="47452" xr:uid="{00000000-0005-0000-0000-00006FB70000}"/>
    <cellStyle name="Note 6 4 8 7" xfId="20017" xr:uid="{00000000-0005-0000-0000-000070B70000}"/>
    <cellStyle name="Note 6 4 8 8" xfId="20726" xr:uid="{00000000-0005-0000-0000-000071B70000}"/>
    <cellStyle name="Note 6 4 9" xfId="5668" xr:uid="{00000000-0005-0000-0000-000072B70000}"/>
    <cellStyle name="Note 6 4 9 2" xfId="14876" xr:uid="{00000000-0005-0000-0000-000073B70000}"/>
    <cellStyle name="Note 6 4 9 2 2" xfId="32311" xr:uid="{00000000-0005-0000-0000-000074B70000}"/>
    <cellStyle name="Note 6 4 9 2 3" xfId="46764" xr:uid="{00000000-0005-0000-0000-000075B70000}"/>
    <cellStyle name="Note 6 4 9 3" xfId="17337" xr:uid="{00000000-0005-0000-0000-000076B70000}"/>
    <cellStyle name="Note 6 4 9 3 2" xfId="34772" xr:uid="{00000000-0005-0000-0000-000077B70000}"/>
    <cellStyle name="Note 6 4 9 3 3" xfId="49225" xr:uid="{00000000-0005-0000-0000-000078B70000}"/>
    <cellStyle name="Note 6 4 9 4" xfId="23104" xr:uid="{00000000-0005-0000-0000-000079B70000}"/>
    <cellStyle name="Note 6 4 9 5" xfId="37557" xr:uid="{00000000-0005-0000-0000-00007AB70000}"/>
    <cellStyle name="Note 6 5" xfId="3177" xr:uid="{00000000-0005-0000-0000-00007BB70000}"/>
    <cellStyle name="Note 6 5 10" xfId="8150" xr:uid="{00000000-0005-0000-0000-00007CB70000}"/>
    <cellStyle name="Note 6 5 10 2" xfId="25585" xr:uid="{00000000-0005-0000-0000-00007DB70000}"/>
    <cellStyle name="Note 6 5 10 3" xfId="40038" xr:uid="{00000000-0005-0000-0000-00007EB70000}"/>
    <cellStyle name="Note 6 5 11" xfId="10591" xr:uid="{00000000-0005-0000-0000-00007FB70000}"/>
    <cellStyle name="Note 6 5 11 2" xfId="28026" xr:uid="{00000000-0005-0000-0000-000080B70000}"/>
    <cellStyle name="Note 6 5 11 3" xfId="42479" xr:uid="{00000000-0005-0000-0000-000081B70000}"/>
    <cellStyle name="Note 6 5 12" xfId="13011" xr:uid="{00000000-0005-0000-0000-000082B70000}"/>
    <cellStyle name="Note 6 5 12 2" xfId="30446" xr:uid="{00000000-0005-0000-0000-000083B70000}"/>
    <cellStyle name="Note 6 5 12 3" xfId="44899" xr:uid="{00000000-0005-0000-0000-000084B70000}"/>
    <cellStyle name="Note 6 5 13" xfId="20018" xr:uid="{00000000-0005-0000-0000-000085B70000}"/>
    <cellStyle name="Note 6 5 2" xfId="3178" xr:uid="{00000000-0005-0000-0000-000086B70000}"/>
    <cellStyle name="Note 6 5 2 2" xfId="3179" xr:uid="{00000000-0005-0000-0000-000087B70000}"/>
    <cellStyle name="Note 6 5 2 2 2" xfId="5690" xr:uid="{00000000-0005-0000-0000-000088B70000}"/>
    <cellStyle name="Note 6 5 2 2 2 2" xfId="14893" xr:uid="{00000000-0005-0000-0000-000089B70000}"/>
    <cellStyle name="Note 6 5 2 2 2 2 2" xfId="32328" xr:uid="{00000000-0005-0000-0000-00008AB70000}"/>
    <cellStyle name="Note 6 5 2 2 2 2 3" xfId="46781" xr:uid="{00000000-0005-0000-0000-00008BB70000}"/>
    <cellStyle name="Note 6 5 2 2 2 3" xfId="17354" xr:uid="{00000000-0005-0000-0000-00008CB70000}"/>
    <cellStyle name="Note 6 5 2 2 2 3 2" xfId="34789" xr:uid="{00000000-0005-0000-0000-00008DB70000}"/>
    <cellStyle name="Note 6 5 2 2 2 3 3" xfId="49242" xr:uid="{00000000-0005-0000-0000-00008EB70000}"/>
    <cellStyle name="Note 6 5 2 2 2 4" xfId="23126" xr:uid="{00000000-0005-0000-0000-00008FB70000}"/>
    <cellStyle name="Note 6 5 2 2 2 5" xfId="37579" xr:uid="{00000000-0005-0000-0000-000090B70000}"/>
    <cellStyle name="Note 6 5 2 2 3" xfId="8152" xr:uid="{00000000-0005-0000-0000-000091B70000}"/>
    <cellStyle name="Note 6 5 2 2 3 2" xfId="25587" xr:uid="{00000000-0005-0000-0000-000092B70000}"/>
    <cellStyle name="Note 6 5 2 2 3 3" xfId="40040" xr:uid="{00000000-0005-0000-0000-000093B70000}"/>
    <cellStyle name="Note 6 5 2 2 4" xfId="10593" xr:uid="{00000000-0005-0000-0000-000094B70000}"/>
    <cellStyle name="Note 6 5 2 2 4 2" xfId="28028" xr:uid="{00000000-0005-0000-0000-000095B70000}"/>
    <cellStyle name="Note 6 5 2 2 4 3" xfId="42481" xr:uid="{00000000-0005-0000-0000-000096B70000}"/>
    <cellStyle name="Note 6 5 2 2 5" xfId="13013" xr:uid="{00000000-0005-0000-0000-000097B70000}"/>
    <cellStyle name="Note 6 5 2 2 5 2" xfId="30448" xr:uid="{00000000-0005-0000-0000-000098B70000}"/>
    <cellStyle name="Note 6 5 2 2 5 3" xfId="44901" xr:uid="{00000000-0005-0000-0000-000099B70000}"/>
    <cellStyle name="Note 6 5 2 2 6" xfId="20020" xr:uid="{00000000-0005-0000-0000-00009AB70000}"/>
    <cellStyle name="Note 6 5 2 3" xfId="3180" xr:uid="{00000000-0005-0000-0000-00009BB70000}"/>
    <cellStyle name="Note 6 5 2 3 2" xfId="5691" xr:uid="{00000000-0005-0000-0000-00009CB70000}"/>
    <cellStyle name="Note 6 5 2 3 2 2" xfId="14894" xr:uid="{00000000-0005-0000-0000-00009DB70000}"/>
    <cellStyle name="Note 6 5 2 3 2 2 2" xfId="32329" xr:uid="{00000000-0005-0000-0000-00009EB70000}"/>
    <cellStyle name="Note 6 5 2 3 2 2 3" xfId="46782" xr:uid="{00000000-0005-0000-0000-00009FB70000}"/>
    <cellStyle name="Note 6 5 2 3 2 3" xfId="17355" xr:uid="{00000000-0005-0000-0000-0000A0B70000}"/>
    <cellStyle name="Note 6 5 2 3 2 3 2" xfId="34790" xr:uid="{00000000-0005-0000-0000-0000A1B70000}"/>
    <cellStyle name="Note 6 5 2 3 2 3 3" xfId="49243" xr:uid="{00000000-0005-0000-0000-0000A2B70000}"/>
    <cellStyle name="Note 6 5 2 3 2 4" xfId="23127" xr:uid="{00000000-0005-0000-0000-0000A3B70000}"/>
    <cellStyle name="Note 6 5 2 3 2 5" xfId="37580" xr:uid="{00000000-0005-0000-0000-0000A4B70000}"/>
    <cellStyle name="Note 6 5 2 3 3" xfId="8153" xr:uid="{00000000-0005-0000-0000-0000A5B70000}"/>
    <cellStyle name="Note 6 5 2 3 3 2" xfId="25588" xr:uid="{00000000-0005-0000-0000-0000A6B70000}"/>
    <cellStyle name="Note 6 5 2 3 3 3" xfId="40041" xr:uid="{00000000-0005-0000-0000-0000A7B70000}"/>
    <cellStyle name="Note 6 5 2 3 4" xfId="10594" xr:uid="{00000000-0005-0000-0000-0000A8B70000}"/>
    <cellStyle name="Note 6 5 2 3 4 2" xfId="28029" xr:uid="{00000000-0005-0000-0000-0000A9B70000}"/>
    <cellStyle name="Note 6 5 2 3 4 3" xfId="42482" xr:uid="{00000000-0005-0000-0000-0000AAB70000}"/>
    <cellStyle name="Note 6 5 2 3 5" xfId="13014" xr:uid="{00000000-0005-0000-0000-0000ABB70000}"/>
    <cellStyle name="Note 6 5 2 3 5 2" xfId="30449" xr:uid="{00000000-0005-0000-0000-0000ACB70000}"/>
    <cellStyle name="Note 6 5 2 3 5 3" xfId="44902" xr:uid="{00000000-0005-0000-0000-0000ADB70000}"/>
    <cellStyle name="Note 6 5 2 3 6" xfId="20021" xr:uid="{00000000-0005-0000-0000-0000AEB70000}"/>
    <cellStyle name="Note 6 5 2 4" xfId="3181" xr:uid="{00000000-0005-0000-0000-0000AFB70000}"/>
    <cellStyle name="Note 6 5 2 4 2" xfId="5692" xr:uid="{00000000-0005-0000-0000-0000B0B70000}"/>
    <cellStyle name="Note 6 5 2 4 2 2" xfId="23128" xr:uid="{00000000-0005-0000-0000-0000B1B70000}"/>
    <cellStyle name="Note 6 5 2 4 2 3" xfId="37581" xr:uid="{00000000-0005-0000-0000-0000B2B70000}"/>
    <cellStyle name="Note 6 5 2 4 3" xfId="8154" xr:uid="{00000000-0005-0000-0000-0000B3B70000}"/>
    <cellStyle name="Note 6 5 2 4 3 2" xfId="25589" xr:uid="{00000000-0005-0000-0000-0000B4B70000}"/>
    <cellStyle name="Note 6 5 2 4 3 3" xfId="40042" xr:uid="{00000000-0005-0000-0000-0000B5B70000}"/>
    <cellStyle name="Note 6 5 2 4 4" xfId="10595" xr:uid="{00000000-0005-0000-0000-0000B6B70000}"/>
    <cellStyle name="Note 6 5 2 4 4 2" xfId="28030" xr:uid="{00000000-0005-0000-0000-0000B7B70000}"/>
    <cellStyle name="Note 6 5 2 4 4 3" xfId="42483" xr:uid="{00000000-0005-0000-0000-0000B8B70000}"/>
    <cellStyle name="Note 6 5 2 4 5" xfId="13015" xr:uid="{00000000-0005-0000-0000-0000B9B70000}"/>
    <cellStyle name="Note 6 5 2 4 5 2" xfId="30450" xr:uid="{00000000-0005-0000-0000-0000BAB70000}"/>
    <cellStyle name="Note 6 5 2 4 5 3" xfId="44903" xr:uid="{00000000-0005-0000-0000-0000BBB70000}"/>
    <cellStyle name="Note 6 5 2 4 6" xfId="15565" xr:uid="{00000000-0005-0000-0000-0000BCB70000}"/>
    <cellStyle name="Note 6 5 2 4 6 2" xfId="33000" xr:uid="{00000000-0005-0000-0000-0000BDB70000}"/>
    <cellStyle name="Note 6 5 2 4 6 3" xfId="47453" xr:uid="{00000000-0005-0000-0000-0000BEB70000}"/>
    <cellStyle name="Note 6 5 2 4 7" xfId="20022" xr:uid="{00000000-0005-0000-0000-0000BFB70000}"/>
    <cellStyle name="Note 6 5 2 4 8" xfId="20727" xr:uid="{00000000-0005-0000-0000-0000C0B70000}"/>
    <cellStyle name="Note 6 5 2 5" xfId="5689" xr:uid="{00000000-0005-0000-0000-0000C1B70000}"/>
    <cellStyle name="Note 6 5 2 5 2" xfId="14892" xr:uid="{00000000-0005-0000-0000-0000C2B70000}"/>
    <cellStyle name="Note 6 5 2 5 2 2" xfId="32327" xr:uid="{00000000-0005-0000-0000-0000C3B70000}"/>
    <cellStyle name="Note 6 5 2 5 2 3" xfId="46780" xr:uid="{00000000-0005-0000-0000-0000C4B70000}"/>
    <cellStyle name="Note 6 5 2 5 3" xfId="17353" xr:uid="{00000000-0005-0000-0000-0000C5B70000}"/>
    <cellStyle name="Note 6 5 2 5 3 2" xfId="34788" xr:uid="{00000000-0005-0000-0000-0000C6B70000}"/>
    <cellStyle name="Note 6 5 2 5 3 3" xfId="49241" xr:uid="{00000000-0005-0000-0000-0000C7B70000}"/>
    <cellStyle name="Note 6 5 2 5 4" xfId="23125" xr:uid="{00000000-0005-0000-0000-0000C8B70000}"/>
    <cellStyle name="Note 6 5 2 5 5" xfId="37578" xr:uid="{00000000-0005-0000-0000-0000C9B70000}"/>
    <cellStyle name="Note 6 5 2 6" xfId="8151" xr:uid="{00000000-0005-0000-0000-0000CAB70000}"/>
    <cellStyle name="Note 6 5 2 6 2" xfId="25586" xr:uid="{00000000-0005-0000-0000-0000CBB70000}"/>
    <cellStyle name="Note 6 5 2 6 3" xfId="40039" xr:uid="{00000000-0005-0000-0000-0000CCB70000}"/>
    <cellStyle name="Note 6 5 2 7" xfId="10592" xr:uid="{00000000-0005-0000-0000-0000CDB70000}"/>
    <cellStyle name="Note 6 5 2 7 2" xfId="28027" xr:uid="{00000000-0005-0000-0000-0000CEB70000}"/>
    <cellStyle name="Note 6 5 2 7 3" xfId="42480" xr:uid="{00000000-0005-0000-0000-0000CFB70000}"/>
    <cellStyle name="Note 6 5 2 8" xfId="13012" xr:uid="{00000000-0005-0000-0000-0000D0B70000}"/>
    <cellStyle name="Note 6 5 2 8 2" xfId="30447" xr:uid="{00000000-0005-0000-0000-0000D1B70000}"/>
    <cellStyle name="Note 6 5 2 8 3" xfId="44900" xr:uid="{00000000-0005-0000-0000-0000D2B70000}"/>
    <cellStyle name="Note 6 5 2 9" xfId="20019" xr:uid="{00000000-0005-0000-0000-0000D3B70000}"/>
    <cellStyle name="Note 6 5 3" xfId="3182" xr:uid="{00000000-0005-0000-0000-0000D4B70000}"/>
    <cellStyle name="Note 6 5 3 2" xfId="3183" xr:uid="{00000000-0005-0000-0000-0000D5B70000}"/>
    <cellStyle name="Note 6 5 3 2 2" xfId="5694" xr:uid="{00000000-0005-0000-0000-0000D6B70000}"/>
    <cellStyle name="Note 6 5 3 2 2 2" xfId="14896" xr:uid="{00000000-0005-0000-0000-0000D7B70000}"/>
    <cellStyle name="Note 6 5 3 2 2 2 2" xfId="32331" xr:uid="{00000000-0005-0000-0000-0000D8B70000}"/>
    <cellStyle name="Note 6 5 3 2 2 2 3" xfId="46784" xr:uid="{00000000-0005-0000-0000-0000D9B70000}"/>
    <cellStyle name="Note 6 5 3 2 2 3" xfId="17357" xr:uid="{00000000-0005-0000-0000-0000DAB70000}"/>
    <cellStyle name="Note 6 5 3 2 2 3 2" xfId="34792" xr:uid="{00000000-0005-0000-0000-0000DBB70000}"/>
    <cellStyle name="Note 6 5 3 2 2 3 3" xfId="49245" xr:uid="{00000000-0005-0000-0000-0000DCB70000}"/>
    <cellStyle name="Note 6 5 3 2 2 4" xfId="23130" xr:uid="{00000000-0005-0000-0000-0000DDB70000}"/>
    <cellStyle name="Note 6 5 3 2 2 5" xfId="37583" xr:uid="{00000000-0005-0000-0000-0000DEB70000}"/>
    <cellStyle name="Note 6 5 3 2 3" xfId="8156" xr:uid="{00000000-0005-0000-0000-0000DFB70000}"/>
    <cellStyle name="Note 6 5 3 2 3 2" xfId="25591" xr:uid="{00000000-0005-0000-0000-0000E0B70000}"/>
    <cellStyle name="Note 6 5 3 2 3 3" xfId="40044" xr:uid="{00000000-0005-0000-0000-0000E1B70000}"/>
    <cellStyle name="Note 6 5 3 2 4" xfId="10597" xr:uid="{00000000-0005-0000-0000-0000E2B70000}"/>
    <cellStyle name="Note 6 5 3 2 4 2" xfId="28032" xr:uid="{00000000-0005-0000-0000-0000E3B70000}"/>
    <cellStyle name="Note 6 5 3 2 4 3" xfId="42485" xr:uid="{00000000-0005-0000-0000-0000E4B70000}"/>
    <cellStyle name="Note 6 5 3 2 5" xfId="13017" xr:uid="{00000000-0005-0000-0000-0000E5B70000}"/>
    <cellStyle name="Note 6 5 3 2 5 2" xfId="30452" xr:uid="{00000000-0005-0000-0000-0000E6B70000}"/>
    <cellStyle name="Note 6 5 3 2 5 3" xfId="44905" xr:uid="{00000000-0005-0000-0000-0000E7B70000}"/>
    <cellStyle name="Note 6 5 3 2 6" xfId="20024" xr:uid="{00000000-0005-0000-0000-0000E8B70000}"/>
    <cellStyle name="Note 6 5 3 3" xfId="3184" xr:uid="{00000000-0005-0000-0000-0000E9B70000}"/>
    <cellStyle name="Note 6 5 3 3 2" xfId="5695" xr:uid="{00000000-0005-0000-0000-0000EAB70000}"/>
    <cellStyle name="Note 6 5 3 3 2 2" xfId="14897" xr:uid="{00000000-0005-0000-0000-0000EBB70000}"/>
    <cellStyle name="Note 6 5 3 3 2 2 2" xfId="32332" xr:uid="{00000000-0005-0000-0000-0000ECB70000}"/>
    <cellStyle name="Note 6 5 3 3 2 2 3" xfId="46785" xr:uid="{00000000-0005-0000-0000-0000EDB70000}"/>
    <cellStyle name="Note 6 5 3 3 2 3" xfId="17358" xr:uid="{00000000-0005-0000-0000-0000EEB70000}"/>
    <cellStyle name="Note 6 5 3 3 2 3 2" xfId="34793" xr:uid="{00000000-0005-0000-0000-0000EFB70000}"/>
    <cellStyle name="Note 6 5 3 3 2 3 3" xfId="49246" xr:uid="{00000000-0005-0000-0000-0000F0B70000}"/>
    <cellStyle name="Note 6 5 3 3 2 4" xfId="23131" xr:uid="{00000000-0005-0000-0000-0000F1B70000}"/>
    <cellStyle name="Note 6 5 3 3 2 5" xfId="37584" xr:uid="{00000000-0005-0000-0000-0000F2B70000}"/>
    <cellStyle name="Note 6 5 3 3 3" xfId="8157" xr:uid="{00000000-0005-0000-0000-0000F3B70000}"/>
    <cellStyle name="Note 6 5 3 3 3 2" xfId="25592" xr:uid="{00000000-0005-0000-0000-0000F4B70000}"/>
    <cellStyle name="Note 6 5 3 3 3 3" xfId="40045" xr:uid="{00000000-0005-0000-0000-0000F5B70000}"/>
    <cellStyle name="Note 6 5 3 3 4" xfId="10598" xr:uid="{00000000-0005-0000-0000-0000F6B70000}"/>
    <cellStyle name="Note 6 5 3 3 4 2" xfId="28033" xr:uid="{00000000-0005-0000-0000-0000F7B70000}"/>
    <cellStyle name="Note 6 5 3 3 4 3" xfId="42486" xr:uid="{00000000-0005-0000-0000-0000F8B70000}"/>
    <cellStyle name="Note 6 5 3 3 5" xfId="13018" xr:uid="{00000000-0005-0000-0000-0000F9B70000}"/>
    <cellStyle name="Note 6 5 3 3 5 2" xfId="30453" xr:uid="{00000000-0005-0000-0000-0000FAB70000}"/>
    <cellStyle name="Note 6 5 3 3 5 3" xfId="44906" xr:uid="{00000000-0005-0000-0000-0000FBB70000}"/>
    <cellStyle name="Note 6 5 3 3 6" xfId="20025" xr:uid="{00000000-0005-0000-0000-0000FCB70000}"/>
    <cellStyle name="Note 6 5 3 4" xfId="3185" xr:uid="{00000000-0005-0000-0000-0000FDB70000}"/>
    <cellStyle name="Note 6 5 3 4 2" xfId="5696" xr:uid="{00000000-0005-0000-0000-0000FEB70000}"/>
    <cellStyle name="Note 6 5 3 4 2 2" xfId="23132" xr:uid="{00000000-0005-0000-0000-0000FFB70000}"/>
    <cellStyle name="Note 6 5 3 4 2 3" xfId="37585" xr:uid="{00000000-0005-0000-0000-000000B80000}"/>
    <cellStyle name="Note 6 5 3 4 3" xfId="8158" xr:uid="{00000000-0005-0000-0000-000001B80000}"/>
    <cellStyle name="Note 6 5 3 4 3 2" xfId="25593" xr:uid="{00000000-0005-0000-0000-000002B80000}"/>
    <cellStyle name="Note 6 5 3 4 3 3" xfId="40046" xr:uid="{00000000-0005-0000-0000-000003B80000}"/>
    <cellStyle name="Note 6 5 3 4 4" xfId="10599" xr:uid="{00000000-0005-0000-0000-000004B80000}"/>
    <cellStyle name="Note 6 5 3 4 4 2" xfId="28034" xr:uid="{00000000-0005-0000-0000-000005B80000}"/>
    <cellStyle name="Note 6 5 3 4 4 3" xfId="42487" xr:uid="{00000000-0005-0000-0000-000006B80000}"/>
    <cellStyle name="Note 6 5 3 4 5" xfId="13019" xr:uid="{00000000-0005-0000-0000-000007B80000}"/>
    <cellStyle name="Note 6 5 3 4 5 2" xfId="30454" xr:uid="{00000000-0005-0000-0000-000008B80000}"/>
    <cellStyle name="Note 6 5 3 4 5 3" xfId="44907" xr:uid="{00000000-0005-0000-0000-000009B80000}"/>
    <cellStyle name="Note 6 5 3 4 6" xfId="15566" xr:uid="{00000000-0005-0000-0000-00000AB80000}"/>
    <cellStyle name="Note 6 5 3 4 6 2" xfId="33001" xr:uid="{00000000-0005-0000-0000-00000BB80000}"/>
    <cellStyle name="Note 6 5 3 4 6 3" xfId="47454" xr:uid="{00000000-0005-0000-0000-00000CB80000}"/>
    <cellStyle name="Note 6 5 3 4 7" xfId="20026" xr:uid="{00000000-0005-0000-0000-00000DB80000}"/>
    <cellStyle name="Note 6 5 3 4 8" xfId="20728" xr:uid="{00000000-0005-0000-0000-00000EB80000}"/>
    <cellStyle name="Note 6 5 3 5" xfId="5693" xr:uid="{00000000-0005-0000-0000-00000FB80000}"/>
    <cellStyle name="Note 6 5 3 5 2" xfId="14895" xr:uid="{00000000-0005-0000-0000-000010B80000}"/>
    <cellStyle name="Note 6 5 3 5 2 2" xfId="32330" xr:uid="{00000000-0005-0000-0000-000011B80000}"/>
    <cellStyle name="Note 6 5 3 5 2 3" xfId="46783" xr:uid="{00000000-0005-0000-0000-000012B80000}"/>
    <cellStyle name="Note 6 5 3 5 3" xfId="17356" xr:uid="{00000000-0005-0000-0000-000013B80000}"/>
    <cellStyle name="Note 6 5 3 5 3 2" xfId="34791" xr:uid="{00000000-0005-0000-0000-000014B80000}"/>
    <cellStyle name="Note 6 5 3 5 3 3" xfId="49244" xr:uid="{00000000-0005-0000-0000-000015B80000}"/>
    <cellStyle name="Note 6 5 3 5 4" xfId="23129" xr:uid="{00000000-0005-0000-0000-000016B80000}"/>
    <cellStyle name="Note 6 5 3 5 5" xfId="37582" xr:uid="{00000000-0005-0000-0000-000017B80000}"/>
    <cellStyle name="Note 6 5 3 6" xfId="8155" xr:uid="{00000000-0005-0000-0000-000018B80000}"/>
    <cellStyle name="Note 6 5 3 6 2" xfId="25590" xr:uid="{00000000-0005-0000-0000-000019B80000}"/>
    <cellStyle name="Note 6 5 3 6 3" xfId="40043" xr:uid="{00000000-0005-0000-0000-00001AB80000}"/>
    <cellStyle name="Note 6 5 3 7" xfId="10596" xr:uid="{00000000-0005-0000-0000-00001BB80000}"/>
    <cellStyle name="Note 6 5 3 7 2" xfId="28031" xr:uid="{00000000-0005-0000-0000-00001CB80000}"/>
    <cellStyle name="Note 6 5 3 7 3" xfId="42484" xr:uid="{00000000-0005-0000-0000-00001DB80000}"/>
    <cellStyle name="Note 6 5 3 8" xfId="13016" xr:uid="{00000000-0005-0000-0000-00001EB80000}"/>
    <cellStyle name="Note 6 5 3 8 2" xfId="30451" xr:uid="{00000000-0005-0000-0000-00001FB80000}"/>
    <cellStyle name="Note 6 5 3 8 3" xfId="44904" xr:uid="{00000000-0005-0000-0000-000020B80000}"/>
    <cellStyle name="Note 6 5 3 9" xfId="20023" xr:uid="{00000000-0005-0000-0000-000021B80000}"/>
    <cellStyle name="Note 6 5 4" xfId="3186" xr:uid="{00000000-0005-0000-0000-000022B80000}"/>
    <cellStyle name="Note 6 5 4 2" xfId="3187" xr:uid="{00000000-0005-0000-0000-000023B80000}"/>
    <cellStyle name="Note 6 5 4 2 2" xfId="5698" xr:uid="{00000000-0005-0000-0000-000024B80000}"/>
    <cellStyle name="Note 6 5 4 2 2 2" xfId="14899" xr:uid="{00000000-0005-0000-0000-000025B80000}"/>
    <cellStyle name="Note 6 5 4 2 2 2 2" xfId="32334" xr:uid="{00000000-0005-0000-0000-000026B80000}"/>
    <cellStyle name="Note 6 5 4 2 2 2 3" xfId="46787" xr:uid="{00000000-0005-0000-0000-000027B80000}"/>
    <cellStyle name="Note 6 5 4 2 2 3" xfId="17360" xr:uid="{00000000-0005-0000-0000-000028B80000}"/>
    <cellStyle name="Note 6 5 4 2 2 3 2" xfId="34795" xr:uid="{00000000-0005-0000-0000-000029B80000}"/>
    <cellStyle name="Note 6 5 4 2 2 3 3" xfId="49248" xr:uid="{00000000-0005-0000-0000-00002AB80000}"/>
    <cellStyle name="Note 6 5 4 2 2 4" xfId="23134" xr:uid="{00000000-0005-0000-0000-00002BB80000}"/>
    <cellStyle name="Note 6 5 4 2 2 5" xfId="37587" xr:uid="{00000000-0005-0000-0000-00002CB80000}"/>
    <cellStyle name="Note 6 5 4 2 3" xfId="8160" xr:uid="{00000000-0005-0000-0000-00002DB80000}"/>
    <cellStyle name="Note 6 5 4 2 3 2" xfId="25595" xr:uid="{00000000-0005-0000-0000-00002EB80000}"/>
    <cellStyle name="Note 6 5 4 2 3 3" xfId="40048" xr:uid="{00000000-0005-0000-0000-00002FB80000}"/>
    <cellStyle name="Note 6 5 4 2 4" xfId="10601" xr:uid="{00000000-0005-0000-0000-000030B80000}"/>
    <cellStyle name="Note 6 5 4 2 4 2" xfId="28036" xr:uid="{00000000-0005-0000-0000-000031B80000}"/>
    <cellStyle name="Note 6 5 4 2 4 3" xfId="42489" xr:uid="{00000000-0005-0000-0000-000032B80000}"/>
    <cellStyle name="Note 6 5 4 2 5" xfId="13021" xr:uid="{00000000-0005-0000-0000-000033B80000}"/>
    <cellStyle name="Note 6 5 4 2 5 2" xfId="30456" xr:uid="{00000000-0005-0000-0000-000034B80000}"/>
    <cellStyle name="Note 6 5 4 2 5 3" xfId="44909" xr:uid="{00000000-0005-0000-0000-000035B80000}"/>
    <cellStyle name="Note 6 5 4 2 6" xfId="20028" xr:uid="{00000000-0005-0000-0000-000036B80000}"/>
    <cellStyle name="Note 6 5 4 3" xfId="3188" xr:uid="{00000000-0005-0000-0000-000037B80000}"/>
    <cellStyle name="Note 6 5 4 3 2" xfId="5699" xr:uid="{00000000-0005-0000-0000-000038B80000}"/>
    <cellStyle name="Note 6 5 4 3 2 2" xfId="14900" xr:uid="{00000000-0005-0000-0000-000039B80000}"/>
    <cellStyle name="Note 6 5 4 3 2 2 2" xfId="32335" xr:uid="{00000000-0005-0000-0000-00003AB80000}"/>
    <cellStyle name="Note 6 5 4 3 2 2 3" xfId="46788" xr:uid="{00000000-0005-0000-0000-00003BB80000}"/>
    <cellStyle name="Note 6 5 4 3 2 3" xfId="17361" xr:uid="{00000000-0005-0000-0000-00003CB80000}"/>
    <cellStyle name="Note 6 5 4 3 2 3 2" xfId="34796" xr:uid="{00000000-0005-0000-0000-00003DB80000}"/>
    <cellStyle name="Note 6 5 4 3 2 3 3" xfId="49249" xr:uid="{00000000-0005-0000-0000-00003EB80000}"/>
    <cellStyle name="Note 6 5 4 3 2 4" xfId="23135" xr:uid="{00000000-0005-0000-0000-00003FB80000}"/>
    <cellStyle name="Note 6 5 4 3 2 5" xfId="37588" xr:uid="{00000000-0005-0000-0000-000040B80000}"/>
    <cellStyle name="Note 6 5 4 3 3" xfId="8161" xr:uid="{00000000-0005-0000-0000-000041B80000}"/>
    <cellStyle name="Note 6 5 4 3 3 2" xfId="25596" xr:uid="{00000000-0005-0000-0000-000042B80000}"/>
    <cellStyle name="Note 6 5 4 3 3 3" xfId="40049" xr:uid="{00000000-0005-0000-0000-000043B80000}"/>
    <cellStyle name="Note 6 5 4 3 4" xfId="10602" xr:uid="{00000000-0005-0000-0000-000044B80000}"/>
    <cellStyle name="Note 6 5 4 3 4 2" xfId="28037" xr:uid="{00000000-0005-0000-0000-000045B80000}"/>
    <cellStyle name="Note 6 5 4 3 4 3" xfId="42490" xr:uid="{00000000-0005-0000-0000-000046B80000}"/>
    <cellStyle name="Note 6 5 4 3 5" xfId="13022" xr:uid="{00000000-0005-0000-0000-000047B80000}"/>
    <cellStyle name="Note 6 5 4 3 5 2" xfId="30457" xr:uid="{00000000-0005-0000-0000-000048B80000}"/>
    <cellStyle name="Note 6 5 4 3 5 3" xfId="44910" xr:uid="{00000000-0005-0000-0000-000049B80000}"/>
    <cellStyle name="Note 6 5 4 3 6" xfId="20029" xr:uid="{00000000-0005-0000-0000-00004AB80000}"/>
    <cellStyle name="Note 6 5 4 4" xfId="3189" xr:uid="{00000000-0005-0000-0000-00004BB80000}"/>
    <cellStyle name="Note 6 5 4 4 2" xfId="5700" xr:uid="{00000000-0005-0000-0000-00004CB80000}"/>
    <cellStyle name="Note 6 5 4 4 2 2" xfId="23136" xr:uid="{00000000-0005-0000-0000-00004DB80000}"/>
    <cellStyle name="Note 6 5 4 4 2 3" xfId="37589" xr:uid="{00000000-0005-0000-0000-00004EB80000}"/>
    <cellStyle name="Note 6 5 4 4 3" xfId="8162" xr:uid="{00000000-0005-0000-0000-00004FB80000}"/>
    <cellStyle name="Note 6 5 4 4 3 2" xfId="25597" xr:uid="{00000000-0005-0000-0000-000050B80000}"/>
    <cellStyle name="Note 6 5 4 4 3 3" xfId="40050" xr:uid="{00000000-0005-0000-0000-000051B80000}"/>
    <cellStyle name="Note 6 5 4 4 4" xfId="10603" xr:uid="{00000000-0005-0000-0000-000052B80000}"/>
    <cellStyle name="Note 6 5 4 4 4 2" xfId="28038" xr:uid="{00000000-0005-0000-0000-000053B80000}"/>
    <cellStyle name="Note 6 5 4 4 4 3" xfId="42491" xr:uid="{00000000-0005-0000-0000-000054B80000}"/>
    <cellStyle name="Note 6 5 4 4 5" xfId="13023" xr:uid="{00000000-0005-0000-0000-000055B80000}"/>
    <cellStyle name="Note 6 5 4 4 5 2" xfId="30458" xr:uid="{00000000-0005-0000-0000-000056B80000}"/>
    <cellStyle name="Note 6 5 4 4 5 3" xfId="44911" xr:uid="{00000000-0005-0000-0000-000057B80000}"/>
    <cellStyle name="Note 6 5 4 4 6" xfId="15567" xr:uid="{00000000-0005-0000-0000-000058B80000}"/>
    <cellStyle name="Note 6 5 4 4 6 2" xfId="33002" xr:uid="{00000000-0005-0000-0000-000059B80000}"/>
    <cellStyle name="Note 6 5 4 4 6 3" xfId="47455" xr:uid="{00000000-0005-0000-0000-00005AB80000}"/>
    <cellStyle name="Note 6 5 4 4 7" xfId="20030" xr:uid="{00000000-0005-0000-0000-00005BB80000}"/>
    <cellStyle name="Note 6 5 4 4 8" xfId="20729" xr:uid="{00000000-0005-0000-0000-00005CB80000}"/>
    <cellStyle name="Note 6 5 4 5" xfId="5697" xr:uid="{00000000-0005-0000-0000-00005DB80000}"/>
    <cellStyle name="Note 6 5 4 5 2" xfId="14898" xr:uid="{00000000-0005-0000-0000-00005EB80000}"/>
    <cellStyle name="Note 6 5 4 5 2 2" xfId="32333" xr:uid="{00000000-0005-0000-0000-00005FB80000}"/>
    <cellStyle name="Note 6 5 4 5 2 3" xfId="46786" xr:uid="{00000000-0005-0000-0000-000060B80000}"/>
    <cellStyle name="Note 6 5 4 5 3" xfId="17359" xr:uid="{00000000-0005-0000-0000-000061B80000}"/>
    <cellStyle name="Note 6 5 4 5 3 2" xfId="34794" xr:uid="{00000000-0005-0000-0000-000062B80000}"/>
    <cellStyle name="Note 6 5 4 5 3 3" xfId="49247" xr:uid="{00000000-0005-0000-0000-000063B80000}"/>
    <cellStyle name="Note 6 5 4 5 4" xfId="23133" xr:uid="{00000000-0005-0000-0000-000064B80000}"/>
    <cellStyle name="Note 6 5 4 5 5" xfId="37586" xr:uid="{00000000-0005-0000-0000-000065B80000}"/>
    <cellStyle name="Note 6 5 4 6" xfId="8159" xr:uid="{00000000-0005-0000-0000-000066B80000}"/>
    <cellStyle name="Note 6 5 4 6 2" xfId="25594" xr:uid="{00000000-0005-0000-0000-000067B80000}"/>
    <cellStyle name="Note 6 5 4 6 3" xfId="40047" xr:uid="{00000000-0005-0000-0000-000068B80000}"/>
    <cellStyle name="Note 6 5 4 7" xfId="10600" xr:uid="{00000000-0005-0000-0000-000069B80000}"/>
    <cellStyle name="Note 6 5 4 7 2" xfId="28035" xr:uid="{00000000-0005-0000-0000-00006AB80000}"/>
    <cellStyle name="Note 6 5 4 7 3" xfId="42488" xr:uid="{00000000-0005-0000-0000-00006BB80000}"/>
    <cellStyle name="Note 6 5 4 8" xfId="13020" xr:uid="{00000000-0005-0000-0000-00006CB80000}"/>
    <cellStyle name="Note 6 5 4 8 2" xfId="30455" xr:uid="{00000000-0005-0000-0000-00006DB80000}"/>
    <cellStyle name="Note 6 5 4 8 3" xfId="44908" xr:uid="{00000000-0005-0000-0000-00006EB80000}"/>
    <cellStyle name="Note 6 5 4 9" xfId="20027" xr:uid="{00000000-0005-0000-0000-00006FB80000}"/>
    <cellStyle name="Note 6 5 5" xfId="3190" xr:uid="{00000000-0005-0000-0000-000070B80000}"/>
    <cellStyle name="Note 6 5 5 2" xfId="3191" xr:uid="{00000000-0005-0000-0000-000071B80000}"/>
    <cellStyle name="Note 6 5 5 2 2" xfId="5702" xr:uid="{00000000-0005-0000-0000-000072B80000}"/>
    <cellStyle name="Note 6 5 5 2 2 2" xfId="14902" xr:uid="{00000000-0005-0000-0000-000073B80000}"/>
    <cellStyle name="Note 6 5 5 2 2 2 2" xfId="32337" xr:uid="{00000000-0005-0000-0000-000074B80000}"/>
    <cellStyle name="Note 6 5 5 2 2 2 3" xfId="46790" xr:uid="{00000000-0005-0000-0000-000075B80000}"/>
    <cellStyle name="Note 6 5 5 2 2 3" xfId="17363" xr:uid="{00000000-0005-0000-0000-000076B80000}"/>
    <cellStyle name="Note 6 5 5 2 2 3 2" xfId="34798" xr:uid="{00000000-0005-0000-0000-000077B80000}"/>
    <cellStyle name="Note 6 5 5 2 2 3 3" xfId="49251" xr:uid="{00000000-0005-0000-0000-000078B80000}"/>
    <cellStyle name="Note 6 5 5 2 2 4" xfId="23138" xr:uid="{00000000-0005-0000-0000-000079B80000}"/>
    <cellStyle name="Note 6 5 5 2 2 5" xfId="37591" xr:uid="{00000000-0005-0000-0000-00007AB80000}"/>
    <cellStyle name="Note 6 5 5 2 3" xfId="8164" xr:uid="{00000000-0005-0000-0000-00007BB80000}"/>
    <cellStyle name="Note 6 5 5 2 3 2" xfId="25599" xr:uid="{00000000-0005-0000-0000-00007CB80000}"/>
    <cellStyle name="Note 6 5 5 2 3 3" xfId="40052" xr:uid="{00000000-0005-0000-0000-00007DB80000}"/>
    <cellStyle name="Note 6 5 5 2 4" xfId="10605" xr:uid="{00000000-0005-0000-0000-00007EB80000}"/>
    <cellStyle name="Note 6 5 5 2 4 2" xfId="28040" xr:uid="{00000000-0005-0000-0000-00007FB80000}"/>
    <cellStyle name="Note 6 5 5 2 4 3" xfId="42493" xr:uid="{00000000-0005-0000-0000-000080B80000}"/>
    <cellStyle name="Note 6 5 5 2 5" xfId="13025" xr:uid="{00000000-0005-0000-0000-000081B80000}"/>
    <cellStyle name="Note 6 5 5 2 5 2" xfId="30460" xr:uid="{00000000-0005-0000-0000-000082B80000}"/>
    <cellStyle name="Note 6 5 5 2 5 3" xfId="44913" xr:uid="{00000000-0005-0000-0000-000083B80000}"/>
    <cellStyle name="Note 6 5 5 2 6" xfId="20032" xr:uid="{00000000-0005-0000-0000-000084B80000}"/>
    <cellStyle name="Note 6 5 5 3" xfId="3192" xr:uid="{00000000-0005-0000-0000-000085B80000}"/>
    <cellStyle name="Note 6 5 5 3 2" xfId="5703" xr:uid="{00000000-0005-0000-0000-000086B80000}"/>
    <cellStyle name="Note 6 5 5 3 2 2" xfId="14903" xr:uid="{00000000-0005-0000-0000-000087B80000}"/>
    <cellStyle name="Note 6 5 5 3 2 2 2" xfId="32338" xr:uid="{00000000-0005-0000-0000-000088B80000}"/>
    <cellStyle name="Note 6 5 5 3 2 2 3" xfId="46791" xr:uid="{00000000-0005-0000-0000-000089B80000}"/>
    <cellStyle name="Note 6 5 5 3 2 3" xfId="17364" xr:uid="{00000000-0005-0000-0000-00008AB80000}"/>
    <cellStyle name="Note 6 5 5 3 2 3 2" xfId="34799" xr:uid="{00000000-0005-0000-0000-00008BB80000}"/>
    <cellStyle name="Note 6 5 5 3 2 3 3" xfId="49252" xr:uid="{00000000-0005-0000-0000-00008CB80000}"/>
    <cellStyle name="Note 6 5 5 3 2 4" xfId="23139" xr:uid="{00000000-0005-0000-0000-00008DB80000}"/>
    <cellStyle name="Note 6 5 5 3 2 5" xfId="37592" xr:uid="{00000000-0005-0000-0000-00008EB80000}"/>
    <cellStyle name="Note 6 5 5 3 3" xfId="8165" xr:uid="{00000000-0005-0000-0000-00008FB80000}"/>
    <cellStyle name="Note 6 5 5 3 3 2" xfId="25600" xr:uid="{00000000-0005-0000-0000-000090B80000}"/>
    <cellStyle name="Note 6 5 5 3 3 3" xfId="40053" xr:uid="{00000000-0005-0000-0000-000091B80000}"/>
    <cellStyle name="Note 6 5 5 3 4" xfId="10606" xr:uid="{00000000-0005-0000-0000-000092B80000}"/>
    <cellStyle name="Note 6 5 5 3 4 2" xfId="28041" xr:uid="{00000000-0005-0000-0000-000093B80000}"/>
    <cellStyle name="Note 6 5 5 3 4 3" xfId="42494" xr:uid="{00000000-0005-0000-0000-000094B80000}"/>
    <cellStyle name="Note 6 5 5 3 5" xfId="13026" xr:uid="{00000000-0005-0000-0000-000095B80000}"/>
    <cellStyle name="Note 6 5 5 3 5 2" xfId="30461" xr:uid="{00000000-0005-0000-0000-000096B80000}"/>
    <cellStyle name="Note 6 5 5 3 5 3" xfId="44914" xr:uid="{00000000-0005-0000-0000-000097B80000}"/>
    <cellStyle name="Note 6 5 5 3 6" xfId="20033" xr:uid="{00000000-0005-0000-0000-000098B80000}"/>
    <cellStyle name="Note 6 5 5 4" xfId="3193" xr:uid="{00000000-0005-0000-0000-000099B80000}"/>
    <cellStyle name="Note 6 5 5 4 2" xfId="5704" xr:uid="{00000000-0005-0000-0000-00009AB80000}"/>
    <cellStyle name="Note 6 5 5 4 2 2" xfId="23140" xr:uid="{00000000-0005-0000-0000-00009BB80000}"/>
    <cellStyle name="Note 6 5 5 4 2 3" xfId="37593" xr:uid="{00000000-0005-0000-0000-00009CB80000}"/>
    <cellStyle name="Note 6 5 5 4 3" xfId="8166" xr:uid="{00000000-0005-0000-0000-00009DB80000}"/>
    <cellStyle name="Note 6 5 5 4 3 2" xfId="25601" xr:uid="{00000000-0005-0000-0000-00009EB80000}"/>
    <cellStyle name="Note 6 5 5 4 3 3" xfId="40054" xr:uid="{00000000-0005-0000-0000-00009FB80000}"/>
    <cellStyle name="Note 6 5 5 4 4" xfId="10607" xr:uid="{00000000-0005-0000-0000-0000A0B80000}"/>
    <cellStyle name="Note 6 5 5 4 4 2" xfId="28042" xr:uid="{00000000-0005-0000-0000-0000A1B80000}"/>
    <cellStyle name="Note 6 5 5 4 4 3" xfId="42495" xr:uid="{00000000-0005-0000-0000-0000A2B80000}"/>
    <cellStyle name="Note 6 5 5 4 5" xfId="13027" xr:uid="{00000000-0005-0000-0000-0000A3B80000}"/>
    <cellStyle name="Note 6 5 5 4 5 2" xfId="30462" xr:uid="{00000000-0005-0000-0000-0000A4B80000}"/>
    <cellStyle name="Note 6 5 5 4 5 3" xfId="44915" xr:uid="{00000000-0005-0000-0000-0000A5B80000}"/>
    <cellStyle name="Note 6 5 5 4 6" xfId="15568" xr:uid="{00000000-0005-0000-0000-0000A6B80000}"/>
    <cellStyle name="Note 6 5 5 4 6 2" xfId="33003" xr:uid="{00000000-0005-0000-0000-0000A7B80000}"/>
    <cellStyle name="Note 6 5 5 4 6 3" xfId="47456" xr:uid="{00000000-0005-0000-0000-0000A8B80000}"/>
    <cellStyle name="Note 6 5 5 4 7" xfId="20034" xr:uid="{00000000-0005-0000-0000-0000A9B80000}"/>
    <cellStyle name="Note 6 5 5 4 8" xfId="20730" xr:uid="{00000000-0005-0000-0000-0000AAB80000}"/>
    <cellStyle name="Note 6 5 5 5" xfId="5701" xr:uid="{00000000-0005-0000-0000-0000ABB80000}"/>
    <cellStyle name="Note 6 5 5 5 2" xfId="14901" xr:uid="{00000000-0005-0000-0000-0000ACB80000}"/>
    <cellStyle name="Note 6 5 5 5 2 2" xfId="32336" xr:uid="{00000000-0005-0000-0000-0000ADB80000}"/>
    <cellStyle name="Note 6 5 5 5 2 3" xfId="46789" xr:uid="{00000000-0005-0000-0000-0000AEB80000}"/>
    <cellStyle name="Note 6 5 5 5 3" xfId="17362" xr:uid="{00000000-0005-0000-0000-0000AFB80000}"/>
    <cellStyle name="Note 6 5 5 5 3 2" xfId="34797" xr:uid="{00000000-0005-0000-0000-0000B0B80000}"/>
    <cellStyle name="Note 6 5 5 5 3 3" xfId="49250" xr:uid="{00000000-0005-0000-0000-0000B1B80000}"/>
    <cellStyle name="Note 6 5 5 5 4" xfId="23137" xr:uid="{00000000-0005-0000-0000-0000B2B80000}"/>
    <cellStyle name="Note 6 5 5 5 5" xfId="37590" xr:uid="{00000000-0005-0000-0000-0000B3B80000}"/>
    <cellStyle name="Note 6 5 5 6" xfId="8163" xr:uid="{00000000-0005-0000-0000-0000B4B80000}"/>
    <cellStyle name="Note 6 5 5 6 2" xfId="25598" xr:uid="{00000000-0005-0000-0000-0000B5B80000}"/>
    <cellStyle name="Note 6 5 5 6 3" xfId="40051" xr:uid="{00000000-0005-0000-0000-0000B6B80000}"/>
    <cellStyle name="Note 6 5 5 7" xfId="10604" xr:uid="{00000000-0005-0000-0000-0000B7B80000}"/>
    <cellStyle name="Note 6 5 5 7 2" xfId="28039" xr:uid="{00000000-0005-0000-0000-0000B8B80000}"/>
    <cellStyle name="Note 6 5 5 7 3" xfId="42492" xr:uid="{00000000-0005-0000-0000-0000B9B80000}"/>
    <cellStyle name="Note 6 5 5 8" xfId="13024" xr:uid="{00000000-0005-0000-0000-0000BAB80000}"/>
    <cellStyle name="Note 6 5 5 8 2" xfId="30459" xr:uid="{00000000-0005-0000-0000-0000BBB80000}"/>
    <cellStyle name="Note 6 5 5 8 3" xfId="44912" xr:uid="{00000000-0005-0000-0000-0000BCB80000}"/>
    <cellStyle name="Note 6 5 5 9" xfId="20031" xr:uid="{00000000-0005-0000-0000-0000BDB80000}"/>
    <cellStyle name="Note 6 5 6" xfId="3194" xr:uid="{00000000-0005-0000-0000-0000BEB80000}"/>
    <cellStyle name="Note 6 5 6 2" xfId="5705" xr:uid="{00000000-0005-0000-0000-0000BFB80000}"/>
    <cellStyle name="Note 6 5 6 2 2" xfId="14904" xr:uid="{00000000-0005-0000-0000-0000C0B80000}"/>
    <cellStyle name="Note 6 5 6 2 2 2" xfId="32339" xr:uid="{00000000-0005-0000-0000-0000C1B80000}"/>
    <cellStyle name="Note 6 5 6 2 2 3" xfId="46792" xr:uid="{00000000-0005-0000-0000-0000C2B80000}"/>
    <cellStyle name="Note 6 5 6 2 3" xfId="17365" xr:uid="{00000000-0005-0000-0000-0000C3B80000}"/>
    <cellStyle name="Note 6 5 6 2 3 2" xfId="34800" xr:uid="{00000000-0005-0000-0000-0000C4B80000}"/>
    <cellStyle name="Note 6 5 6 2 3 3" xfId="49253" xr:uid="{00000000-0005-0000-0000-0000C5B80000}"/>
    <cellStyle name="Note 6 5 6 2 4" xfId="23141" xr:uid="{00000000-0005-0000-0000-0000C6B80000}"/>
    <cellStyle name="Note 6 5 6 2 5" xfId="37594" xr:uid="{00000000-0005-0000-0000-0000C7B80000}"/>
    <cellStyle name="Note 6 5 6 3" xfId="8167" xr:uid="{00000000-0005-0000-0000-0000C8B80000}"/>
    <cellStyle name="Note 6 5 6 3 2" xfId="25602" xr:uid="{00000000-0005-0000-0000-0000C9B80000}"/>
    <cellStyle name="Note 6 5 6 3 3" xfId="40055" xr:uid="{00000000-0005-0000-0000-0000CAB80000}"/>
    <cellStyle name="Note 6 5 6 4" xfId="10608" xr:uid="{00000000-0005-0000-0000-0000CBB80000}"/>
    <cellStyle name="Note 6 5 6 4 2" xfId="28043" xr:uid="{00000000-0005-0000-0000-0000CCB80000}"/>
    <cellStyle name="Note 6 5 6 4 3" xfId="42496" xr:uid="{00000000-0005-0000-0000-0000CDB80000}"/>
    <cellStyle name="Note 6 5 6 5" xfId="13028" xr:uid="{00000000-0005-0000-0000-0000CEB80000}"/>
    <cellStyle name="Note 6 5 6 5 2" xfId="30463" xr:uid="{00000000-0005-0000-0000-0000CFB80000}"/>
    <cellStyle name="Note 6 5 6 5 3" xfId="44916" xr:uid="{00000000-0005-0000-0000-0000D0B80000}"/>
    <cellStyle name="Note 6 5 6 6" xfId="20035" xr:uid="{00000000-0005-0000-0000-0000D1B80000}"/>
    <cellStyle name="Note 6 5 7" xfId="3195" xr:uid="{00000000-0005-0000-0000-0000D2B80000}"/>
    <cellStyle name="Note 6 5 7 2" xfId="5706" xr:uid="{00000000-0005-0000-0000-0000D3B80000}"/>
    <cellStyle name="Note 6 5 7 2 2" xfId="14905" xr:uid="{00000000-0005-0000-0000-0000D4B80000}"/>
    <cellStyle name="Note 6 5 7 2 2 2" xfId="32340" xr:uid="{00000000-0005-0000-0000-0000D5B80000}"/>
    <cellStyle name="Note 6 5 7 2 2 3" xfId="46793" xr:uid="{00000000-0005-0000-0000-0000D6B80000}"/>
    <cellStyle name="Note 6 5 7 2 3" xfId="17366" xr:uid="{00000000-0005-0000-0000-0000D7B80000}"/>
    <cellStyle name="Note 6 5 7 2 3 2" xfId="34801" xr:uid="{00000000-0005-0000-0000-0000D8B80000}"/>
    <cellStyle name="Note 6 5 7 2 3 3" xfId="49254" xr:uid="{00000000-0005-0000-0000-0000D9B80000}"/>
    <cellStyle name="Note 6 5 7 2 4" xfId="23142" xr:uid="{00000000-0005-0000-0000-0000DAB80000}"/>
    <cellStyle name="Note 6 5 7 2 5" xfId="37595" xr:uid="{00000000-0005-0000-0000-0000DBB80000}"/>
    <cellStyle name="Note 6 5 7 3" xfId="8168" xr:uid="{00000000-0005-0000-0000-0000DCB80000}"/>
    <cellStyle name="Note 6 5 7 3 2" xfId="25603" xr:uid="{00000000-0005-0000-0000-0000DDB80000}"/>
    <cellStyle name="Note 6 5 7 3 3" xfId="40056" xr:uid="{00000000-0005-0000-0000-0000DEB80000}"/>
    <cellStyle name="Note 6 5 7 4" xfId="10609" xr:uid="{00000000-0005-0000-0000-0000DFB80000}"/>
    <cellStyle name="Note 6 5 7 4 2" xfId="28044" xr:uid="{00000000-0005-0000-0000-0000E0B80000}"/>
    <cellStyle name="Note 6 5 7 4 3" xfId="42497" xr:uid="{00000000-0005-0000-0000-0000E1B80000}"/>
    <cellStyle name="Note 6 5 7 5" xfId="13029" xr:uid="{00000000-0005-0000-0000-0000E2B80000}"/>
    <cellStyle name="Note 6 5 7 5 2" xfId="30464" xr:uid="{00000000-0005-0000-0000-0000E3B80000}"/>
    <cellStyle name="Note 6 5 7 5 3" xfId="44917" xr:uid="{00000000-0005-0000-0000-0000E4B80000}"/>
    <cellStyle name="Note 6 5 7 6" xfId="20036" xr:uid="{00000000-0005-0000-0000-0000E5B80000}"/>
    <cellStyle name="Note 6 5 8" xfId="3196" xr:uid="{00000000-0005-0000-0000-0000E6B80000}"/>
    <cellStyle name="Note 6 5 8 2" xfId="5707" xr:uid="{00000000-0005-0000-0000-0000E7B80000}"/>
    <cellStyle name="Note 6 5 8 2 2" xfId="23143" xr:uid="{00000000-0005-0000-0000-0000E8B80000}"/>
    <cellStyle name="Note 6 5 8 2 3" xfId="37596" xr:uid="{00000000-0005-0000-0000-0000E9B80000}"/>
    <cellStyle name="Note 6 5 8 3" xfId="8169" xr:uid="{00000000-0005-0000-0000-0000EAB80000}"/>
    <cellStyle name="Note 6 5 8 3 2" xfId="25604" xr:uid="{00000000-0005-0000-0000-0000EBB80000}"/>
    <cellStyle name="Note 6 5 8 3 3" xfId="40057" xr:uid="{00000000-0005-0000-0000-0000ECB80000}"/>
    <cellStyle name="Note 6 5 8 4" xfId="10610" xr:uid="{00000000-0005-0000-0000-0000EDB80000}"/>
    <cellStyle name="Note 6 5 8 4 2" xfId="28045" xr:uid="{00000000-0005-0000-0000-0000EEB80000}"/>
    <cellStyle name="Note 6 5 8 4 3" xfId="42498" xr:uid="{00000000-0005-0000-0000-0000EFB80000}"/>
    <cellStyle name="Note 6 5 8 5" xfId="13030" xr:uid="{00000000-0005-0000-0000-0000F0B80000}"/>
    <cellStyle name="Note 6 5 8 5 2" xfId="30465" xr:uid="{00000000-0005-0000-0000-0000F1B80000}"/>
    <cellStyle name="Note 6 5 8 5 3" xfId="44918" xr:uid="{00000000-0005-0000-0000-0000F2B80000}"/>
    <cellStyle name="Note 6 5 8 6" xfId="15569" xr:uid="{00000000-0005-0000-0000-0000F3B80000}"/>
    <cellStyle name="Note 6 5 8 6 2" xfId="33004" xr:uid="{00000000-0005-0000-0000-0000F4B80000}"/>
    <cellStyle name="Note 6 5 8 6 3" xfId="47457" xr:uid="{00000000-0005-0000-0000-0000F5B80000}"/>
    <cellStyle name="Note 6 5 8 7" xfId="20037" xr:uid="{00000000-0005-0000-0000-0000F6B80000}"/>
    <cellStyle name="Note 6 5 8 8" xfId="20731" xr:uid="{00000000-0005-0000-0000-0000F7B80000}"/>
    <cellStyle name="Note 6 5 9" xfId="5688" xr:uid="{00000000-0005-0000-0000-0000F8B80000}"/>
    <cellStyle name="Note 6 5 9 2" xfId="14891" xr:uid="{00000000-0005-0000-0000-0000F9B80000}"/>
    <cellStyle name="Note 6 5 9 2 2" xfId="32326" xr:uid="{00000000-0005-0000-0000-0000FAB80000}"/>
    <cellStyle name="Note 6 5 9 2 3" xfId="46779" xr:uid="{00000000-0005-0000-0000-0000FBB80000}"/>
    <cellStyle name="Note 6 5 9 3" xfId="17352" xr:uid="{00000000-0005-0000-0000-0000FCB80000}"/>
    <cellStyle name="Note 6 5 9 3 2" xfId="34787" xr:uid="{00000000-0005-0000-0000-0000FDB80000}"/>
    <cellStyle name="Note 6 5 9 3 3" xfId="49240" xr:uid="{00000000-0005-0000-0000-0000FEB80000}"/>
    <cellStyle name="Note 6 5 9 4" xfId="23124" xr:uid="{00000000-0005-0000-0000-0000FFB80000}"/>
    <cellStyle name="Note 6 5 9 5" xfId="37577" xr:uid="{00000000-0005-0000-0000-000000B90000}"/>
    <cellStyle name="Note 6 6" xfId="3197" xr:uid="{00000000-0005-0000-0000-000001B90000}"/>
    <cellStyle name="Note 6 6 10" xfId="8170" xr:uid="{00000000-0005-0000-0000-000002B90000}"/>
    <cellStyle name="Note 6 6 10 2" xfId="25605" xr:uid="{00000000-0005-0000-0000-000003B90000}"/>
    <cellStyle name="Note 6 6 10 3" xfId="40058" xr:uid="{00000000-0005-0000-0000-000004B90000}"/>
    <cellStyle name="Note 6 6 11" xfId="10611" xr:uid="{00000000-0005-0000-0000-000005B90000}"/>
    <cellStyle name="Note 6 6 11 2" xfId="28046" xr:uid="{00000000-0005-0000-0000-000006B90000}"/>
    <cellStyle name="Note 6 6 11 3" xfId="42499" xr:uid="{00000000-0005-0000-0000-000007B90000}"/>
    <cellStyle name="Note 6 6 12" xfId="13031" xr:uid="{00000000-0005-0000-0000-000008B90000}"/>
    <cellStyle name="Note 6 6 12 2" xfId="30466" xr:uid="{00000000-0005-0000-0000-000009B90000}"/>
    <cellStyle name="Note 6 6 12 3" xfId="44919" xr:uid="{00000000-0005-0000-0000-00000AB90000}"/>
    <cellStyle name="Note 6 6 13" xfId="20038" xr:uid="{00000000-0005-0000-0000-00000BB90000}"/>
    <cellStyle name="Note 6 6 2" xfId="3198" xr:uid="{00000000-0005-0000-0000-00000CB90000}"/>
    <cellStyle name="Note 6 6 2 2" xfId="3199" xr:uid="{00000000-0005-0000-0000-00000DB90000}"/>
    <cellStyle name="Note 6 6 2 2 2" xfId="5710" xr:uid="{00000000-0005-0000-0000-00000EB90000}"/>
    <cellStyle name="Note 6 6 2 2 2 2" xfId="14908" xr:uid="{00000000-0005-0000-0000-00000FB90000}"/>
    <cellStyle name="Note 6 6 2 2 2 2 2" xfId="32343" xr:uid="{00000000-0005-0000-0000-000010B90000}"/>
    <cellStyle name="Note 6 6 2 2 2 2 3" xfId="46796" xr:uid="{00000000-0005-0000-0000-000011B90000}"/>
    <cellStyle name="Note 6 6 2 2 2 3" xfId="17369" xr:uid="{00000000-0005-0000-0000-000012B90000}"/>
    <cellStyle name="Note 6 6 2 2 2 3 2" xfId="34804" xr:uid="{00000000-0005-0000-0000-000013B90000}"/>
    <cellStyle name="Note 6 6 2 2 2 3 3" xfId="49257" xr:uid="{00000000-0005-0000-0000-000014B90000}"/>
    <cellStyle name="Note 6 6 2 2 2 4" xfId="23146" xr:uid="{00000000-0005-0000-0000-000015B90000}"/>
    <cellStyle name="Note 6 6 2 2 2 5" xfId="37599" xr:uid="{00000000-0005-0000-0000-000016B90000}"/>
    <cellStyle name="Note 6 6 2 2 3" xfId="8172" xr:uid="{00000000-0005-0000-0000-000017B90000}"/>
    <cellStyle name="Note 6 6 2 2 3 2" xfId="25607" xr:uid="{00000000-0005-0000-0000-000018B90000}"/>
    <cellStyle name="Note 6 6 2 2 3 3" xfId="40060" xr:uid="{00000000-0005-0000-0000-000019B90000}"/>
    <cellStyle name="Note 6 6 2 2 4" xfId="10613" xr:uid="{00000000-0005-0000-0000-00001AB90000}"/>
    <cellStyle name="Note 6 6 2 2 4 2" xfId="28048" xr:uid="{00000000-0005-0000-0000-00001BB90000}"/>
    <cellStyle name="Note 6 6 2 2 4 3" xfId="42501" xr:uid="{00000000-0005-0000-0000-00001CB90000}"/>
    <cellStyle name="Note 6 6 2 2 5" xfId="13033" xr:uid="{00000000-0005-0000-0000-00001DB90000}"/>
    <cellStyle name="Note 6 6 2 2 5 2" xfId="30468" xr:uid="{00000000-0005-0000-0000-00001EB90000}"/>
    <cellStyle name="Note 6 6 2 2 5 3" xfId="44921" xr:uid="{00000000-0005-0000-0000-00001FB90000}"/>
    <cellStyle name="Note 6 6 2 2 6" xfId="20040" xr:uid="{00000000-0005-0000-0000-000020B90000}"/>
    <cellStyle name="Note 6 6 2 3" xfId="3200" xr:uid="{00000000-0005-0000-0000-000021B90000}"/>
    <cellStyle name="Note 6 6 2 3 2" xfId="5711" xr:uid="{00000000-0005-0000-0000-000022B90000}"/>
    <cellStyle name="Note 6 6 2 3 2 2" xfId="14909" xr:uid="{00000000-0005-0000-0000-000023B90000}"/>
    <cellStyle name="Note 6 6 2 3 2 2 2" xfId="32344" xr:uid="{00000000-0005-0000-0000-000024B90000}"/>
    <cellStyle name="Note 6 6 2 3 2 2 3" xfId="46797" xr:uid="{00000000-0005-0000-0000-000025B90000}"/>
    <cellStyle name="Note 6 6 2 3 2 3" xfId="17370" xr:uid="{00000000-0005-0000-0000-000026B90000}"/>
    <cellStyle name="Note 6 6 2 3 2 3 2" xfId="34805" xr:uid="{00000000-0005-0000-0000-000027B90000}"/>
    <cellStyle name="Note 6 6 2 3 2 3 3" xfId="49258" xr:uid="{00000000-0005-0000-0000-000028B90000}"/>
    <cellStyle name="Note 6 6 2 3 2 4" xfId="23147" xr:uid="{00000000-0005-0000-0000-000029B90000}"/>
    <cellStyle name="Note 6 6 2 3 2 5" xfId="37600" xr:uid="{00000000-0005-0000-0000-00002AB90000}"/>
    <cellStyle name="Note 6 6 2 3 3" xfId="8173" xr:uid="{00000000-0005-0000-0000-00002BB90000}"/>
    <cellStyle name="Note 6 6 2 3 3 2" xfId="25608" xr:uid="{00000000-0005-0000-0000-00002CB90000}"/>
    <cellStyle name="Note 6 6 2 3 3 3" xfId="40061" xr:uid="{00000000-0005-0000-0000-00002DB90000}"/>
    <cellStyle name="Note 6 6 2 3 4" xfId="10614" xr:uid="{00000000-0005-0000-0000-00002EB90000}"/>
    <cellStyle name="Note 6 6 2 3 4 2" xfId="28049" xr:uid="{00000000-0005-0000-0000-00002FB90000}"/>
    <cellStyle name="Note 6 6 2 3 4 3" xfId="42502" xr:uid="{00000000-0005-0000-0000-000030B90000}"/>
    <cellStyle name="Note 6 6 2 3 5" xfId="13034" xr:uid="{00000000-0005-0000-0000-000031B90000}"/>
    <cellStyle name="Note 6 6 2 3 5 2" xfId="30469" xr:uid="{00000000-0005-0000-0000-000032B90000}"/>
    <cellStyle name="Note 6 6 2 3 5 3" xfId="44922" xr:uid="{00000000-0005-0000-0000-000033B90000}"/>
    <cellStyle name="Note 6 6 2 3 6" xfId="20041" xr:uid="{00000000-0005-0000-0000-000034B90000}"/>
    <cellStyle name="Note 6 6 2 4" xfId="3201" xr:uid="{00000000-0005-0000-0000-000035B90000}"/>
    <cellStyle name="Note 6 6 2 4 2" xfId="5712" xr:uid="{00000000-0005-0000-0000-000036B90000}"/>
    <cellStyle name="Note 6 6 2 4 2 2" xfId="23148" xr:uid="{00000000-0005-0000-0000-000037B90000}"/>
    <cellStyle name="Note 6 6 2 4 2 3" xfId="37601" xr:uid="{00000000-0005-0000-0000-000038B90000}"/>
    <cellStyle name="Note 6 6 2 4 3" xfId="8174" xr:uid="{00000000-0005-0000-0000-000039B90000}"/>
    <cellStyle name="Note 6 6 2 4 3 2" xfId="25609" xr:uid="{00000000-0005-0000-0000-00003AB90000}"/>
    <cellStyle name="Note 6 6 2 4 3 3" xfId="40062" xr:uid="{00000000-0005-0000-0000-00003BB90000}"/>
    <cellStyle name="Note 6 6 2 4 4" xfId="10615" xr:uid="{00000000-0005-0000-0000-00003CB90000}"/>
    <cellStyle name="Note 6 6 2 4 4 2" xfId="28050" xr:uid="{00000000-0005-0000-0000-00003DB90000}"/>
    <cellStyle name="Note 6 6 2 4 4 3" xfId="42503" xr:uid="{00000000-0005-0000-0000-00003EB90000}"/>
    <cellStyle name="Note 6 6 2 4 5" xfId="13035" xr:uid="{00000000-0005-0000-0000-00003FB90000}"/>
    <cellStyle name="Note 6 6 2 4 5 2" xfId="30470" xr:uid="{00000000-0005-0000-0000-000040B90000}"/>
    <cellStyle name="Note 6 6 2 4 5 3" xfId="44923" xr:uid="{00000000-0005-0000-0000-000041B90000}"/>
    <cellStyle name="Note 6 6 2 4 6" xfId="15570" xr:uid="{00000000-0005-0000-0000-000042B90000}"/>
    <cellStyle name="Note 6 6 2 4 6 2" xfId="33005" xr:uid="{00000000-0005-0000-0000-000043B90000}"/>
    <cellStyle name="Note 6 6 2 4 6 3" xfId="47458" xr:uid="{00000000-0005-0000-0000-000044B90000}"/>
    <cellStyle name="Note 6 6 2 4 7" xfId="20042" xr:uid="{00000000-0005-0000-0000-000045B90000}"/>
    <cellStyle name="Note 6 6 2 4 8" xfId="20732" xr:uid="{00000000-0005-0000-0000-000046B90000}"/>
    <cellStyle name="Note 6 6 2 5" xfId="5709" xr:uid="{00000000-0005-0000-0000-000047B90000}"/>
    <cellStyle name="Note 6 6 2 5 2" xfId="14907" xr:uid="{00000000-0005-0000-0000-000048B90000}"/>
    <cellStyle name="Note 6 6 2 5 2 2" xfId="32342" xr:uid="{00000000-0005-0000-0000-000049B90000}"/>
    <cellStyle name="Note 6 6 2 5 2 3" xfId="46795" xr:uid="{00000000-0005-0000-0000-00004AB90000}"/>
    <cellStyle name="Note 6 6 2 5 3" xfId="17368" xr:uid="{00000000-0005-0000-0000-00004BB90000}"/>
    <cellStyle name="Note 6 6 2 5 3 2" xfId="34803" xr:uid="{00000000-0005-0000-0000-00004CB90000}"/>
    <cellStyle name="Note 6 6 2 5 3 3" xfId="49256" xr:uid="{00000000-0005-0000-0000-00004DB90000}"/>
    <cellStyle name="Note 6 6 2 5 4" xfId="23145" xr:uid="{00000000-0005-0000-0000-00004EB90000}"/>
    <cellStyle name="Note 6 6 2 5 5" xfId="37598" xr:uid="{00000000-0005-0000-0000-00004FB90000}"/>
    <cellStyle name="Note 6 6 2 6" xfId="8171" xr:uid="{00000000-0005-0000-0000-000050B90000}"/>
    <cellStyle name="Note 6 6 2 6 2" xfId="25606" xr:uid="{00000000-0005-0000-0000-000051B90000}"/>
    <cellStyle name="Note 6 6 2 6 3" xfId="40059" xr:uid="{00000000-0005-0000-0000-000052B90000}"/>
    <cellStyle name="Note 6 6 2 7" xfId="10612" xr:uid="{00000000-0005-0000-0000-000053B90000}"/>
    <cellStyle name="Note 6 6 2 7 2" xfId="28047" xr:uid="{00000000-0005-0000-0000-000054B90000}"/>
    <cellStyle name="Note 6 6 2 7 3" xfId="42500" xr:uid="{00000000-0005-0000-0000-000055B90000}"/>
    <cellStyle name="Note 6 6 2 8" xfId="13032" xr:uid="{00000000-0005-0000-0000-000056B90000}"/>
    <cellStyle name="Note 6 6 2 8 2" xfId="30467" xr:uid="{00000000-0005-0000-0000-000057B90000}"/>
    <cellStyle name="Note 6 6 2 8 3" xfId="44920" xr:uid="{00000000-0005-0000-0000-000058B90000}"/>
    <cellStyle name="Note 6 6 2 9" xfId="20039" xr:uid="{00000000-0005-0000-0000-000059B90000}"/>
    <cellStyle name="Note 6 6 3" xfId="3202" xr:uid="{00000000-0005-0000-0000-00005AB90000}"/>
    <cellStyle name="Note 6 6 3 2" xfId="3203" xr:uid="{00000000-0005-0000-0000-00005BB90000}"/>
    <cellStyle name="Note 6 6 3 2 2" xfId="5714" xr:uid="{00000000-0005-0000-0000-00005CB90000}"/>
    <cellStyle name="Note 6 6 3 2 2 2" xfId="14911" xr:uid="{00000000-0005-0000-0000-00005DB90000}"/>
    <cellStyle name="Note 6 6 3 2 2 2 2" xfId="32346" xr:uid="{00000000-0005-0000-0000-00005EB90000}"/>
    <cellStyle name="Note 6 6 3 2 2 2 3" xfId="46799" xr:uid="{00000000-0005-0000-0000-00005FB90000}"/>
    <cellStyle name="Note 6 6 3 2 2 3" xfId="17372" xr:uid="{00000000-0005-0000-0000-000060B90000}"/>
    <cellStyle name="Note 6 6 3 2 2 3 2" xfId="34807" xr:uid="{00000000-0005-0000-0000-000061B90000}"/>
    <cellStyle name="Note 6 6 3 2 2 3 3" xfId="49260" xr:uid="{00000000-0005-0000-0000-000062B90000}"/>
    <cellStyle name="Note 6 6 3 2 2 4" xfId="23150" xr:uid="{00000000-0005-0000-0000-000063B90000}"/>
    <cellStyle name="Note 6 6 3 2 2 5" xfId="37603" xr:uid="{00000000-0005-0000-0000-000064B90000}"/>
    <cellStyle name="Note 6 6 3 2 3" xfId="8176" xr:uid="{00000000-0005-0000-0000-000065B90000}"/>
    <cellStyle name="Note 6 6 3 2 3 2" xfId="25611" xr:uid="{00000000-0005-0000-0000-000066B90000}"/>
    <cellStyle name="Note 6 6 3 2 3 3" xfId="40064" xr:uid="{00000000-0005-0000-0000-000067B90000}"/>
    <cellStyle name="Note 6 6 3 2 4" xfId="10617" xr:uid="{00000000-0005-0000-0000-000068B90000}"/>
    <cellStyle name="Note 6 6 3 2 4 2" xfId="28052" xr:uid="{00000000-0005-0000-0000-000069B90000}"/>
    <cellStyle name="Note 6 6 3 2 4 3" xfId="42505" xr:uid="{00000000-0005-0000-0000-00006AB90000}"/>
    <cellStyle name="Note 6 6 3 2 5" xfId="13037" xr:uid="{00000000-0005-0000-0000-00006BB90000}"/>
    <cellStyle name="Note 6 6 3 2 5 2" xfId="30472" xr:uid="{00000000-0005-0000-0000-00006CB90000}"/>
    <cellStyle name="Note 6 6 3 2 5 3" xfId="44925" xr:uid="{00000000-0005-0000-0000-00006DB90000}"/>
    <cellStyle name="Note 6 6 3 2 6" xfId="20044" xr:uid="{00000000-0005-0000-0000-00006EB90000}"/>
    <cellStyle name="Note 6 6 3 3" xfId="3204" xr:uid="{00000000-0005-0000-0000-00006FB90000}"/>
    <cellStyle name="Note 6 6 3 3 2" xfId="5715" xr:uid="{00000000-0005-0000-0000-000070B90000}"/>
    <cellStyle name="Note 6 6 3 3 2 2" xfId="14912" xr:uid="{00000000-0005-0000-0000-000071B90000}"/>
    <cellStyle name="Note 6 6 3 3 2 2 2" xfId="32347" xr:uid="{00000000-0005-0000-0000-000072B90000}"/>
    <cellStyle name="Note 6 6 3 3 2 2 3" xfId="46800" xr:uid="{00000000-0005-0000-0000-000073B90000}"/>
    <cellStyle name="Note 6 6 3 3 2 3" xfId="17373" xr:uid="{00000000-0005-0000-0000-000074B90000}"/>
    <cellStyle name="Note 6 6 3 3 2 3 2" xfId="34808" xr:uid="{00000000-0005-0000-0000-000075B90000}"/>
    <cellStyle name="Note 6 6 3 3 2 3 3" xfId="49261" xr:uid="{00000000-0005-0000-0000-000076B90000}"/>
    <cellStyle name="Note 6 6 3 3 2 4" xfId="23151" xr:uid="{00000000-0005-0000-0000-000077B90000}"/>
    <cellStyle name="Note 6 6 3 3 2 5" xfId="37604" xr:uid="{00000000-0005-0000-0000-000078B90000}"/>
    <cellStyle name="Note 6 6 3 3 3" xfId="8177" xr:uid="{00000000-0005-0000-0000-000079B90000}"/>
    <cellStyle name="Note 6 6 3 3 3 2" xfId="25612" xr:uid="{00000000-0005-0000-0000-00007AB90000}"/>
    <cellStyle name="Note 6 6 3 3 3 3" xfId="40065" xr:uid="{00000000-0005-0000-0000-00007BB90000}"/>
    <cellStyle name="Note 6 6 3 3 4" xfId="10618" xr:uid="{00000000-0005-0000-0000-00007CB90000}"/>
    <cellStyle name="Note 6 6 3 3 4 2" xfId="28053" xr:uid="{00000000-0005-0000-0000-00007DB90000}"/>
    <cellStyle name="Note 6 6 3 3 4 3" xfId="42506" xr:uid="{00000000-0005-0000-0000-00007EB90000}"/>
    <cellStyle name="Note 6 6 3 3 5" xfId="13038" xr:uid="{00000000-0005-0000-0000-00007FB90000}"/>
    <cellStyle name="Note 6 6 3 3 5 2" xfId="30473" xr:uid="{00000000-0005-0000-0000-000080B90000}"/>
    <cellStyle name="Note 6 6 3 3 5 3" xfId="44926" xr:uid="{00000000-0005-0000-0000-000081B90000}"/>
    <cellStyle name="Note 6 6 3 3 6" xfId="20045" xr:uid="{00000000-0005-0000-0000-000082B90000}"/>
    <cellStyle name="Note 6 6 3 4" xfId="3205" xr:uid="{00000000-0005-0000-0000-000083B90000}"/>
    <cellStyle name="Note 6 6 3 4 2" xfId="5716" xr:uid="{00000000-0005-0000-0000-000084B90000}"/>
    <cellStyle name="Note 6 6 3 4 2 2" xfId="23152" xr:uid="{00000000-0005-0000-0000-000085B90000}"/>
    <cellStyle name="Note 6 6 3 4 2 3" xfId="37605" xr:uid="{00000000-0005-0000-0000-000086B90000}"/>
    <cellStyle name="Note 6 6 3 4 3" xfId="8178" xr:uid="{00000000-0005-0000-0000-000087B90000}"/>
    <cellStyle name="Note 6 6 3 4 3 2" xfId="25613" xr:uid="{00000000-0005-0000-0000-000088B90000}"/>
    <cellStyle name="Note 6 6 3 4 3 3" xfId="40066" xr:uid="{00000000-0005-0000-0000-000089B90000}"/>
    <cellStyle name="Note 6 6 3 4 4" xfId="10619" xr:uid="{00000000-0005-0000-0000-00008AB90000}"/>
    <cellStyle name="Note 6 6 3 4 4 2" xfId="28054" xr:uid="{00000000-0005-0000-0000-00008BB90000}"/>
    <cellStyle name="Note 6 6 3 4 4 3" xfId="42507" xr:uid="{00000000-0005-0000-0000-00008CB90000}"/>
    <cellStyle name="Note 6 6 3 4 5" xfId="13039" xr:uid="{00000000-0005-0000-0000-00008DB90000}"/>
    <cellStyle name="Note 6 6 3 4 5 2" xfId="30474" xr:uid="{00000000-0005-0000-0000-00008EB90000}"/>
    <cellStyle name="Note 6 6 3 4 5 3" xfId="44927" xr:uid="{00000000-0005-0000-0000-00008FB90000}"/>
    <cellStyle name="Note 6 6 3 4 6" xfId="15571" xr:uid="{00000000-0005-0000-0000-000090B90000}"/>
    <cellStyle name="Note 6 6 3 4 6 2" xfId="33006" xr:uid="{00000000-0005-0000-0000-000091B90000}"/>
    <cellStyle name="Note 6 6 3 4 6 3" xfId="47459" xr:uid="{00000000-0005-0000-0000-000092B90000}"/>
    <cellStyle name="Note 6 6 3 4 7" xfId="20046" xr:uid="{00000000-0005-0000-0000-000093B90000}"/>
    <cellStyle name="Note 6 6 3 4 8" xfId="20733" xr:uid="{00000000-0005-0000-0000-000094B90000}"/>
    <cellStyle name="Note 6 6 3 5" xfId="5713" xr:uid="{00000000-0005-0000-0000-000095B90000}"/>
    <cellStyle name="Note 6 6 3 5 2" xfId="14910" xr:uid="{00000000-0005-0000-0000-000096B90000}"/>
    <cellStyle name="Note 6 6 3 5 2 2" xfId="32345" xr:uid="{00000000-0005-0000-0000-000097B90000}"/>
    <cellStyle name="Note 6 6 3 5 2 3" xfId="46798" xr:uid="{00000000-0005-0000-0000-000098B90000}"/>
    <cellStyle name="Note 6 6 3 5 3" xfId="17371" xr:uid="{00000000-0005-0000-0000-000099B90000}"/>
    <cellStyle name="Note 6 6 3 5 3 2" xfId="34806" xr:uid="{00000000-0005-0000-0000-00009AB90000}"/>
    <cellStyle name="Note 6 6 3 5 3 3" xfId="49259" xr:uid="{00000000-0005-0000-0000-00009BB90000}"/>
    <cellStyle name="Note 6 6 3 5 4" xfId="23149" xr:uid="{00000000-0005-0000-0000-00009CB90000}"/>
    <cellStyle name="Note 6 6 3 5 5" xfId="37602" xr:uid="{00000000-0005-0000-0000-00009DB90000}"/>
    <cellStyle name="Note 6 6 3 6" xfId="8175" xr:uid="{00000000-0005-0000-0000-00009EB90000}"/>
    <cellStyle name="Note 6 6 3 6 2" xfId="25610" xr:uid="{00000000-0005-0000-0000-00009FB90000}"/>
    <cellStyle name="Note 6 6 3 6 3" xfId="40063" xr:uid="{00000000-0005-0000-0000-0000A0B90000}"/>
    <cellStyle name="Note 6 6 3 7" xfId="10616" xr:uid="{00000000-0005-0000-0000-0000A1B90000}"/>
    <cellStyle name="Note 6 6 3 7 2" xfId="28051" xr:uid="{00000000-0005-0000-0000-0000A2B90000}"/>
    <cellStyle name="Note 6 6 3 7 3" xfId="42504" xr:uid="{00000000-0005-0000-0000-0000A3B90000}"/>
    <cellStyle name="Note 6 6 3 8" xfId="13036" xr:uid="{00000000-0005-0000-0000-0000A4B90000}"/>
    <cellStyle name="Note 6 6 3 8 2" xfId="30471" xr:uid="{00000000-0005-0000-0000-0000A5B90000}"/>
    <cellStyle name="Note 6 6 3 8 3" xfId="44924" xr:uid="{00000000-0005-0000-0000-0000A6B90000}"/>
    <cellStyle name="Note 6 6 3 9" xfId="20043" xr:uid="{00000000-0005-0000-0000-0000A7B90000}"/>
    <cellStyle name="Note 6 6 4" xfId="3206" xr:uid="{00000000-0005-0000-0000-0000A8B90000}"/>
    <cellStyle name="Note 6 6 4 2" xfId="3207" xr:uid="{00000000-0005-0000-0000-0000A9B90000}"/>
    <cellStyle name="Note 6 6 4 2 2" xfId="5718" xr:uid="{00000000-0005-0000-0000-0000AAB90000}"/>
    <cellStyle name="Note 6 6 4 2 2 2" xfId="14914" xr:uid="{00000000-0005-0000-0000-0000ABB90000}"/>
    <cellStyle name="Note 6 6 4 2 2 2 2" xfId="32349" xr:uid="{00000000-0005-0000-0000-0000ACB90000}"/>
    <cellStyle name="Note 6 6 4 2 2 2 3" xfId="46802" xr:uid="{00000000-0005-0000-0000-0000ADB90000}"/>
    <cellStyle name="Note 6 6 4 2 2 3" xfId="17375" xr:uid="{00000000-0005-0000-0000-0000AEB90000}"/>
    <cellStyle name="Note 6 6 4 2 2 3 2" xfId="34810" xr:uid="{00000000-0005-0000-0000-0000AFB90000}"/>
    <cellStyle name="Note 6 6 4 2 2 3 3" xfId="49263" xr:uid="{00000000-0005-0000-0000-0000B0B90000}"/>
    <cellStyle name="Note 6 6 4 2 2 4" xfId="23154" xr:uid="{00000000-0005-0000-0000-0000B1B90000}"/>
    <cellStyle name="Note 6 6 4 2 2 5" xfId="37607" xr:uid="{00000000-0005-0000-0000-0000B2B90000}"/>
    <cellStyle name="Note 6 6 4 2 3" xfId="8180" xr:uid="{00000000-0005-0000-0000-0000B3B90000}"/>
    <cellStyle name="Note 6 6 4 2 3 2" xfId="25615" xr:uid="{00000000-0005-0000-0000-0000B4B90000}"/>
    <cellStyle name="Note 6 6 4 2 3 3" xfId="40068" xr:uid="{00000000-0005-0000-0000-0000B5B90000}"/>
    <cellStyle name="Note 6 6 4 2 4" xfId="10621" xr:uid="{00000000-0005-0000-0000-0000B6B90000}"/>
    <cellStyle name="Note 6 6 4 2 4 2" xfId="28056" xr:uid="{00000000-0005-0000-0000-0000B7B90000}"/>
    <cellStyle name="Note 6 6 4 2 4 3" xfId="42509" xr:uid="{00000000-0005-0000-0000-0000B8B90000}"/>
    <cellStyle name="Note 6 6 4 2 5" xfId="13041" xr:uid="{00000000-0005-0000-0000-0000B9B90000}"/>
    <cellStyle name="Note 6 6 4 2 5 2" xfId="30476" xr:uid="{00000000-0005-0000-0000-0000BAB90000}"/>
    <cellStyle name="Note 6 6 4 2 5 3" xfId="44929" xr:uid="{00000000-0005-0000-0000-0000BBB90000}"/>
    <cellStyle name="Note 6 6 4 2 6" xfId="20048" xr:uid="{00000000-0005-0000-0000-0000BCB90000}"/>
    <cellStyle name="Note 6 6 4 3" xfId="3208" xr:uid="{00000000-0005-0000-0000-0000BDB90000}"/>
    <cellStyle name="Note 6 6 4 3 2" xfId="5719" xr:uid="{00000000-0005-0000-0000-0000BEB90000}"/>
    <cellStyle name="Note 6 6 4 3 2 2" xfId="14915" xr:uid="{00000000-0005-0000-0000-0000BFB90000}"/>
    <cellStyle name="Note 6 6 4 3 2 2 2" xfId="32350" xr:uid="{00000000-0005-0000-0000-0000C0B90000}"/>
    <cellStyle name="Note 6 6 4 3 2 2 3" xfId="46803" xr:uid="{00000000-0005-0000-0000-0000C1B90000}"/>
    <cellStyle name="Note 6 6 4 3 2 3" xfId="17376" xr:uid="{00000000-0005-0000-0000-0000C2B90000}"/>
    <cellStyle name="Note 6 6 4 3 2 3 2" xfId="34811" xr:uid="{00000000-0005-0000-0000-0000C3B90000}"/>
    <cellStyle name="Note 6 6 4 3 2 3 3" xfId="49264" xr:uid="{00000000-0005-0000-0000-0000C4B90000}"/>
    <cellStyle name="Note 6 6 4 3 2 4" xfId="23155" xr:uid="{00000000-0005-0000-0000-0000C5B90000}"/>
    <cellStyle name="Note 6 6 4 3 2 5" xfId="37608" xr:uid="{00000000-0005-0000-0000-0000C6B90000}"/>
    <cellStyle name="Note 6 6 4 3 3" xfId="8181" xr:uid="{00000000-0005-0000-0000-0000C7B90000}"/>
    <cellStyle name="Note 6 6 4 3 3 2" xfId="25616" xr:uid="{00000000-0005-0000-0000-0000C8B90000}"/>
    <cellStyle name="Note 6 6 4 3 3 3" xfId="40069" xr:uid="{00000000-0005-0000-0000-0000C9B90000}"/>
    <cellStyle name="Note 6 6 4 3 4" xfId="10622" xr:uid="{00000000-0005-0000-0000-0000CAB90000}"/>
    <cellStyle name="Note 6 6 4 3 4 2" xfId="28057" xr:uid="{00000000-0005-0000-0000-0000CBB90000}"/>
    <cellStyle name="Note 6 6 4 3 4 3" xfId="42510" xr:uid="{00000000-0005-0000-0000-0000CCB90000}"/>
    <cellStyle name="Note 6 6 4 3 5" xfId="13042" xr:uid="{00000000-0005-0000-0000-0000CDB90000}"/>
    <cellStyle name="Note 6 6 4 3 5 2" xfId="30477" xr:uid="{00000000-0005-0000-0000-0000CEB90000}"/>
    <cellStyle name="Note 6 6 4 3 5 3" xfId="44930" xr:uid="{00000000-0005-0000-0000-0000CFB90000}"/>
    <cellStyle name="Note 6 6 4 3 6" xfId="20049" xr:uid="{00000000-0005-0000-0000-0000D0B90000}"/>
    <cellStyle name="Note 6 6 4 4" xfId="3209" xr:uid="{00000000-0005-0000-0000-0000D1B90000}"/>
    <cellStyle name="Note 6 6 4 4 2" xfId="5720" xr:uid="{00000000-0005-0000-0000-0000D2B90000}"/>
    <cellStyle name="Note 6 6 4 4 2 2" xfId="23156" xr:uid="{00000000-0005-0000-0000-0000D3B90000}"/>
    <cellStyle name="Note 6 6 4 4 2 3" xfId="37609" xr:uid="{00000000-0005-0000-0000-0000D4B90000}"/>
    <cellStyle name="Note 6 6 4 4 3" xfId="8182" xr:uid="{00000000-0005-0000-0000-0000D5B90000}"/>
    <cellStyle name="Note 6 6 4 4 3 2" xfId="25617" xr:uid="{00000000-0005-0000-0000-0000D6B90000}"/>
    <cellStyle name="Note 6 6 4 4 3 3" xfId="40070" xr:uid="{00000000-0005-0000-0000-0000D7B90000}"/>
    <cellStyle name="Note 6 6 4 4 4" xfId="10623" xr:uid="{00000000-0005-0000-0000-0000D8B90000}"/>
    <cellStyle name="Note 6 6 4 4 4 2" xfId="28058" xr:uid="{00000000-0005-0000-0000-0000D9B90000}"/>
    <cellStyle name="Note 6 6 4 4 4 3" xfId="42511" xr:uid="{00000000-0005-0000-0000-0000DAB90000}"/>
    <cellStyle name="Note 6 6 4 4 5" xfId="13043" xr:uid="{00000000-0005-0000-0000-0000DBB90000}"/>
    <cellStyle name="Note 6 6 4 4 5 2" xfId="30478" xr:uid="{00000000-0005-0000-0000-0000DCB90000}"/>
    <cellStyle name="Note 6 6 4 4 5 3" xfId="44931" xr:uid="{00000000-0005-0000-0000-0000DDB90000}"/>
    <cellStyle name="Note 6 6 4 4 6" xfId="15572" xr:uid="{00000000-0005-0000-0000-0000DEB90000}"/>
    <cellStyle name="Note 6 6 4 4 6 2" xfId="33007" xr:uid="{00000000-0005-0000-0000-0000DFB90000}"/>
    <cellStyle name="Note 6 6 4 4 6 3" xfId="47460" xr:uid="{00000000-0005-0000-0000-0000E0B90000}"/>
    <cellStyle name="Note 6 6 4 4 7" xfId="20050" xr:uid="{00000000-0005-0000-0000-0000E1B90000}"/>
    <cellStyle name="Note 6 6 4 4 8" xfId="20734" xr:uid="{00000000-0005-0000-0000-0000E2B90000}"/>
    <cellStyle name="Note 6 6 4 5" xfId="5717" xr:uid="{00000000-0005-0000-0000-0000E3B90000}"/>
    <cellStyle name="Note 6 6 4 5 2" xfId="14913" xr:uid="{00000000-0005-0000-0000-0000E4B90000}"/>
    <cellStyle name="Note 6 6 4 5 2 2" xfId="32348" xr:uid="{00000000-0005-0000-0000-0000E5B90000}"/>
    <cellStyle name="Note 6 6 4 5 2 3" xfId="46801" xr:uid="{00000000-0005-0000-0000-0000E6B90000}"/>
    <cellStyle name="Note 6 6 4 5 3" xfId="17374" xr:uid="{00000000-0005-0000-0000-0000E7B90000}"/>
    <cellStyle name="Note 6 6 4 5 3 2" xfId="34809" xr:uid="{00000000-0005-0000-0000-0000E8B90000}"/>
    <cellStyle name="Note 6 6 4 5 3 3" xfId="49262" xr:uid="{00000000-0005-0000-0000-0000E9B90000}"/>
    <cellStyle name="Note 6 6 4 5 4" xfId="23153" xr:uid="{00000000-0005-0000-0000-0000EAB90000}"/>
    <cellStyle name="Note 6 6 4 5 5" xfId="37606" xr:uid="{00000000-0005-0000-0000-0000EBB90000}"/>
    <cellStyle name="Note 6 6 4 6" xfId="8179" xr:uid="{00000000-0005-0000-0000-0000ECB90000}"/>
    <cellStyle name="Note 6 6 4 6 2" xfId="25614" xr:uid="{00000000-0005-0000-0000-0000EDB90000}"/>
    <cellStyle name="Note 6 6 4 6 3" xfId="40067" xr:uid="{00000000-0005-0000-0000-0000EEB90000}"/>
    <cellStyle name="Note 6 6 4 7" xfId="10620" xr:uid="{00000000-0005-0000-0000-0000EFB90000}"/>
    <cellStyle name="Note 6 6 4 7 2" xfId="28055" xr:uid="{00000000-0005-0000-0000-0000F0B90000}"/>
    <cellStyle name="Note 6 6 4 7 3" xfId="42508" xr:uid="{00000000-0005-0000-0000-0000F1B90000}"/>
    <cellStyle name="Note 6 6 4 8" xfId="13040" xr:uid="{00000000-0005-0000-0000-0000F2B90000}"/>
    <cellStyle name="Note 6 6 4 8 2" xfId="30475" xr:uid="{00000000-0005-0000-0000-0000F3B90000}"/>
    <cellStyle name="Note 6 6 4 8 3" xfId="44928" xr:uid="{00000000-0005-0000-0000-0000F4B90000}"/>
    <cellStyle name="Note 6 6 4 9" xfId="20047" xr:uid="{00000000-0005-0000-0000-0000F5B90000}"/>
    <cellStyle name="Note 6 6 5" xfId="3210" xr:uid="{00000000-0005-0000-0000-0000F6B90000}"/>
    <cellStyle name="Note 6 6 5 2" xfId="3211" xr:uid="{00000000-0005-0000-0000-0000F7B90000}"/>
    <cellStyle name="Note 6 6 5 2 2" xfId="5722" xr:uid="{00000000-0005-0000-0000-0000F8B90000}"/>
    <cellStyle name="Note 6 6 5 2 2 2" xfId="14917" xr:uid="{00000000-0005-0000-0000-0000F9B90000}"/>
    <cellStyle name="Note 6 6 5 2 2 2 2" xfId="32352" xr:uid="{00000000-0005-0000-0000-0000FAB90000}"/>
    <cellStyle name="Note 6 6 5 2 2 2 3" xfId="46805" xr:uid="{00000000-0005-0000-0000-0000FBB90000}"/>
    <cellStyle name="Note 6 6 5 2 2 3" xfId="17378" xr:uid="{00000000-0005-0000-0000-0000FCB90000}"/>
    <cellStyle name="Note 6 6 5 2 2 3 2" xfId="34813" xr:uid="{00000000-0005-0000-0000-0000FDB90000}"/>
    <cellStyle name="Note 6 6 5 2 2 3 3" xfId="49266" xr:uid="{00000000-0005-0000-0000-0000FEB90000}"/>
    <cellStyle name="Note 6 6 5 2 2 4" xfId="23158" xr:uid="{00000000-0005-0000-0000-0000FFB90000}"/>
    <cellStyle name="Note 6 6 5 2 2 5" xfId="37611" xr:uid="{00000000-0005-0000-0000-000000BA0000}"/>
    <cellStyle name="Note 6 6 5 2 3" xfId="8184" xr:uid="{00000000-0005-0000-0000-000001BA0000}"/>
    <cellStyle name="Note 6 6 5 2 3 2" xfId="25619" xr:uid="{00000000-0005-0000-0000-000002BA0000}"/>
    <cellStyle name="Note 6 6 5 2 3 3" xfId="40072" xr:uid="{00000000-0005-0000-0000-000003BA0000}"/>
    <cellStyle name="Note 6 6 5 2 4" xfId="10625" xr:uid="{00000000-0005-0000-0000-000004BA0000}"/>
    <cellStyle name="Note 6 6 5 2 4 2" xfId="28060" xr:uid="{00000000-0005-0000-0000-000005BA0000}"/>
    <cellStyle name="Note 6 6 5 2 4 3" xfId="42513" xr:uid="{00000000-0005-0000-0000-000006BA0000}"/>
    <cellStyle name="Note 6 6 5 2 5" xfId="13045" xr:uid="{00000000-0005-0000-0000-000007BA0000}"/>
    <cellStyle name="Note 6 6 5 2 5 2" xfId="30480" xr:uid="{00000000-0005-0000-0000-000008BA0000}"/>
    <cellStyle name="Note 6 6 5 2 5 3" xfId="44933" xr:uid="{00000000-0005-0000-0000-000009BA0000}"/>
    <cellStyle name="Note 6 6 5 2 6" xfId="20052" xr:uid="{00000000-0005-0000-0000-00000ABA0000}"/>
    <cellStyle name="Note 6 6 5 3" xfId="3212" xr:uid="{00000000-0005-0000-0000-00000BBA0000}"/>
    <cellStyle name="Note 6 6 5 3 2" xfId="5723" xr:uid="{00000000-0005-0000-0000-00000CBA0000}"/>
    <cellStyle name="Note 6 6 5 3 2 2" xfId="14918" xr:uid="{00000000-0005-0000-0000-00000DBA0000}"/>
    <cellStyle name="Note 6 6 5 3 2 2 2" xfId="32353" xr:uid="{00000000-0005-0000-0000-00000EBA0000}"/>
    <cellStyle name="Note 6 6 5 3 2 2 3" xfId="46806" xr:uid="{00000000-0005-0000-0000-00000FBA0000}"/>
    <cellStyle name="Note 6 6 5 3 2 3" xfId="17379" xr:uid="{00000000-0005-0000-0000-000010BA0000}"/>
    <cellStyle name="Note 6 6 5 3 2 3 2" xfId="34814" xr:uid="{00000000-0005-0000-0000-000011BA0000}"/>
    <cellStyle name="Note 6 6 5 3 2 3 3" xfId="49267" xr:uid="{00000000-0005-0000-0000-000012BA0000}"/>
    <cellStyle name="Note 6 6 5 3 2 4" xfId="23159" xr:uid="{00000000-0005-0000-0000-000013BA0000}"/>
    <cellStyle name="Note 6 6 5 3 2 5" xfId="37612" xr:uid="{00000000-0005-0000-0000-000014BA0000}"/>
    <cellStyle name="Note 6 6 5 3 3" xfId="8185" xr:uid="{00000000-0005-0000-0000-000015BA0000}"/>
    <cellStyle name="Note 6 6 5 3 3 2" xfId="25620" xr:uid="{00000000-0005-0000-0000-000016BA0000}"/>
    <cellStyle name="Note 6 6 5 3 3 3" xfId="40073" xr:uid="{00000000-0005-0000-0000-000017BA0000}"/>
    <cellStyle name="Note 6 6 5 3 4" xfId="10626" xr:uid="{00000000-0005-0000-0000-000018BA0000}"/>
    <cellStyle name="Note 6 6 5 3 4 2" xfId="28061" xr:uid="{00000000-0005-0000-0000-000019BA0000}"/>
    <cellStyle name="Note 6 6 5 3 4 3" xfId="42514" xr:uid="{00000000-0005-0000-0000-00001ABA0000}"/>
    <cellStyle name="Note 6 6 5 3 5" xfId="13046" xr:uid="{00000000-0005-0000-0000-00001BBA0000}"/>
    <cellStyle name="Note 6 6 5 3 5 2" xfId="30481" xr:uid="{00000000-0005-0000-0000-00001CBA0000}"/>
    <cellStyle name="Note 6 6 5 3 5 3" xfId="44934" xr:uid="{00000000-0005-0000-0000-00001DBA0000}"/>
    <cellStyle name="Note 6 6 5 3 6" xfId="20053" xr:uid="{00000000-0005-0000-0000-00001EBA0000}"/>
    <cellStyle name="Note 6 6 5 4" xfId="3213" xr:uid="{00000000-0005-0000-0000-00001FBA0000}"/>
    <cellStyle name="Note 6 6 5 4 2" xfId="5724" xr:uid="{00000000-0005-0000-0000-000020BA0000}"/>
    <cellStyle name="Note 6 6 5 4 2 2" xfId="23160" xr:uid="{00000000-0005-0000-0000-000021BA0000}"/>
    <cellStyle name="Note 6 6 5 4 2 3" xfId="37613" xr:uid="{00000000-0005-0000-0000-000022BA0000}"/>
    <cellStyle name="Note 6 6 5 4 3" xfId="8186" xr:uid="{00000000-0005-0000-0000-000023BA0000}"/>
    <cellStyle name="Note 6 6 5 4 3 2" xfId="25621" xr:uid="{00000000-0005-0000-0000-000024BA0000}"/>
    <cellStyle name="Note 6 6 5 4 3 3" xfId="40074" xr:uid="{00000000-0005-0000-0000-000025BA0000}"/>
    <cellStyle name="Note 6 6 5 4 4" xfId="10627" xr:uid="{00000000-0005-0000-0000-000026BA0000}"/>
    <cellStyle name="Note 6 6 5 4 4 2" xfId="28062" xr:uid="{00000000-0005-0000-0000-000027BA0000}"/>
    <cellStyle name="Note 6 6 5 4 4 3" xfId="42515" xr:uid="{00000000-0005-0000-0000-000028BA0000}"/>
    <cellStyle name="Note 6 6 5 4 5" xfId="13047" xr:uid="{00000000-0005-0000-0000-000029BA0000}"/>
    <cellStyle name="Note 6 6 5 4 5 2" xfId="30482" xr:uid="{00000000-0005-0000-0000-00002ABA0000}"/>
    <cellStyle name="Note 6 6 5 4 5 3" xfId="44935" xr:uid="{00000000-0005-0000-0000-00002BBA0000}"/>
    <cellStyle name="Note 6 6 5 4 6" xfId="15573" xr:uid="{00000000-0005-0000-0000-00002CBA0000}"/>
    <cellStyle name="Note 6 6 5 4 6 2" xfId="33008" xr:uid="{00000000-0005-0000-0000-00002DBA0000}"/>
    <cellStyle name="Note 6 6 5 4 6 3" xfId="47461" xr:uid="{00000000-0005-0000-0000-00002EBA0000}"/>
    <cellStyle name="Note 6 6 5 4 7" xfId="20054" xr:uid="{00000000-0005-0000-0000-00002FBA0000}"/>
    <cellStyle name="Note 6 6 5 4 8" xfId="20735" xr:uid="{00000000-0005-0000-0000-000030BA0000}"/>
    <cellStyle name="Note 6 6 5 5" xfId="5721" xr:uid="{00000000-0005-0000-0000-000031BA0000}"/>
    <cellStyle name="Note 6 6 5 5 2" xfId="14916" xr:uid="{00000000-0005-0000-0000-000032BA0000}"/>
    <cellStyle name="Note 6 6 5 5 2 2" xfId="32351" xr:uid="{00000000-0005-0000-0000-000033BA0000}"/>
    <cellStyle name="Note 6 6 5 5 2 3" xfId="46804" xr:uid="{00000000-0005-0000-0000-000034BA0000}"/>
    <cellStyle name="Note 6 6 5 5 3" xfId="17377" xr:uid="{00000000-0005-0000-0000-000035BA0000}"/>
    <cellStyle name="Note 6 6 5 5 3 2" xfId="34812" xr:uid="{00000000-0005-0000-0000-000036BA0000}"/>
    <cellStyle name="Note 6 6 5 5 3 3" xfId="49265" xr:uid="{00000000-0005-0000-0000-000037BA0000}"/>
    <cellStyle name="Note 6 6 5 5 4" xfId="23157" xr:uid="{00000000-0005-0000-0000-000038BA0000}"/>
    <cellStyle name="Note 6 6 5 5 5" xfId="37610" xr:uid="{00000000-0005-0000-0000-000039BA0000}"/>
    <cellStyle name="Note 6 6 5 6" xfId="8183" xr:uid="{00000000-0005-0000-0000-00003ABA0000}"/>
    <cellStyle name="Note 6 6 5 6 2" xfId="25618" xr:uid="{00000000-0005-0000-0000-00003BBA0000}"/>
    <cellStyle name="Note 6 6 5 6 3" xfId="40071" xr:uid="{00000000-0005-0000-0000-00003CBA0000}"/>
    <cellStyle name="Note 6 6 5 7" xfId="10624" xr:uid="{00000000-0005-0000-0000-00003DBA0000}"/>
    <cellStyle name="Note 6 6 5 7 2" xfId="28059" xr:uid="{00000000-0005-0000-0000-00003EBA0000}"/>
    <cellStyle name="Note 6 6 5 7 3" xfId="42512" xr:uid="{00000000-0005-0000-0000-00003FBA0000}"/>
    <cellStyle name="Note 6 6 5 8" xfId="13044" xr:uid="{00000000-0005-0000-0000-000040BA0000}"/>
    <cellStyle name="Note 6 6 5 8 2" xfId="30479" xr:uid="{00000000-0005-0000-0000-000041BA0000}"/>
    <cellStyle name="Note 6 6 5 8 3" xfId="44932" xr:uid="{00000000-0005-0000-0000-000042BA0000}"/>
    <cellStyle name="Note 6 6 5 9" xfId="20051" xr:uid="{00000000-0005-0000-0000-000043BA0000}"/>
    <cellStyle name="Note 6 6 6" xfId="3214" xr:uid="{00000000-0005-0000-0000-000044BA0000}"/>
    <cellStyle name="Note 6 6 6 2" xfId="5725" xr:uid="{00000000-0005-0000-0000-000045BA0000}"/>
    <cellStyle name="Note 6 6 6 2 2" xfId="14919" xr:uid="{00000000-0005-0000-0000-000046BA0000}"/>
    <cellStyle name="Note 6 6 6 2 2 2" xfId="32354" xr:uid="{00000000-0005-0000-0000-000047BA0000}"/>
    <cellStyle name="Note 6 6 6 2 2 3" xfId="46807" xr:uid="{00000000-0005-0000-0000-000048BA0000}"/>
    <cellStyle name="Note 6 6 6 2 3" xfId="17380" xr:uid="{00000000-0005-0000-0000-000049BA0000}"/>
    <cellStyle name="Note 6 6 6 2 3 2" xfId="34815" xr:uid="{00000000-0005-0000-0000-00004ABA0000}"/>
    <cellStyle name="Note 6 6 6 2 3 3" xfId="49268" xr:uid="{00000000-0005-0000-0000-00004BBA0000}"/>
    <cellStyle name="Note 6 6 6 2 4" xfId="23161" xr:uid="{00000000-0005-0000-0000-00004CBA0000}"/>
    <cellStyle name="Note 6 6 6 2 5" xfId="37614" xr:uid="{00000000-0005-0000-0000-00004DBA0000}"/>
    <cellStyle name="Note 6 6 6 3" xfId="8187" xr:uid="{00000000-0005-0000-0000-00004EBA0000}"/>
    <cellStyle name="Note 6 6 6 3 2" xfId="25622" xr:uid="{00000000-0005-0000-0000-00004FBA0000}"/>
    <cellStyle name="Note 6 6 6 3 3" xfId="40075" xr:uid="{00000000-0005-0000-0000-000050BA0000}"/>
    <cellStyle name="Note 6 6 6 4" xfId="10628" xr:uid="{00000000-0005-0000-0000-000051BA0000}"/>
    <cellStyle name="Note 6 6 6 4 2" xfId="28063" xr:uid="{00000000-0005-0000-0000-000052BA0000}"/>
    <cellStyle name="Note 6 6 6 4 3" xfId="42516" xr:uid="{00000000-0005-0000-0000-000053BA0000}"/>
    <cellStyle name="Note 6 6 6 5" xfId="13048" xr:uid="{00000000-0005-0000-0000-000054BA0000}"/>
    <cellStyle name="Note 6 6 6 5 2" xfId="30483" xr:uid="{00000000-0005-0000-0000-000055BA0000}"/>
    <cellStyle name="Note 6 6 6 5 3" xfId="44936" xr:uid="{00000000-0005-0000-0000-000056BA0000}"/>
    <cellStyle name="Note 6 6 6 6" xfId="20055" xr:uid="{00000000-0005-0000-0000-000057BA0000}"/>
    <cellStyle name="Note 6 6 7" xfId="3215" xr:uid="{00000000-0005-0000-0000-000058BA0000}"/>
    <cellStyle name="Note 6 6 7 2" xfId="5726" xr:uid="{00000000-0005-0000-0000-000059BA0000}"/>
    <cellStyle name="Note 6 6 7 2 2" xfId="14920" xr:uid="{00000000-0005-0000-0000-00005ABA0000}"/>
    <cellStyle name="Note 6 6 7 2 2 2" xfId="32355" xr:uid="{00000000-0005-0000-0000-00005BBA0000}"/>
    <cellStyle name="Note 6 6 7 2 2 3" xfId="46808" xr:uid="{00000000-0005-0000-0000-00005CBA0000}"/>
    <cellStyle name="Note 6 6 7 2 3" xfId="17381" xr:uid="{00000000-0005-0000-0000-00005DBA0000}"/>
    <cellStyle name="Note 6 6 7 2 3 2" xfId="34816" xr:uid="{00000000-0005-0000-0000-00005EBA0000}"/>
    <cellStyle name="Note 6 6 7 2 3 3" xfId="49269" xr:uid="{00000000-0005-0000-0000-00005FBA0000}"/>
    <cellStyle name="Note 6 6 7 2 4" xfId="23162" xr:uid="{00000000-0005-0000-0000-000060BA0000}"/>
    <cellStyle name="Note 6 6 7 2 5" xfId="37615" xr:uid="{00000000-0005-0000-0000-000061BA0000}"/>
    <cellStyle name="Note 6 6 7 3" xfId="8188" xr:uid="{00000000-0005-0000-0000-000062BA0000}"/>
    <cellStyle name="Note 6 6 7 3 2" xfId="25623" xr:uid="{00000000-0005-0000-0000-000063BA0000}"/>
    <cellStyle name="Note 6 6 7 3 3" xfId="40076" xr:uid="{00000000-0005-0000-0000-000064BA0000}"/>
    <cellStyle name="Note 6 6 7 4" xfId="10629" xr:uid="{00000000-0005-0000-0000-000065BA0000}"/>
    <cellStyle name="Note 6 6 7 4 2" xfId="28064" xr:uid="{00000000-0005-0000-0000-000066BA0000}"/>
    <cellStyle name="Note 6 6 7 4 3" xfId="42517" xr:uid="{00000000-0005-0000-0000-000067BA0000}"/>
    <cellStyle name="Note 6 6 7 5" xfId="13049" xr:uid="{00000000-0005-0000-0000-000068BA0000}"/>
    <cellStyle name="Note 6 6 7 5 2" xfId="30484" xr:uid="{00000000-0005-0000-0000-000069BA0000}"/>
    <cellStyle name="Note 6 6 7 5 3" xfId="44937" xr:uid="{00000000-0005-0000-0000-00006ABA0000}"/>
    <cellStyle name="Note 6 6 7 6" xfId="20056" xr:uid="{00000000-0005-0000-0000-00006BBA0000}"/>
    <cellStyle name="Note 6 6 8" xfId="3216" xr:uid="{00000000-0005-0000-0000-00006CBA0000}"/>
    <cellStyle name="Note 6 6 8 2" xfId="5727" xr:uid="{00000000-0005-0000-0000-00006DBA0000}"/>
    <cellStyle name="Note 6 6 8 2 2" xfId="23163" xr:uid="{00000000-0005-0000-0000-00006EBA0000}"/>
    <cellStyle name="Note 6 6 8 2 3" xfId="37616" xr:uid="{00000000-0005-0000-0000-00006FBA0000}"/>
    <cellStyle name="Note 6 6 8 3" xfId="8189" xr:uid="{00000000-0005-0000-0000-000070BA0000}"/>
    <cellStyle name="Note 6 6 8 3 2" xfId="25624" xr:uid="{00000000-0005-0000-0000-000071BA0000}"/>
    <cellStyle name="Note 6 6 8 3 3" xfId="40077" xr:uid="{00000000-0005-0000-0000-000072BA0000}"/>
    <cellStyle name="Note 6 6 8 4" xfId="10630" xr:uid="{00000000-0005-0000-0000-000073BA0000}"/>
    <cellStyle name="Note 6 6 8 4 2" xfId="28065" xr:uid="{00000000-0005-0000-0000-000074BA0000}"/>
    <cellStyle name="Note 6 6 8 4 3" xfId="42518" xr:uid="{00000000-0005-0000-0000-000075BA0000}"/>
    <cellStyle name="Note 6 6 8 5" xfId="13050" xr:uid="{00000000-0005-0000-0000-000076BA0000}"/>
    <cellStyle name="Note 6 6 8 5 2" xfId="30485" xr:uid="{00000000-0005-0000-0000-000077BA0000}"/>
    <cellStyle name="Note 6 6 8 5 3" xfId="44938" xr:uid="{00000000-0005-0000-0000-000078BA0000}"/>
    <cellStyle name="Note 6 6 8 6" xfId="15574" xr:uid="{00000000-0005-0000-0000-000079BA0000}"/>
    <cellStyle name="Note 6 6 8 6 2" xfId="33009" xr:uid="{00000000-0005-0000-0000-00007ABA0000}"/>
    <cellStyle name="Note 6 6 8 6 3" xfId="47462" xr:uid="{00000000-0005-0000-0000-00007BBA0000}"/>
    <cellStyle name="Note 6 6 8 7" xfId="20057" xr:uid="{00000000-0005-0000-0000-00007CBA0000}"/>
    <cellStyle name="Note 6 6 8 8" xfId="20736" xr:uid="{00000000-0005-0000-0000-00007DBA0000}"/>
    <cellStyle name="Note 6 6 9" xfId="5708" xr:uid="{00000000-0005-0000-0000-00007EBA0000}"/>
    <cellStyle name="Note 6 6 9 2" xfId="14906" xr:uid="{00000000-0005-0000-0000-00007FBA0000}"/>
    <cellStyle name="Note 6 6 9 2 2" xfId="32341" xr:uid="{00000000-0005-0000-0000-000080BA0000}"/>
    <cellStyle name="Note 6 6 9 2 3" xfId="46794" xr:uid="{00000000-0005-0000-0000-000081BA0000}"/>
    <cellStyle name="Note 6 6 9 3" xfId="17367" xr:uid="{00000000-0005-0000-0000-000082BA0000}"/>
    <cellStyle name="Note 6 6 9 3 2" xfId="34802" xr:uid="{00000000-0005-0000-0000-000083BA0000}"/>
    <cellStyle name="Note 6 6 9 3 3" xfId="49255" xr:uid="{00000000-0005-0000-0000-000084BA0000}"/>
    <cellStyle name="Note 6 6 9 4" xfId="23144" xr:uid="{00000000-0005-0000-0000-000085BA0000}"/>
    <cellStyle name="Note 6 6 9 5" xfId="37597" xr:uid="{00000000-0005-0000-0000-000086BA0000}"/>
    <cellStyle name="Note 6 7" xfId="3217" xr:uid="{00000000-0005-0000-0000-000087BA0000}"/>
    <cellStyle name="Note 6 7 10" xfId="8190" xr:uid="{00000000-0005-0000-0000-000088BA0000}"/>
    <cellStyle name="Note 6 7 10 2" xfId="25625" xr:uid="{00000000-0005-0000-0000-000089BA0000}"/>
    <cellStyle name="Note 6 7 10 3" xfId="40078" xr:uid="{00000000-0005-0000-0000-00008ABA0000}"/>
    <cellStyle name="Note 6 7 11" xfId="10631" xr:uid="{00000000-0005-0000-0000-00008BBA0000}"/>
    <cellStyle name="Note 6 7 11 2" xfId="28066" xr:uid="{00000000-0005-0000-0000-00008CBA0000}"/>
    <cellStyle name="Note 6 7 11 3" xfId="42519" xr:uid="{00000000-0005-0000-0000-00008DBA0000}"/>
    <cellStyle name="Note 6 7 12" xfId="13051" xr:uid="{00000000-0005-0000-0000-00008EBA0000}"/>
    <cellStyle name="Note 6 7 12 2" xfId="30486" xr:uid="{00000000-0005-0000-0000-00008FBA0000}"/>
    <cellStyle name="Note 6 7 12 3" xfId="44939" xr:uid="{00000000-0005-0000-0000-000090BA0000}"/>
    <cellStyle name="Note 6 7 13" xfId="20058" xr:uid="{00000000-0005-0000-0000-000091BA0000}"/>
    <cellStyle name="Note 6 7 2" xfId="3218" xr:uid="{00000000-0005-0000-0000-000092BA0000}"/>
    <cellStyle name="Note 6 7 2 2" xfId="3219" xr:uid="{00000000-0005-0000-0000-000093BA0000}"/>
    <cellStyle name="Note 6 7 2 2 2" xfId="5730" xr:uid="{00000000-0005-0000-0000-000094BA0000}"/>
    <cellStyle name="Note 6 7 2 2 2 2" xfId="14923" xr:uid="{00000000-0005-0000-0000-000095BA0000}"/>
    <cellStyle name="Note 6 7 2 2 2 2 2" xfId="32358" xr:uid="{00000000-0005-0000-0000-000096BA0000}"/>
    <cellStyle name="Note 6 7 2 2 2 2 3" xfId="46811" xr:uid="{00000000-0005-0000-0000-000097BA0000}"/>
    <cellStyle name="Note 6 7 2 2 2 3" xfId="17384" xr:uid="{00000000-0005-0000-0000-000098BA0000}"/>
    <cellStyle name="Note 6 7 2 2 2 3 2" xfId="34819" xr:uid="{00000000-0005-0000-0000-000099BA0000}"/>
    <cellStyle name="Note 6 7 2 2 2 3 3" xfId="49272" xr:uid="{00000000-0005-0000-0000-00009ABA0000}"/>
    <cellStyle name="Note 6 7 2 2 2 4" xfId="23166" xr:uid="{00000000-0005-0000-0000-00009BBA0000}"/>
    <cellStyle name="Note 6 7 2 2 2 5" xfId="37619" xr:uid="{00000000-0005-0000-0000-00009CBA0000}"/>
    <cellStyle name="Note 6 7 2 2 3" xfId="8192" xr:uid="{00000000-0005-0000-0000-00009DBA0000}"/>
    <cellStyle name="Note 6 7 2 2 3 2" xfId="25627" xr:uid="{00000000-0005-0000-0000-00009EBA0000}"/>
    <cellStyle name="Note 6 7 2 2 3 3" xfId="40080" xr:uid="{00000000-0005-0000-0000-00009FBA0000}"/>
    <cellStyle name="Note 6 7 2 2 4" xfId="10633" xr:uid="{00000000-0005-0000-0000-0000A0BA0000}"/>
    <cellStyle name="Note 6 7 2 2 4 2" xfId="28068" xr:uid="{00000000-0005-0000-0000-0000A1BA0000}"/>
    <cellStyle name="Note 6 7 2 2 4 3" xfId="42521" xr:uid="{00000000-0005-0000-0000-0000A2BA0000}"/>
    <cellStyle name="Note 6 7 2 2 5" xfId="13053" xr:uid="{00000000-0005-0000-0000-0000A3BA0000}"/>
    <cellStyle name="Note 6 7 2 2 5 2" xfId="30488" xr:uid="{00000000-0005-0000-0000-0000A4BA0000}"/>
    <cellStyle name="Note 6 7 2 2 5 3" xfId="44941" xr:uid="{00000000-0005-0000-0000-0000A5BA0000}"/>
    <cellStyle name="Note 6 7 2 2 6" xfId="20060" xr:uid="{00000000-0005-0000-0000-0000A6BA0000}"/>
    <cellStyle name="Note 6 7 2 3" xfId="3220" xr:uid="{00000000-0005-0000-0000-0000A7BA0000}"/>
    <cellStyle name="Note 6 7 2 3 2" xfId="5731" xr:uid="{00000000-0005-0000-0000-0000A8BA0000}"/>
    <cellStyle name="Note 6 7 2 3 2 2" xfId="14924" xr:uid="{00000000-0005-0000-0000-0000A9BA0000}"/>
    <cellStyle name="Note 6 7 2 3 2 2 2" xfId="32359" xr:uid="{00000000-0005-0000-0000-0000AABA0000}"/>
    <cellStyle name="Note 6 7 2 3 2 2 3" xfId="46812" xr:uid="{00000000-0005-0000-0000-0000ABBA0000}"/>
    <cellStyle name="Note 6 7 2 3 2 3" xfId="17385" xr:uid="{00000000-0005-0000-0000-0000ACBA0000}"/>
    <cellStyle name="Note 6 7 2 3 2 3 2" xfId="34820" xr:uid="{00000000-0005-0000-0000-0000ADBA0000}"/>
    <cellStyle name="Note 6 7 2 3 2 3 3" xfId="49273" xr:uid="{00000000-0005-0000-0000-0000AEBA0000}"/>
    <cellStyle name="Note 6 7 2 3 2 4" xfId="23167" xr:uid="{00000000-0005-0000-0000-0000AFBA0000}"/>
    <cellStyle name="Note 6 7 2 3 2 5" xfId="37620" xr:uid="{00000000-0005-0000-0000-0000B0BA0000}"/>
    <cellStyle name="Note 6 7 2 3 3" xfId="8193" xr:uid="{00000000-0005-0000-0000-0000B1BA0000}"/>
    <cellStyle name="Note 6 7 2 3 3 2" xfId="25628" xr:uid="{00000000-0005-0000-0000-0000B2BA0000}"/>
    <cellStyle name="Note 6 7 2 3 3 3" xfId="40081" xr:uid="{00000000-0005-0000-0000-0000B3BA0000}"/>
    <cellStyle name="Note 6 7 2 3 4" xfId="10634" xr:uid="{00000000-0005-0000-0000-0000B4BA0000}"/>
    <cellStyle name="Note 6 7 2 3 4 2" xfId="28069" xr:uid="{00000000-0005-0000-0000-0000B5BA0000}"/>
    <cellStyle name="Note 6 7 2 3 4 3" xfId="42522" xr:uid="{00000000-0005-0000-0000-0000B6BA0000}"/>
    <cellStyle name="Note 6 7 2 3 5" xfId="13054" xr:uid="{00000000-0005-0000-0000-0000B7BA0000}"/>
    <cellStyle name="Note 6 7 2 3 5 2" xfId="30489" xr:uid="{00000000-0005-0000-0000-0000B8BA0000}"/>
    <cellStyle name="Note 6 7 2 3 5 3" xfId="44942" xr:uid="{00000000-0005-0000-0000-0000B9BA0000}"/>
    <cellStyle name="Note 6 7 2 3 6" xfId="20061" xr:uid="{00000000-0005-0000-0000-0000BABA0000}"/>
    <cellStyle name="Note 6 7 2 4" xfId="3221" xr:uid="{00000000-0005-0000-0000-0000BBBA0000}"/>
    <cellStyle name="Note 6 7 2 4 2" xfId="5732" xr:uid="{00000000-0005-0000-0000-0000BCBA0000}"/>
    <cellStyle name="Note 6 7 2 4 2 2" xfId="23168" xr:uid="{00000000-0005-0000-0000-0000BDBA0000}"/>
    <cellStyle name="Note 6 7 2 4 2 3" xfId="37621" xr:uid="{00000000-0005-0000-0000-0000BEBA0000}"/>
    <cellStyle name="Note 6 7 2 4 3" xfId="8194" xr:uid="{00000000-0005-0000-0000-0000BFBA0000}"/>
    <cellStyle name="Note 6 7 2 4 3 2" xfId="25629" xr:uid="{00000000-0005-0000-0000-0000C0BA0000}"/>
    <cellStyle name="Note 6 7 2 4 3 3" xfId="40082" xr:uid="{00000000-0005-0000-0000-0000C1BA0000}"/>
    <cellStyle name="Note 6 7 2 4 4" xfId="10635" xr:uid="{00000000-0005-0000-0000-0000C2BA0000}"/>
    <cellStyle name="Note 6 7 2 4 4 2" xfId="28070" xr:uid="{00000000-0005-0000-0000-0000C3BA0000}"/>
    <cellStyle name="Note 6 7 2 4 4 3" xfId="42523" xr:uid="{00000000-0005-0000-0000-0000C4BA0000}"/>
    <cellStyle name="Note 6 7 2 4 5" xfId="13055" xr:uid="{00000000-0005-0000-0000-0000C5BA0000}"/>
    <cellStyle name="Note 6 7 2 4 5 2" xfId="30490" xr:uid="{00000000-0005-0000-0000-0000C6BA0000}"/>
    <cellStyle name="Note 6 7 2 4 5 3" xfId="44943" xr:uid="{00000000-0005-0000-0000-0000C7BA0000}"/>
    <cellStyle name="Note 6 7 2 4 6" xfId="15575" xr:uid="{00000000-0005-0000-0000-0000C8BA0000}"/>
    <cellStyle name="Note 6 7 2 4 6 2" xfId="33010" xr:uid="{00000000-0005-0000-0000-0000C9BA0000}"/>
    <cellStyle name="Note 6 7 2 4 6 3" xfId="47463" xr:uid="{00000000-0005-0000-0000-0000CABA0000}"/>
    <cellStyle name="Note 6 7 2 4 7" xfId="20062" xr:uid="{00000000-0005-0000-0000-0000CBBA0000}"/>
    <cellStyle name="Note 6 7 2 4 8" xfId="20737" xr:uid="{00000000-0005-0000-0000-0000CCBA0000}"/>
    <cellStyle name="Note 6 7 2 5" xfId="5729" xr:uid="{00000000-0005-0000-0000-0000CDBA0000}"/>
    <cellStyle name="Note 6 7 2 5 2" xfId="14922" xr:uid="{00000000-0005-0000-0000-0000CEBA0000}"/>
    <cellStyle name="Note 6 7 2 5 2 2" xfId="32357" xr:uid="{00000000-0005-0000-0000-0000CFBA0000}"/>
    <cellStyle name="Note 6 7 2 5 2 3" xfId="46810" xr:uid="{00000000-0005-0000-0000-0000D0BA0000}"/>
    <cellStyle name="Note 6 7 2 5 3" xfId="17383" xr:uid="{00000000-0005-0000-0000-0000D1BA0000}"/>
    <cellStyle name="Note 6 7 2 5 3 2" xfId="34818" xr:uid="{00000000-0005-0000-0000-0000D2BA0000}"/>
    <cellStyle name="Note 6 7 2 5 3 3" xfId="49271" xr:uid="{00000000-0005-0000-0000-0000D3BA0000}"/>
    <cellStyle name="Note 6 7 2 5 4" xfId="23165" xr:uid="{00000000-0005-0000-0000-0000D4BA0000}"/>
    <cellStyle name="Note 6 7 2 5 5" xfId="37618" xr:uid="{00000000-0005-0000-0000-0000D5BA0000}"/>
    <cellStyle name="Note 6 7 2 6" xfId="8191" xr:uid="{00000000-0005-0000-0000-0000D6BA0000}"/>
    <cellStyle name="Note 6 7 2 6 2" xfId="25626" xr:uid="{00000000-0005-0000-0000-0000D7BA0000}"/>
    <cellStyle name="Note 6 7 2 6 3" xfId="40079" xr:uid="{00000000-0005-0000-0000-0000D8BA0000}"/>
    <cellStyle name="Note 6 7 2 7" xfId="10632" xr:uid="{00000000-0005-0000-0000-0000D9BA0000}"/>
    <cellStyle name="Note 6 7 2 7 2" xfId="28067" xr:uid="{00000000-0005-0000-0000-0000DABA0000}"/>
    <cellStyle name="Note 6 7 2 7 3" xfId="42520" xr:uid="{00000000-0005-0000-0000-0000DBBA0000}"/>
    <cellStyle name="Note 6 7 2 8" xfId="13052" xr:uid="{00000000-0005-0000-0000-0000DCBA0000}"/>
    <cellStyle name="Note 6 7 2 8 2" xfId="30487" xr:uid="{00000000-0005-0000-0000-0000DDBA0000}"/>
    <cellStyle name="Note 6 7 2 8 3" xfId="44940" xr:uid="{00000000-0005-0000-0000-0000DEBA0000}"/>
    <cellStyle name="Note 6 7 2 9" xfId="20059" xr:uid="{00000000-0005-0000-0000-0000DFBA0000}"/>
    <cellStyle name="Note 6 7 3" xfId="3222" xr:uid="{00000000-0005-0000-0000-0000E0BA0000}"/>
    <cellStyle name="Note 6 7 3 2" xfId="3223" xr:uid="{00000000-0005-0000-0000-0000E1BA0000}"/>
    <cellStyle name="Note 6 7 3 2 2" xfId="5734" xr:uid="{00000000-0005-0000-0000-0000E2BA0000}"/>
    <cellStyle name="Note 6 7 3 2 2 2" xfId="14926" xr:uid="{00000000-0005-0000-0000-0000E3BA0000}"/>
    <cellStyle name="Note 6 7 3 2 2 2 2" xfId="32361" xr:uid="{00000000-0005-0000-0000-0000E4BA0000}"/>
    <cellStyle name="Note 6 7 3 2 2 2 3" xfId="46814" xr:uid="{00000000-0005-0000-0000-0000E5BA0000}"/>
    <cellStyle name="Note 6 7 3 2 2 3" xfId="17387" xr:uid="{00000000-0005-0000-0000-0000E6BA0000}"/>
    <cellStyle name="Note 6 7 3 2 2 3 2" xfId="34822" xr:uid="{00000000-0005-0000-0000-0000E7BA0000}"/>
    <cellStyle name="Note 6 7 3 2 2 3 3" xfId="49275" xr:uid="{00000000-0005-0000-0000-0000E8BA0000}"/>
    <cellStyle name="Note 6 7 3 2 2 4" xfId="23170" xr:uid="{00000000-0005-0000-0000-0000E9BA0000}"/>
    <cellStyle name="Note 6 7 3 2 2 5" xfId="37623" xr:uid="{00000000-0005-0000-0000-0000EABA0000}"/>
    <cellStyle name="Note 6 7 3 2 3" xfId="8196" xr:uid="{00000000-0005-0000-0000-0000EBBA0000}"/>
    <cellStyle name="Note 6 7 3 2 3 2" xfId="25631" xr:uid="{00000000-0005-0000-0000-0000ECBA0000}"/>
    <cellStyle name="Note 6 7 3 2 3 3" xfId="40084" xr:uid="{00000000-0005-0000-0000-0000EDBA0000}"/>
    <cellStyle name="Note 6 7 3 2 4" xfId="10637" xr:uid="{00000000-0005-0000-0000-0000EEBA0000}"/>
    <cellStyle name="Note 6 7 3 2 4 2" xfId="28072" xr:uid="{00000000-0005-0000-0000-0000EFBA0000}"/>
    <cellStyle name="Note 6 7 3 2 4 3" xfId="42525" xr:uid="{00000000-0005-0000-0000-0000F0BA0000}"/>
    <cellStyle name="Note 6 7 3 2 5" xfId="13057" xr:uid="{00000000-0005-0000-0000-0000F1BA0000}"/>
    <cellStyle name="Note 6 7 3 2 5 2" xfId="30492" xr:uid="{00000000-0005-0000-0000-0000F2BA0000}"/>
    <cellStyle name="Note 6 7 3 2 5 3" xfId="44945" xr:uid="{00000000-0005-0000-0000-0000F3BA0000}"/>
    <cellStyle name="Note 6 7 3 2 6" xfId="20064" xr:uid="{00000000-0005-0000-0000-0000F4BA0000}"/>
    <cellStyle name="Note 6 7 3 3" xfId="3224" xr:uid="{00000000-0005-0000-0000-0000F5BA0000}"/>
    <cellStyle name="Note 6 7 3 3 2" xfId="5735" xr:uid="{00000000-0005-0000-0000-0000F6BA0000}"/>
    <cellStyle name="Note 6 7 3 3 2 2" xfId="14927" xr:uid="{00000000-0005-0000-0000-0000F7BA0000}"/>
    <cellStyle name="Note 6 7 3 3 2 2 2" xfId="32362" xr:uid="{00000000-0005-0000-0000-0000F8BA0000}"/>
    <cellStyle name="Note 6 7 3 3 2 2 3" xfId="46815" xr:uid="{00000000-0005-0000-0000-0000F9BA0000}"/>
    <cellStyle name="Note 6 7 3 3 2 3" xfId="17388" xr:uid="{00000000-0005-0000-0000-0000FABA0000}"/>
    <cellStyle name="Note 6 7 3 3 2 3 2" xfId="34823" xr:uid="{00000000-0005-0000-0000-0000FBBA0000}"/>
    <cellStyle name="Note 6 7 3 3 2 3 3" xfId="49276" xr:uid="{00000000-0005-0000-0000-0000FCBA0000}"/>
    <cellStyle name="Note 6 7 3 3 2 4" xfId="23171" xr:uid="{00000000-0005-0000-0000-0000FDBA0000}"/>
    <cellStyle name="Note 6 7 3 3 2 5" xfId="37624" xr:uid="{00000000-0005-0000-0000-0000FEBA0000}"/>
    <cellStyle name="Note 6 7 3 3 3" xfId="8197" xr:uid="{00000000-0005-0000-0000-0000FFBA0000}"/>
    <cellStyle name="Note 6 7 3 3 3 2" xfId="25632" xr:uid="{00000000-0005-0000-0000-000000BB0000}"/>
    <cellStyle name="Note 6 7 3 3 3 3" xfId="40085" xr:uid="{00000000-0005-0000-0000-000001BB0000}"/>
    <cellStyle name="Note 6 7 3 3 4" xfId="10638" xr:uid="{00000000-0005-0000-0000-000002BB0000}"/>
    <cellStyle name="Note 6 7 3 3 4 2" xfId="28073" xr:uid="{00000000-0005-0000-0000-000003BB0000}"/>
    <cellStyle name="Note 6 7 3 3 4 3" xfId="42526" xr:uid="{00000000-0005-0000-0000-000004BB0000}"/>
    <cellStyle name="Note 6 7 3 3 5" xfId="13058" xr:uid="{00000000-0005-0000-0000-000005BB0000}"/>
    <cellStyle name="Note 6 7 3 3 5 2" xfId="30493" xr:uid="{00000000-0005-0000-0000-000006BB0000}"/>
    <cellStyle name="Note 6 7 3 3 5 3" xfId="44946" xr:uid="{00000000-0005-0000-0000-000007BB0000}"/>
    <cellStyle name="Note 6 7 3 3 6" xfId="20065" xr:uid="{00000000-0005-0000-0000-000008BB0000}"/>
    <cellStyle name="Note 6 7 3 4" xfId="3225" xr:uid="{00000000-0005-0000-0000-000009BB0000}"/>
    <cellStyle name="Note 6 7 3 4 2" xfId="5736" xr:uid="{00000000-0005-0000-0000-00000ABB0000}"/>
    <cellStyle name="Note 6 7 3 4 2 2" xfId="23172" xr:uid="{00000000-0005-0000-0000-00000BBB0000}"/>
    <cellStyle name="Note 6 7 3 4 2 3" xfId="37625" xr:uid="{00000000-0005-0000-0000-00000CBB0000}"/>
    <cellStyle name="Note 6 7 3 4 3" xfId="8198" xr:uid="{00000000-0005-0000-0000-00000DBB0000}"/>
    <cellStyle name="Note 6 7 3 4 3 2" xfId="25633" xr:uid="{00000000-0005-0000-0000-00000EBB0000}"/>
    <cellStyle name="Note 6 7 3 4 3 3" xfId="40086" xr:uid="{00000000-0005-0000-0000-00000FBB0000}"/>
    <cellStyle name="Note 6 7 3 4 4" xfId="10639" xr:uid="{00000000-0005-0000-0000-000010BB0000}"/>
    <cellStyle name="Note 6 7 3 4 4 2" xfId="28074" xr:uid="{00000000-0005-0000-0000-000011BB0000}"/>
    <cellStyle name="Note 6 7 3 4 4 3" xfId="42527" xr:uid="{00000000-0005-0000-0000-000012BB0000}"/>
    <cellStyle name="Note 6 7 3 4 5" xfId="13059" xr:uid="{00000000-0005-0000-0000-000013BB0000}"/>
    <cellStyle name="Note 6 7 3 4 5 2" xfId="30494" xr:uid="{00000000-0005-0000-0000-000014BB0000}"/>
    <cellStyle name="Note 6 7 3 4 5 3" xfId="44947" xr:uid="{00000000-0005-0000-0000-000015BB0000}"/>
    <cellStyle name="Note 6 7 3 4 6" xfId="15576" xr:uid="{00000000-0005-0000-0000-000016BB0000}"/>
    <cellStyle name="Note 6 7 3 4 6 2" xfId="33011" xr:uid="{00000000-0005-0000-0000-000017BB0000}"/>
    <cellStyle name="Note 6 7 3 4 6 3" xfId="47464" xr:uid="{00000000-0005-0000-0000-000018BB0000}"/>
    <cellStyle name="Note 6 7 3 4 7" xfId="20066" xr:uid="{00000000-0005-0000-0000-000019BB0000}"/>
    <cellStyle name="Note 6 7 3 4 8" xfId="20738" xr:uid="{00000000-0005-0000-0000-00001ABB0000}"/>
    <cellStyle name="Note 6 7 3 5" xfId="5733" xr:uid="{00000000-0005-0000-0000-00001BBB0000}"/>
    <cellStyle name="Note 6 7 3 5 2" xfId="14925" xr:uid="{00000000-0005-0000-0000-00001CBB0000}"/>
    <cellStyle name="Note 6 7 3 5 2 2" xfId="32360" xr:uid="{00000000-0005-0000-0000-00001DBB0000}"/>
    <cellStyle name="Note 6 7 3 5 2 3" xfId="46813" xr:uid="{00000000-0005-0000-0000-00001EBB0000}"/>
    <cellStyle name="Note 6 7 3 5 3" xfId="17386" xr:uid="{00000000-0005-0000-0000-00001FBB0000}"/>
    <cellStyle name="Note 6 7 3 5 3 2" xfId="34821" xr:uid="{00000000-0005-0000-0000-000020BB0000}"/>
    <cellStyle name="Note 6 7 3 5 3 3" xfId="49274" xr:uid="{00000000-0005-0000-0000-000021BB0000}"/>
    <cellStyle name="Note 6 7 3 5 4" xfId="23169" xr:uid="{00000000-0005-0000-0000-000022BB0000}"/>
    <cellStyle name="Note 6 7 3 5 5" xfId="37622" xr:uid="{00000000-0005-0000-0000-000023BB0000}"/>
    <cellStyle name="Note 6 7 3 6" xfId="8195" xr:uid="{00000000-0005-0000-0000-000024BB0000}"/>
    <cellStyle name="Note 6 7 3 6 2" xfId="25630" xr:uid="{00000000-0005-0000-0000-000025BB0000}"/>
    <cellStyle name="Note 6 7 3 6 3" xfId="40083" xr:uid="{00000000-0005-0000-0000-000026BB0000}"/>
    <cellStyle name="Note 6 7 3 7" xfId="10636" xr:uid="{00000000-0005-0000-0000-000027BB0000}"/>
    <cellStyle name="Note 6 7 3 7 2" xfId="28071" xr:uid="{00000000-0005-0000-0000-000028BB0000}"/>
    <cellStyle name="Note 6 7 3 7 3" xfId="42524" xr:uid="{00000000-0005-0000-0000-000029BB0000}"/>
    <cellStyle name="Note 6 7 3 8" xfId="13056" xr:uid="{00000000-0005-0000-0000-00002ABB0000}"/>
    <cellStyle name="Note 6 7 3 8 2" xfId="30491" xr:uid="{00000000-0005-0000-0000-00002BBB0000}"/>
    <cellStyle name="Note 6 7 3 8 3" xfId="44944" xr:uid="{00000000-0005-0000-0000-00002CBB0000}"/>
    <cellStyle name="Note 6 7 3 9" xfId="20063" xr:uid="{00000000-0005-0000-0000-00002DBB0000}"/>
    <cellStyle name="Note 6 7 4" xfId="3226" xr:uid="{00000000-0005-0000-0000-00002EBB0000}"/>
    <cellStyle name="Note 6 7 4 2" xfId="3227" xr:uid="{00000000-0005-0000-0000-00002FBB0000}"/>
    <cellStyle name="Note 6 7 4 2 2" xfId="5738" xr:uid="{00000000-0005-0000-0000-000030BB0000}"/>
    <cellStyle name="Note 6 7 4 2 2 2" xfId="14929" xr:uid="{00000000-0005-0000-0000-000031BB0000}"/>
    <cellStyle name="Note 6 7 4 2 2 2 2" xfId="32364" xr:uid="{00000000-0005-0000-0000-000032BB0000}"/>
    <cellStyle name="Note 6 7 4 2 2 2 3" xfId="46817" xr:uid="{00000000-0005-0000-0000-000033BB0000}"/>
    <cellStyle name="Note 6 7 4 2 2 3" xfId="17390" xr:uid="{00000000-0005-0000-0000-000034BB0000}"/>
    <cellStyle name="Note 6 7 4 2 2 3 2" xfId="34825" xr:uid="{00000000-0005-0000-0000-000035BB0000}"/>
    <cellStyle name="Note 6 7 4 2 2 3 3" xfId="49278" xr:uid="{00000000-0005-0000-0000-000036BB0000}"/>
    <cellStyle name="Note 6 7 4 2 2 4" xfId="23174" xr:uid="{00000000-0005-0000-0000-000037BB0000}"/>
    <cellStyle name="Note 6 7 4 2 2 5" xfId="37627" xr:uid="{00000000-0005-0000-0000-000038BB0000}"/>
    <cellStyle name="Note 6 7 4 2 3" xfId="8200" xr:uid="{00000000-0005-0000-0000-000039BB0000}"/>
    <cellStyle name="Note 6 7 4 2 3 2" xfId="25635" xr:uid="{00000000-0005-0000-0000-00003ABB0000}"/>
    <cellStyle name="Note 6 7 4 2 3 3" xfId="40088" xr:uid="{00000000-0005-0000-0000-00003BBB0000}"/>
    <cellStyle name="Note 6 7 4 2 4" xfId="10641" xr:uid="{00000000-0005-0000-0000-00003CBB0000}"/>
    <cellStyle name="Note 6 7 4 2 4 2" xfId="28076" xr:uid="{00000000-0005-0000-0000-00003DBB0000}"/>
    <cellStyle name="Note 6 7 4 2 4 3" xfId="42529" xr:uid="{00000000-0005-0000-0000-00003EBB0000}"/>
    <cellStyle name="Note 6 7 4 2 5" xfId="13061" xr:uid="{00000000-0005-0000-0000-00003FBB0000}"/>
    <cellStyle name="Note 6 7 4 2 5 2" xfId="30496" xr:uid="{00000000-0005-0000-0000-000040BB0000}"/>
    <cellStyle name="Note 6 7 4 2 5 3" xfId="44949" xr:uid="{00000000-0005-0000-0000-000041BB0000}"/>
    <cellStyle name="Note 6 7 4 2 6" xfId="20068" xr:uid="{00000000-0005-0000-0000-000042BB0000}"/>
    <cellStyle name="Note 6 7 4 3" xfId="3228" xr:uid="{00000000-0005-0000-0000-000043BB0000}"/>
    <cellStyle name="Note 6 7 4 3 2" xfId="5739" xr:uid="{00000000-0005-0000-0000-000044BB0000}"/>
    <cellStyle name="Note 6 7 4 3 2 2" xfId="14930" xr:uid="{00000000-0005-0000-0000-000045BB0000}"/>
    <cellStyle name="Note 6 7 4 3 2 2 2" xfId="32365" xr:uid="{00000000-0005-0000-0000-000046BB0000}"/>
    <cellStyle name="Note 6 7 4 3 2 2 3" xfId="46818" xr:uid="{00000000-0005-0000-0000-000047BB0000}"/>
    <cellStyle name="Note 6 7 4 3 2 3" xfId="17391" xr:uid="{00000000-0005-0000-0000-000048BB0000}"/>
    <cellStyle name="Note 6 7 4 3 2 3 2" xfId="34826" xr:uid="{00000000-0005-0000-0000-000049BB0000}"/>
    <cellStyle name="Note 6 7 4 3 2 3 3" xfId="49279" xr:uid="{00000000-0005-0000-0000-00004ABB0000}"/>
    <cellStyle name="Note 6 7 4 3 2 4" xfId="23175" xr:uid="{00000000-0005-0000-0000-00004BBB0000}"/>
    <cellStyle name="Note 6 7 4 3 2 5" xfId="37628" xr:uid="{00000000-0005-0000-0000-00004CBB0000}"/>
    <cellStyle name="Note 6 7 4 3 3" xfId="8201" xr:uid="{00000000-0005-0000-0000-00004DBB0000}"/>
    <cellStyle name="Note 6 7 4 3 3 2" xfId="25636" xr:uid="{00000000-0005-0000-0000-00004EBB0000}"/>
    <cellStyle name="Note 6 7 4 3 3 3" xfId="40089" xr:uid="{00000000-0005-0000-0000-00004FBB0000}"/>
    <cellStyle name="Note 6 7 4 3 4" xfId="10642" xr:uid="{00000000-0005-0000-0000-000050BB0000}"/>
    <cellStyle name="Note 6 7 4 3 4 2" xfId="28077" xr:uid="{00000000-0005-0000-0000-000051BB0000}"/>
    <cellStyle name="Note 6 7 4 3 4 3" xfId="42530" xr:uid="{00000000-0005-0000-0000-000052BB0000}"/>
    <cellStyle name="Note 6 7 4 3 5" xfId="13062" xr:uid="{00000000-0005-0000-0000-000053BB0000}"/>
    <cellStyle name="Note 6 7 4 3 5 2" xfId="30497" xr:uid="{00000000-0005-0000-0000-000054BB0000}"/>
    <cellStyle name="Note 6 7 4 3 5 3" xfId="44950" xr:uid="{00000000-0005-0000-0000-000055BB0000}"/>
    <cellStyle name="Note 6 7 4 3 6" xfId="20069" xr:uid="{00000000-0005-0000-0000-000056BB0000}"/>
    <cellStyle name="Note 6 7 4 4" xfId="3229" xr:uid="{00000000-0005-0000-0000-000057BB0000}"/>
    <cellStyle name="Note 6 7 4 4 2" xfId="5740" xr:uid="{00000000-0005-0000-0000-000058BB0000}"/>
    <cellStyle name="Note 6 7 4 4 2 2" xfId="23176" xr:uid="{00000000-0005-0000-0000-000059BB0000}"/>
    <cellStyle name="Note 6 7 4 4 2 3" xfId="37629" xr:uid="{00000000-0005-0000-0000-00005ABB0000}"/>
    <cellStyle name="Note 6 7 4 4 3" xfId="8202" xr:uid="{00000000-0005-0000-0000-00005BBB0000}"/>
    <cellStyle name="Note 6 7 4 4 3 2" xfId="25637" xr:uid="{00000000-0005-0000-0000-00005CBB0000}"/>
    <cellStyle name="Note 6 7 4 4 3 3" xfId="40090" xr:uid="{00000000-0005-0000-0000-00005DBB0000}"/>
    <cellStyle name="Note 6 7 4 4 4" xfId="10643" xr:uid="{00000000-0005-0000-0000-00005EBB0000}"/>
    <cellStyle name="Note 6 7 4 4 4 2" xfId="28078" xr:uid="{00000000-0005-0000-0000-00005FBB0000}"/>
    <cellStyle name="Note 6 7 4 4 4 3" xfId="42531" xr:uid="{00000000-0005-0000-0000-000060BB0000}"/>
    <cellStyle name="Note 6 7 4 4 5" xfId="13063" xr:uid="{00000000-0005-0000-0000-000061BB0000}"/>
    <cellStyle name="Note 6 7 4 4 5 2" xfId="30498" xr:uid="{00000000-0005-0000-0000-000062BB0000}"/>
    <cellStyle name="Note 6 7 4 4 5 3" xfId="44951" xr:uid="{00000000-0005-0000-0000-000063BB0000}"/>
    <cellStyle name="Note 6 7 4 4 6" xfId="15577" xr:uid="{00000000-0005-0000-0000-000064BB0000}"/>
    <cellStyle name="Note 6 7 4 4 6 2" xfId="33012" xr:uid="{00000000-0005-0000-0000-000065BB0000}"/>
    <cellStyle name="Note 6 7 4 4 6 3" xfId="47465" xr:uid="{00000000-0005-0000-0000-000066BB0000}"/>
    <cellStyle name="Note 6 7 4 4 7" xfId="20070" xr:uid="{00000000-0005-0000-0000-000067BB0000}"/>
    <cellStyle name="Note 6 7 4 4 8" xfId="20739" xr:uid="{00000000-0005-0000-0000-000068BB0000}"/>
    <cellStyle name="Note 6 7 4 5" xfId="5737" xr:uid="{00000000-0005-0000-0000-000069BB0000}"/>
    <cellStyle name="Note 6 7 4 5 2" xfId="14928" xr:uid="{00000000-0005-0000-0000-00006ABB0000}"/>
    <cellStyle name="Note 6 7 4 5 2 2" xfId="32363" xr:uid="{00000000-0005-0000-0000-00006BBB0000}"/>
    <cellStyle name="Note 6 7 4 5 2 3" xfId="46816" xr:uid="{00000000-0005-0000-0000-00006CBB0000}"/>
    <cellStyle name="Note 6 7 4 5 3" xfId="17389" xr:uid="{00000000-0005-0000-0000-00006DBB0000}"/>
    <cellStyle name="Note 6 7 4 5 3 2" xfId="34824" xr:uid="{00000000-0005-0000-0000-00006EBB0000}"/>
    <cellStyle name="Note 6 7 4 5 3 3" xfId="49277" xr:uid="{00000000-0005-0000-0000-00006FBB0000}"/>
    <cellStyle name="Note 6 7 4 5 4" xfId="23173" xr:uid="{00000000-0005-0000-0000-000070BB0000}"/>
    <cellStyle name="Note 6 7 4 5 5" xfId="37626" xr:uid="{00000000-0005-0000-0000-000071BB0000}"/>
    <cellStyle name="Note 6 7 4 6" xfId="8199" xr:uid="{00000000-0005-0000-0000-000072BB0000}"/>
    <cellStyle name="Note 6 7 4 6 2" xfId="25634" xr:uid="{00000000-0005-0000-0000-000073BB0000}"/>
    <cellStyle name="Note 6 7 4 6 3" xfId="40087" xr:uid="{00000000-0005-0000-0000-000074BB0000}"/>
    <cellStyle name="Note 6 7 4 7" xfId="10640" xr:uid="{00000000-0005-0000-0000-000075BB0000}"/>
    <cellStyle name="Note 6 7 4 7 2" xfId="28075" xr:uid="{00000000-0005-0000-0000-000076BB0000}"/>
    <cellStyle name="Note 6 7 4 7 3" xfId="42528" xr:uid="{00000000-0005-0000-0000-000077BB0000}"/>
    <cellStyle name="Note 6 7 4 8" xfId="13060" xr:uid="{00000000-0005-0000-0000-000078BB0000}"/>
    <cellStyle name="Note 6 7 4 8 2" xfId="30495" xr:uid="{00000000-0005-0000-0000-000079BB0000}"/>
    <cellStyle name="Note 6 7 4 8 3" xfId="44948" xr:uid="{00000000-0005-0000-0000-00007ABB0000}"/>
    <cellStyle name="Note 6 7 4 9" xfId="20067" xr:uid="{00000000-0005-0000-0000-00007BBB0000}"/>
    <cellStyle name="Note 6 7 5" xfId="3230" xr:uid="{00000000-0005-0000-0000-00007CBB0000}"/>
    <cellStyle name="Note 6 7 5 2" xfId="3231" xr:uid="{00000000-0005-0000-0000-00007DBB0000}"/>
    <cellStyle name="Note 6 7 5 2 2" xfId="5742" xr:uid="{00000000-0005-0000-0000-00007EBB0000}"/>
    <cellStyle name="Note 6 7 5 2 2 2" xfId="14932" xr:uid="{00000000-0005-0000-0000-00007FBB0000}"/>
    <cellStyle name="Note 6 7 5 2 2 2 2" xfId="32367" xr:uid="{00000000-0005-0000-0000-000080BB0000}"/>
    <cellStyle name="Note 6 7 5 2 2 2 3" xfId="46820" xr:uid="{00000000-0005-0000-0000-000081BB0000}"/>
    <cellStyle name="Note 6 7 5 2 2 3" xfId="17393" xr:uid="{00000000-0005-0000-0000-000082BB0000}"/>
    <cellStyle name="Note 6 7 5 2 2 3 2" xfId="34828" xr:uid="{00000000-0005-0000-0000-000083BB0000}"/>
    <cellStyle name="Note 6 7 5 2 2 3 3" xfId="49281" xr:uid="{00000000-0005-0000-0000-000084BB0000}"/>
    <cellStyle name="Note 6 7 5 2 2 4" xfId="23178" xr:uid="{00000000-0005-0000-0000-000085BB0000}"/>
    <cellStyle name="Note 6 7 5 2 2 5" xfId="37631" xr:uid="{00000000-0005-0000-0000-000086BB0000}"/>
    <cellStyle name="Note 6 7 5 2 3" xfId="8204" xr:uid="{00000000-0005-0000-0000-000087BB0000}"/>
    <cellStyle name="Note 6 7 5 2 3 2" xfId="25639" xr:uid="{00000000-0005-0000-0000-000088BB0000}"/>
    <cellStyle name="Note 6 7 5 2 3 3" xfId="40092" xr:uid="{00000000-0005-0000-0000-000089BB0000}"/>
    <cellStyle name="Note 6 7 5 2 4" xfId="10645" xr:uid="{00000000-0005-0000-0000-00008ABB0000}"/>
    <cellStyle name="Note 6 7 5 2 4 2" xfId="28080" xr:uid="{00000000-0005-0000-0000-00008BBB0000}"/>
    <cellStyle name="Note 6 7 5 2 4 3" xfId="42533" xr:uid="{00000000-0005-0000-0000-00008CBB0000}"/>
    <cellStyle name="Note 6 7 5 2 5" xfId="13065" xr:uid="{00000000-0005-0000-0000-00008DBB0000}"/>
    <cellStyle name="Note 6 7 5 2 5 2" xfId="30500" xr:uid="{00000000-0005-0000-0000-00008EBB0000}"/>
    <cellStyle name="Note 6 7 5 2 5 3" xfId="44953" xr:uid="{00000000-0005-0000-0000-00008FBB0000}"/>
    <cellStyle name="Note 6 7 5 2 6" xfId="20072" xr:uid="{00000000-0005-0000-0000-000090BB0000}"/>
    <cellStyle name="Note 6 7 5 3" xfId="3232" xr:uid="{00000000-0005-0000-0000-000091BB0000}"/>
    <cellStyle name="Note 6 7 5 3 2" xfId="5743" xr:uid="{00000000-0005-0000-0000-000092BB0000}"/>
    <cellStyle name="Note 6 7 5 3 2 2" xfId="14933" xr:uid="{00000000-0005-0000-0000-000093BB0000}"/>
    <cellStyle name="Note 6 7 5 3 2 2 2" xfId="32368" xr:uid="{00000000-0005-0000-0000-000094BB0000}"/>
    <cellStyle name="Note 6 7 5 3 2 2 3" xfId="46821" xr:uid="{00000000-0005-0000-0000-000095BB0000}"/>
    <cellStyle name="Note 6 7 5 3 2 3" xfId="17394" xr:uid="{00000000-0005-0000-0000-000096BB0000}"/>
    <cellStyle name="Note 6 7 5 3 2 3 2" xfId="34829" xr:uid="{00000000-0005-0000-0000-000097BB0000}"/>
    <cellStyle name="Note 6 7 5 3 2 3 3" xfId="49282" xr:uid="{00000000-0005-0000-0000-000098BB0000}"/>
    <cellStyle name="Note 6 7 5 3 2 4" xfId="23179" xr:uid="{00000000-0005-0000-0000-000099BB0000}"/>
    <cellStyle name="Note 6 7 5 3 2 5" xfId="37632" xr:uid="{00000000-0005-0000-0000-00009ABB0000}"/>
    <cellStyle name="Note 6 7 5 3 3" xfId="8205" xr:uid="{00000000-0005-0000-0000-00009BBB0000}"/>
    <cellStyle name="Note 6 7 5 3 3 2" xfId="25640" xr:uid="{00000000-0005-0000-0000-00009CBB0000}"/>
    <cellStyle name="Note 6 7 5 3 3 3" xfId="40093" xr:uid="{00000000-0005-0000-0000-00009DBB0000}"/>
    <cellStyle name="Note 6 7 5 3 4" xfId="10646" xr:uid="{00000000-0005-0000-0000-00009EBB0000}"/>
    <cellStyle name="Note 6 7 5 3 4 2" xfId="28081" xr:uid="{00000000-0005-0000-0000-00009FBB0000}"/>
    <cellStyle name="Note 6 7 5 3 4 3" xfId="42534" xr:uid="{00000000-0005-0000-0000-0000A0BB0000}"/>
    <cellStyle name="Note 6 7 5 3 5" xfId="13066" xr:uid="{00000000-0005-0000-0000-0000A1BB0000}"/>
    <cellStyle name="Note 6 7 5 3 5 2" xfId="30501" xr:uid="{00000000-0005-0000-0000-0000A2BB0000}"/>
    <cellStyle name="Note 6 7 5 3 5 3" xfId="44954" xr:uid="{00000000-0005-0000-0000-0000A3BB0000}"/>
    <cellStyle name="Note 6 7 5 3 6" xfId="20073" xr:uid="{00000000-0005-0000-0000-0000A4BB0000}"/>
    <cellStyle name="Note 6 7 5 4" xfId="3233" xr:uid="{00000000-0005-0000-0000-0000A5BB0000}"/>
    <cellStyle name="Note 6 7 5 4 2" xfId="5744" xr:uid="{00000000-0005-0000-0000-0000A6BB0000}"/>
    <cellStyle name="Note 6 7 5 4 2 2" xfId="23180" xr:uid="{00000000-0005-0000-0000-0000A7BB0000}"/>
    <cellStyle name="Note 6 7 5 4 2 3" xfId="37633" xr:uid="{00000000-0005-0000-0000-0000A8BB0000}"/>
    <cellStyle name="Note 6 7 5 4 3" xfId="8206" xr:uid="{00000000-0005-0000-0000-0000A9BB0000}"/>
    <cellStyle name="Note 6 7 5 4 3 2" xfId="25641" xr:uid="{00000000-0005-0000-0000-0000AABB0000}"/>
    <cellStyle name="Note 6 7 5 4 3 3" xfId="40094" xr:uid="{00000000-0005-0000-0000-0000ABBB0000}"/>
    <cellStyle name="Note 6 7 5 4 4" xfId="10647" xr:uid="{00000000-0005-0000-0000-0000ACBB0000}"/>
    <cellStyle name="Note 6 7 5 4 4 2" xfId="28082" xr:uid="{00000000-0005-0000-0000-0000ADBB0000}"/>
    <cellStyle name="Note 6 7 5 4 4 3" xfId="42535" xr:uid="{00000000-0005-0000-0000-0000AEBB0000}"/>
    <cellStyle name="Note 6 7 5 4 5" xfId="13067" xr:uid="{00000000-0005-0000-0000-0000AFBB0000}"/>
    <cellStyle name="Note 6 7 5 4 5 2" xfId="30502" xr:uid="{00000000-0005-0000-0000-0000B0BB0000}"/>
    <cellStyle name="Note 6 7 5 4 5 3" xfId="44955" xr:uid="{00000000-0005-0000-0000-0000B1BB0000}"/>
    <cellStyle name="Note 6 7 5 4 6" xfId="15578" xr:uid="{00000000-0005-0000-0000-0000B2BB0000}"/>
    <cellStyle name="Note 6 7 5 4 6 2" xfId="33013" xr:uid="{00000000-0005-0000-0000-0000B3BB0000}"/>
    <cellStyle name="Note 6 7 5 4 6 3" xfId="47466" xr:uid="{00000000-0005-0000-0000-0000B4BB0000}"/>
    <cellStyle name="Note 6 7 5 4 7" xfId="20074" xr:uid="{00000000-0005-0000-0000-0000B5BB0000}"/>
    <cellStyle name="Note 6 7 5 4 8" xfId="20740" xr:uid="{00000000-0005-0000-0000-0000B6BB0000}"/>
    <cellStyle name="Note 6 7 5 5" xfId="5741" xr:uid="{00000000-0005-0000-0000-0000B7BB0000}"/>
    <cellStyle name="Note 6 7 5 5 2" xfId="14931" xr:uid="{00000000-0005-0000-0000-0000B8BB0000}"/>
    <cellStyle name="Note 6 7 5 5 2 2" xfId="32366" xr:uid="{00000000-0005-0000-0000-0000B9BB0000}"/>
    <cellStyle name="Note 6 7 5 5 2 3" xfId="46819" xr:uid="{00000000-0005-0000-0000-0000BABB0000}"/>
    <cellStyle name="Note 6 7 5 5 3" xfId="17392" xr:uid="{00000000-0005-0000-0000-0000BBBB0000}"/>
    <cellStyle name="Note 6 7 5 5 3 2" xfId="34827" xr:uid="{00000000-0005-0000-0000-0000BCBB0000}"/>
    <cellStyle name="Note 6 7 5 5 3 3" xfId="49280" xr:uid="{00000000-0005-0000-0000-0000BDBB0000}"/>
    <cellStyle name="Note 6 7 5 5 4" xfId="23177" xr:uid="{00000000-0005-0000-0000-0000BEBB0000}"/>
    <cellStyle name="Note 6 7 5 5 5" xfId="37630" xr:uid="{00000000-0005-0000-0000-0000BFBB0000}"/>
    <cellStyle name="Note 6 7 5 6" xfId="8203" xr:uid="{00000000-0005-0000-0000-0000C0BB0000}"/>
    <cellStyle name="Note 6 7 5 6 2" xfId="25638" xr:uid="{00000000-0005-0000-0000-0000C1BB0000}"/>
    <cellStyle name="Note 6 7 5 6 3" xfId="40091" xr:uid="{00000000-0005-0000-0000-0000C2BB0000}"/>
    <cellStyle name="Note 6 7 5 7" xfId="10644" xr:uid="{00000000-0005-0000-0000-0000C3BB0000}"/>
    <cellStyle name="Note 6 7 5 7 2" xfId="28079" xr:uid="{00000000-0005-0000-0000-0000C4BB0000}"/>
    <cellStyle name="Note 6 7 5 7 3" xfId="42532" xr:uid="{00000000-0005-0000-0000-0000C5BB0000}"/>
    <cellStyle name="Note 6 7 5 8" xfId="13064" xr:uid="{00000000-0005-0000-0000-0000C6BB0000}"/>
    <cellStyle name="Note 6 7 5 8 2" xfId="30499" xr:uid="{00000000-0005-0000-0000-0000C7BB0000}"/>
    <cellStyle name="Note 6 7 5 8 3" xfId="44952" xr:uid="{00000000-0005-0000-0000-0000C8BB0000}"/>
    <cellStyle name="Note 6 7 5 9" xfId="20071" xr:uid="{00000000-0005-0000-0000-0000C9BB0000}"/>
    <cellStyle name="Note 6 7 6" xfId="3234" xr:uid="{00000000-0005-0000-0000-0000CABB0000}"/>
    <cellStyle name="Note 6 7 6 2" xfId="5745" xr:uid="{00000000-0005-0000-0000-0000CBBB0000}"/>
    <cellStyle name="Note 6 7 6 2 2" xfId="14934" xr:uid="{00000000-0005-0000-0000-0000CCBB0000}"/>
    <cellStyle name="Note 6 7 6 2 2 2" xfId="32369" xr:uid="{00000000-0005-0000-0000-0000CDBB0000}"/>
    <cellStyle name="Note 6 7 6 2 2 3" xfId="46822" xr:uid="{00000000-0005-0000-0000-0000CEBB0000}"/>
    <cellStyle name="Note 6 7 6 2 3" xfId="17395" xr:uid="{00000000-0005-0000-0000-0000CFBB0000}"/>
    <cellStyle name="Note 6 7 6 2 3 2" xfId="34830" xr:uid="{00000000-0005-0000-0000-0000D0BB0000}"/>
    <cellStyle name="Note 6 7 6 2 3 3" xfId="49283" xr:uid="{00000000-0005-0000-0000-0000D1BB0000}"/>
    <cellStyle name="Note 6 7 6 2 4" xfId="23181" xr:uid="{00000000-0005-0000-0000-0000D2BB0000}"/>
    <cellStyle name="Note 6 7 6 2 5" xfId="37634" xr:uid="{00000000-0005-0000-0000-0000D3BB0000}"/>
    <cellStyle name="Note 6 7 6 3" xfId="8207" xr:uid="{00000000-0005-0000-0000-0000D4BB0000}"/>
    <cellStyle name="Note 6 7 6 3 2" xfId="25642" xr:uid="{00000000-0005-0000-0000-0000D5BB0000}"/>
    <cellStyle name="Note 6 7 6 3 3" xfId="40095" xr:uid="{00000000-0005-0000-0000-0000D6BB0000}"/>
    <cellStyle name="Note 6 7 6 4" xfId="10648" xr:uid="{00000000-0005-0000-0000-0000D7BB0000}"/>
    <cellStyle name="Note 6 7 6 4 2" xfId="28083" xr:uid="{00000000-0005-0000-0000-0000D8BB0000}"/>
    <cellStyle name="Note 6 7 6 4 3" xfId="42536" xr:uid="{00000000-0005-0000-0000-0000D9BB0000}"/>
    <cellStyle name="Note 6 7 6 5" xfId="13068" xr:uid="{00000000-0005-0000-0000-0000DABB0000}"/>
    <cellStyle name="Note 6 7 6 5 2" xfId="30503" xr:uid="{00000000-0005-0000-0000-0000DBBB0000}"/>
    <cellStyle name="Note 6 7 6 5 3" xfId="44956" xr:uid="{00000000-0005-0000-0000-0000DCBB0000}"/>
    <cellStyle name="Note 6 7 6 6" xfId="20075" xr:uid="{00000000-0005-0000-0000-0000DDBB0000}"/>
    <cellStyle name="Note 6 7 7" xfId="3235" xr:uid="{00000000-0005-0000-0000-0000DEBB0000}"/>
    <cellStyle name="Note 6 7 7 2" xfId="5746" xr:uid="{00000000-0005-0000-0000-0000DFBB0000}"/>
    <cellStyle name="Note 6 7 7 2 2" xfId="14935" xr:uid="{00000000-0005-0000-0000-0000E0BB0000}"/>
    <cellStyle name="Note 6 7 7 2 2 2" xfId="32370" xr:uid="{00000000-0005-0000-0000-0000E1BB0000}"/>
    <cellStyle name="Note 6 7 7 2 2 3" xfId="46823" xr:uid="{00000000-0005-0000-0000-0000E2BB0000}"/>
    <cellStyle name="Note 6 7 7 2 3" xfId="17396" xr:uid="{00000000-0005-0000-0000-0000E3BB0000}"/>
    <cellStyle name="Note 6 7 7 2 3 2" xfId="34831" xr:uid="{00000000-0005-0000-0000-0000E4BB0000}"/>
    <cellStyle name="Note 6 7 7 2 3 3" xfId="49284" xr:uid="{00000000-0005-0000-0000-0000E5BB0000}"/>
    <cellStyle name="Note 6 7 7 2 4" xfId="23182" xr:uid="{00000000-0005-0000-0000-0000E6BB0000}"/>
    <cellStyle name="Note 6 7 7 2 5" xfId="37635" xr:uid="{00000000-0005-0000-0000-0000E7BB0000}"/>
    <cellStyle name="Note 6 7 7 3" xfId="8208" xr:uid="{00000000-0005-0000-0000-0000E8BB0000}"/>
    <cellStyle name="Note 6 7 7 3 2" xfId="25643" xr:uid="{00000000-0005-0000-0000-0000E9BB0000}"/>
    <cellStyle name="Note 6 7 7 3 3" xfId="40096" xr:uid="{00000000-0005-0000-0000-0000EABB0000}"/>
    <cellStyle name="Note 6 7 7 4" xfId="10649" xr:uid="{00000000-0005-0000-0000-0000EBBB0000}"/>
    <cellStyle name="Note 6 7 7 4 2" xfId="28084" xr:uid="{00000000-0005-0000-0000-0000ECBB0000}"/>
    <cellStyle name="Note 6 7 7 4 3" xfId="42537" xr:uid="{00000000-0005-0000-0000-0000EDBB0000}"/>
    <cellStyle name="Note 6 7 7 5" xfId="13069" xr:uid="{00000000-0005-0000-0000-0000EEBB0000}"/>
    <cellStyle name="Note 6 7 7 5 2" xfId="30504" xr:uid="{00000000-0005-0000-0000-0000EFBB0000}"/>
    <cellStyle name="Note 6 7 7 5 3" xfId="44957" xr:uid="{00000000-0005-0000-0000-0000F0BB0000}"/>
    <cellStyle name="Note 6 7 7 6" xfId="20076" xr:uid="{00000000-0005-0000-0000-0000F1BB0000}"/>
    <cellStyle name="Note 6 7 8" xfId="3236" xr:uid="{00000000-0005-0000-0000-0000F2BB0000}"/>
    <cellStyle name="Note 6 7 8 2" xfId="5747" xr:uid="{00000000-0005-0000-0000-0000F3BB0000}"/>
    <cellStyle name="Note 6 7 8 2 2" xfId="23183" xr:uid="{00000000-0005-0000-0000-0000F4BB0000}"/>
    <cellStyle name="Note 6 7 8 2 3" xfId="37636" xr:uid="{00000000-0005-0000-0000-0000F5BB0000}"/>
    <cellStyle name="Note 6 7 8 3" xfId="8209" xr:uid="{00000000-0005-0000-0000-0000F6BB0000}"/>
    <cellStyle name="Note 6 7 8 3 2" xfId="25644" xr:uid="{00000000-0005-0000-0000-0000F7BB0000}"/>
    <cellStyle name="Note 6 7 8 3 3" xfId="40097" xr:uid="{00000000-0005-0000-0000-0000F8BB0000}"/>
    <cellStyle name="Note 6 7 8 4" xfId="10650" xr:uid="{00000000-0005-0000-0000-0000F9BB0000}"/>
    <cellStyle name="Note 6 7 8 4 2" xfId="28085" xr:uid="{00000000-0005-0000-0000-0000FABB0000}"/>
    <cellStyle name="Note 6 7 8 4 3" xfId="42538" xr:uid="{00000000-0005-0000-0000-0000FBBB0000}"/>
    <cellStyle name="Note 6 7 8 5" xfId="13070" xr:uid="{00000000-0005-0000-0000-0000FCBB0000}"/>
    <cellStyle name="Note 6 7 8 5 2" xfId="30505" xr:uid="{00000000-0005-0000-0000-0000FDBB0000}"/>
    <cellStyle name="Note 6 7 8 5 3" xfId="44958" xr:uid="{00000000-0005-0000-0000-0000FEBB0000}"/>
    <cellStyle name="Note 6 7 8 6" xfId="15579" xr:uid="{00000000-0005-0000-0000-0000FFBB0000}"/>
    <cellStyle name="Note 6 7 8 6 2" xfId="33014" xr:uid="{00000000-0005-0000-0000-000000BC0000}"/>
    <cellStyle name="Note 6 7 8 6 3" xfId="47467" xr:uid="{00000000-0005-0000-0000-000001BC0000}"/>
    <cellStyle name="Note 6 7 8 7" xfId="20077" xr:uid="{00000000-0005-0000-0000-000002BC0000}"/>
    <cellStyle name="Note 6 7 8 8" xfId="20741" xr:uid="{00000000-0005-0000-0000-000003BC0000}"/>
    <cellStyle name="Note 6 7 9" xfId="5728" xr:uid="{00000000-0005-0000-0000-000004BC0000}"/>
    <cellStyle name="Note 6 7 9 2" xfId="14921" xr:uid="{00000000-0005-0000-0000-000005BC0000}"/>
    <cellStyle name="Note 6 7 9 2 2" xfId="32356" xr:uid="{00000000-0005-0000-0000-000006BC0000}"/>
    <cellStyle name="Note 6 7 9 2 3" xfId="46809" xr:uid="{00000000-0005-0000-0000-000007BC0000}"/>
    <cellStyle name="Note 6 7 9 3" xfId="17382" xr:uid="{00000000-0005-0000-0000-000008BC0000}"/>
    <cellStyle name="Note 6 7 9 3 2" xfId="34817" xr:uid="{00000000-0005-0000-0000-000009BC0000}"/>
    <cellStyle name="Note 6 7 9 3 3" xfId="49270" xr:uid="{00000000-0005-0000-0000-00000ABC0000}"/>
    <cellStyle name="Note 6 7 9 4" xfId="23164" xr:uid="{00000000-0005-0000-0000-00000BBC0000}"/>
    <cellStyle name="Note 6 7 9 5" xfId="37617" xr:uid="{00000000-0005-0000-0000-00000CBC0000}"/>
    <cellStyle name="Note 6 8" xfId="3237" xr:uid="{00000000-0005-0000-0000-00000DBC0000}"/>
    <cellStyle name="Note 6 8 10" xfId="8210" xr:uid="{00000000-0005-0000-0000-00000EBC0000}"/>
    <cellStyle name="Note 6 8 10 2" xfId="25645" xr:uid="{00000000-0005-0000-0000-00000FBC0000}"/>
    <cellStyle name="Note 6 8 10 3" xfId="40098" xr:uid="{00000000-0005-0000-0000-000010BC0000}"/>
    <cellStyle name="Note 6 8 11" xfId="10651" xr:uid="{00000000-0005-0000-0000-000011BC0000}"/>
    <cellStyle name="Note 6 8 11 2" xfId="28086" xr:uid="{00000000-0005-0000-0000-000012BC0000}"/>
    <cellStyle name="Note 6 8 11 3" xfId="42539" xr:uid="{00000000-0005-0000-0000-000013BC0000}"/>
    <cellStyle name="Note 6 8 12" xfId="13071" xr:uid="{00000000-0005-0000-0000-000014BC0000}"/>
    <cellStyle name="Note 6 8 12 2" xfId="30506" xr:uid="{00000000-0005-0000-0000-000015BC0000}"/>
    <cellStyle name="Note 6 8 12 3" xfId="44959" xr:uid="{00000000-0005-0000-0000-000016BC0000}"/>
    <cellStyle name="Note 6 8 13" xfId="20078" xr:uid="{00000000-0005-0000-0000-000017BC0000}"/>
    <cellStyle name="Note 6 8 2" xfId="3238" xr:uid="{00000000-0005-0000-0000-000018BC0000}"/>
    <cellStyle name="Note 6 8 2 2" xfId="3239" xr:uid="{00000000-0005-0000-0000-000019BC0000}"/>
    <cellStyle name="Note 6 8 2 2 2" xfId="5750" xr:uid="{00000000-0005-0000-0000-00001ABC0000}"/>
    <cellStyle name="Note 6 8 2 2 2 2" xfId="14938" xr:uid="{00000000-0005-0000-0000-00001BBC0000}"/>
    <cellStyle name="Note 6 8 2 2 2 2 2" xfId="32373" xr:uid="{00000000-0005-0000-0000-00001CBC0000}"/>
    <cellStyle name="Note 6 8 2 2 2 2 3" xfId="46826" xr:uid="{00000000-0005-0000-0000-00001DBC0000}"/>
    <cellStyle name="Note 6 8 2 2 2 3" xfId="17399" xr:uid="{00000000-0005-0000-0000-00001EBC0000}"/>
    <cellStyle name="Note 6 8 2 2 2 3 2" xfId="34834" xr:uid="{00000000-0005-0000-0000-00001FBC0000}"/>
    <cellStyle name="Note 6 8 2 2 2 3 3" xfId="49287" xr:uid="{00000000-0005-0000-0000-000020BC0000}"/>
    <cellStyle name="Note 6 8 2 2 2 4" xfId="23186" xr:uid="{00000000-0005-0000-0000-000021BC0000}"/>
    <cellStyle name="Note 6 8 2 2 2 5" xfId="37639" xr:uid="{00000000-0005-0000-0000-000022BC0000}"/>
    <cellStyle name="Note 6 8 2 2 3" xfId="8212" xr:uid="{00000000-0005-0000-0000-000023BC0000}"/>
    <cellStyle name="Note 6 8 2 2 3 2" xfId="25647" xr:uid="{00000000-0005-0000-0000-000024BC0000}"/>
    <cellStyle name="Note 6 8 2 2 3 3" xfId="40100" xr:uid="{00000000-0005-0000-0000-000025BC0000}"/>
    <cellStyle name="Note 6 8 2 2 4" xfId="10653" xr:uid="{00000000-0005-0000-0000-000026BC0000}"/>
    <cellStyle name="Note 6 8 2 2 4 2" xfId="28088" xr:uid="{00000000-0005-0000-0000-000027BC0000}"/>
    <cellStyle name="Note 6 8 2 2 4 3" xfId="42541" xr:uid="{00000000-0005-0000-0000-000028BC0000}"/>
    <cellStyle name="Note 6 8 2 2 5" xfId="13073" xr:uid="{00000000-0005-0000-0000-000029BC0000}"/>
    <cellStyle name="Note 6 8 2 2 5 2" xfId="30508" xr:uid="{00000000-0005-0000-0000-00002ABC0000}"/>
    <cellStyle name="Note 6 8 2 2 5 3" xfId="44961" xr:uid="{00000000-0005-0000-0000-00002BBC0000}"/>
    <cellStyle name="Note 6 8 2 2 6" xfId="20080" xr:uid="{00000000-0005-0000-0000-00002CBC0000}"/>
    <cellStyle name="Note 6 8 2 3" xfId="3240" xr:uid="{00000000-0005-0000-0000-00002DBC0000}"/>
    <cellStyle name="Note 6 8 2 3 2" xfId="5751" xr:uid="{00000000-0005-0000-0000-00002EBC0000}"/>
    <cellStyle name="Note 6 8 2 3 2 2" xfId="14939" xr:uid="{00000000-0005-0000-0000-00002FBC0000}"/>
    <cellStyle name="Note 6 8 2 3 2 2 2" xfId="32374" xr:uid="{00000000-0005-0000-0000-000030BC0000}"/>
    <cellStyle name="Note 6 8 2 3 2 2 3" xfId="46827" xr:uid="{00000000-0005-0000-0000-000031BC0000}"/>
    <cellStyle name="Note 6 8 2 3 2 3" xfId="17400" xr:uid="{00000000-0005-0000-0000-000032BC0000}"/>
    <cellStyle name="Note 6 8 2 3 2 3 2" xfId="34835" xr:uid="{00000000-0005-0000-0000-000033BC0000}"/>
    <cellStyle name="Note 6 8 2 3 2 3 3" xfId="49288" xr:uid="{00000000-0005-0000-0000-000034BC0000}"/>
    <cellStyle name="Note 6 8 2 3 2 4" xfId="23187" xr:uid="{00000000-0005-0000-0000-000035BC0000}"/>
    <cellStyle name="Note 6 8 2 3 2 5" xfId="37640" xr:uid="{00000000-0005-0000-0000-000036BC0000}"/>
    <cellStyle name="Note 6 8 2 3 3" xfId="8213" xr:uid="{00000000-0005-0000-0000-000037BC0000}"/>
    <cellStyle name="Note 6 8 2 3 3 2" xfId="25648" xr:uid="{00000000-0005-0000-0000-000038BC0000}"/>
    <cellStyle name="Note 6 8 2 3 3 3" xfId="40101" xr:uid="{00000000-0005-0000-0000-000039BC0000}"/>
    <cellStyle name="Note 6 8 2 3 4" xfId="10654" xr:uid="{00000000-0005-0000-0000-00003ABC0000}"/>
    <cellStyle name="Note 6 8 2 3 4 2" xfId="28089" xr:uid="{00000000-0005-0000-0000-00003BBC0000}"/>
    <cellStyle name="Note 6 8 2 3 4 3" xfId="42542" xr:uid="{00000000-0005-0000-0000-00003CBC0000}"/>
    <cellStyle name="Note 6 8 2 3 5" xfId="13074" xr:uid="{00000000-0005-0000-0000-00003DBC0000}"/>
    <cellStyle name="Note 6 8 2 3 5 2" xfId="30509" xr:uid="{00000000-0005-0000-0000-00003EBC0000}"/>
    <cellStyle name="Note 6 8 2 3 5 3" xfId="44962" xr:uid="{00000000-0005-0000-0000-00003FBC0000}"/>
    <cellStyle name="Note 6 8 2 3 6" xfId="20081" xr:uid="{00000000-0005-0000-0000-000040BC0000}"/>
    <cellStyle name="Note 6 8 2 4" xfId="3241" xr:uid="{00000000-0005-0000-0000-000041BC0000}"/>
    <cellStyle name="Note 6 8 2 4 2" xfId="5752" xr:uid="{00000000-0005-0000-0000-000042BC0000}"/>
    <cellStyle name="Note 6 8 2 4 2 2" xfId="23188" xr:uid="{00000000-0005-0000-0000-000043BC0000}"/>
    <cellStyle name="Note 6 8 2 4 2 3" xfId="37641" xr:uid="{00000000-0005-0000-0000-000044BC0000}"/>
    <cellStyle name="Note 6 8 2 4 3" xfId="8214" xr:uid="{00000000-0005-0000-0000-000045BC0000}"/>
    <cellStyle name="Note 6 8 2 4 3 2" xfId="25649" xr:uid="{00000000-0005-0000-0000-000046BC0000}"/>
    <cellStyle name="Note 6 8 2 4 3 3" xfId="40102" xr:uid="{00000000-0005-0000-0000-000047BC0000}"/>
    <cellStyle name="Note 6 8 2 4 4" xfId="10655" xr:uid="{00000000-0005-0000-0000-000048BC0000}"/>
    <cellStyle name="Note 6 8 2 4 4 2" xfId="28090" xr:uid="{00000000-0005-0000-0000-000049BC0000}"/>
    <cellStyle name="Note 6 8 2 4 4 3" xfId="42543" xr:uid="{00000000-0005-0000-0000-00004ABC0000}"/>
    <cellStyle name="Note 6 8 2 4 5" xfId="13075" xr:uid="{00000000-0005-0000-0000-00004BBC0000}"/>
    <cellStyle name="Note 6 8 2 4 5 2" xfId="30510" xr:uid="{00000000-0005-0000-0000-00004CBC0000}"/>
    <cellStyle name="Note 6 8 2 4 5 3" xfId="44963" xr:uid="{00000000-0005-0000-0000-00004DBC0000}"/>
    <cellStyle name="Note 6 8 2 4 6" xfId="15580" xr:uid="{00000000-0005-0000-0000-00004EBC0000}"/>
    <cellStyle name="Note 6 8 2 4 6 2" xfId="33015" xr:uid="{00000000-0005-0000-0000-00004FBC0000}"/>
    <cellStyle name="Note 6 8 2 4 6 3" xfId="47468" xr:uid="{00000000-0005-0000-0000-000050BC0000}"/>
    <cellStyle name="Note 6 8 2 4 7" xfId="20082" xr:uid="{00000000-0005-0000-0000-000051BC0000}"/>
    <cellStyle name="Note 6 8 2 4 8" xfId="20742" xr:uid="{00000000-0005-0000-0000-000052BC0000}"/>
    <cellStyle name="Note 6 8 2 5" xfId="5749" xr:uid="{00000000-0005-0000-0000-000053BC0000}"/>
    <cellStyle name="Note 6 8 2 5 2" xfId="14937" xr:uid="{00000000-0005-0000-0000-000054BC0000}"/>
    <cellStyle name="Note 6 8 2 5 2 2" xfId="32372" xr:uid="{00000000-0005-0000-0000-000055BC0000}"/>
    <cellStyle name="Note 6 8 2 5 2 3" xfId="46825" xr:uid="{00000000-0005-0000-0000-000056BC0000}"/>
    <cellStyle name="Note 6 8 2 5 3" xfId="17398" xr:uid="{00000000-0005-0000-0000-000057BC0000}"/>
    <cellStyle name="Note 6 8 2 5 3 2" xfId="34833" xr:uid="{00000000-0005-0000-0000-000058BC0000}"/>
    <cellStyle name="Note 6 8 2 5 3 3" xfId="49286" xr:uid="{00000000-0005-0000-0000-000059BC0000}"/>
    <cellStyle name="Note 6 8 2 5 4" xfId="23185" xr:uid="{00000000-0005-0000-0000-00005ABC0000}"/>
    <cellStyle name="Note 6 8 2 5 5" xfId="37638" xr:uid="{00000000-0005-0000-0000-00005BBC0000}"/>
    <cellStyle name="Note 6 8 2 6" xfId="8211" xr:uid="{00000000-0005-0000-0000-00005CBC0000}"/>
    <cellStyle name="Note 6 8 2 6 2" xfId="25646" xr:uid="{00000000-0005-0000-0000-00005DBC0000}"/>
    <cellStyle name="Note 6 8 2 6 3" xfId="40099" xr:uid="{00000000-0005-0000-0000-00005EBC0000}"/>
    <cellStyle name="Note 6 8 2 7" xfId="10652" xr:uid="{00000000-0005-0000-0000-00005FBC0000}"/>
    <cellStyle name="Note 6 8 2 7 2" xfId="28087" xr:uid="{00000000-0005-0000-0000-000060BC0000}"/>
    <cellStyle name="Note 6 8 2 7 3" xfId="42540" xr:uid="{00000000-0005-0000-0000-000061BC0000}"/>
    <cellStyle name="Note 6 8 2 8" xfId="13072" xr:uid="{00000000-0005-0000-0000-000062BC0000}"/>
    <cellStyle name="Note 6 8 2 8 2" xfId="30507" xr:uid="{00000000-0005-0000-0000-000063BC0000}"/>
    <cellStyle name="Note 6 8 2 8 3" xfId="44960" xr:uid="{00000000-0005-0000-0000-000064BC0000}"/>
    <cellStyle name="Note 6 8 2 9" xfId="20079" xr:uid="{00000000-0005-0000-0000-000065BC0000}"/>
    <cellStyle name="Note 6 8 3" xfId="3242" xr:uid="{00000000-0005-0000-0000-000066BC0000}"/>
    <cellStyle name="Note 6 8 3 2" xfId="3243" xr:uid="{00000000-0005-0000-0000-000067BC0000}"/>
    <cellStyle name="Note 6 8 3 2 2" xfId="5754" xr:uid="{00000000-0005-0000-0000-000068BC0000}"/>
    <cellStyle name="Note 6 8 3 2 2 2" xfId="14941" xr:uid="{00000000-0005-0000-0000-000069BC0000}"/>
    <cellStyle name="Note 6 8 3 2 2 2 2" xfId="32376" xr:uid="{00000000-0005-0000-0000-00006ABC0000}"/>
    <cellStyle name="Note 6 8 3 2 2 2 3" xfId="46829" xr:uid="{00000000-0005-0000-0000-00006BBC0000}"/>
    <cellStyle name="Note 6 8 3 2 2 3" xfId="17402" xr:uid="{00000000-0005-0000-0000-00006CBC0000}"/>
    <cellStyle name="Note 6 8 3 2 2 3 2" xfId="34837" xr:uid="{00000000-0005-0000-0000-00006DBC0000}"/>
    <cellStyle name="Note 6 8 3 2 2 3 3" xfId="49290" xr:uid="{00000000-0005-0000-0000-00006EBC0000}"/>
    <cellStyle name="Note 6 8 3 2 2 4" xfId="23190" xr:uid="{00000000-0005-0000-0000-00006FBC0000}"/>
    <cellStyle name="Note 6 8 3 2 2 5" xfId="37643" xr:uid="{00000000-0005-0000-0000-000070BC0000}"/>
    <cellStyle name="Note 6 8 3 2 3" xfId="8216" xr:uid="{00000000-0005-0000-0000-000071BC0000}"/>
    <cellStyle name="Note 6 8 3 2 3 2" xfId="25651" xr:uid="{00000000-0005-0000-0000-000072BC0000}"/>
    <cellStyle name="Note 6 8 3 2 3 3" xfId="40104" xr:uid="{00000000-0005-0000-0000-000073BC0000}"/>
    <cellStyle name="Note 6 8 3 2 4" xfId="10657" xr:uid="{00000000-0005-0000-0000-000074BC0000}"/>
    <cellStyle name="Note 6 8 3 2 4 2" xfId="28092" xr:uid="{00000000-0005-0000-0000-000075BC0000}"/>
    <cellStyle name="Note 6 8 3 2 4 3" xfId="42545" xr:uid="{00000000-0005-0000-0000-000076BC0000}"/>
    <cellStyle name="Note 6 8 3 2 5" xfId="13077" xr:uid="{00000000-0005-0000-0000-000077BC0000}"/>
    <cellStyle name="Note 6 8 3 2 5 2" xfId="30512" xr:uid="{00000000-0005-0000-0000-000078BC0000}"/>
    <cellStyle name="Note 6 8 3 2 5 3" xfId="44965" xr:uid="{00000000-0005-0000-0000-000079BC0000}"/>
    <cellStyle name="Note 6 8 3 2 6" xfId="20084" xr:uid="{00000000-0005-0000-0000-00007ABC0000}"/>
    <cellStyle name="Note 6 8 3 3" xfId="3244" xr:uid="{00000000-0005-0000-0000-00007BBC0000}"/>
    <cellStyle name="Note 6 8 3 3 2" xfId="5755" xr:uid="{00000000-0005-0000-0000-00007CBC0000}"/>
    <cellStyle name="Note 6 8 3 3 2 2" xfId="14942" xr:uid="{00000000-0005-0000-0000-00007DBC0000}"/>
    <cellStyle name="Note 6 8 3 3 2 2 2" xfId="32377" xr:uid="{00000000-0005-0000-0000-00007EBC0000}"/>
    <cellStyle name="Note 6 8 3 3 2 2 3" xfId="46830" xr:uid="{00000000-0005-0000-0000-00007FBC0000}"/>
    <cellStyle name="Note 6 8 3 3 2 3" xfId="17403" xr:uid="{00000000-0005-0000-0000-000080BC0000}"/>
    <cellStyle name="Note 6 8 3 3 2 3 2" xfId="34838" xr:uid="{00000000-0005-0000-0000-000081BC0000}"/>
    <cellStyle name="Note 6 8 3 3 2 3 3" xfId="49291" xr:uid="{00000000-0005-0000-0000-000082BC0000}"/>
    <cellStyle name="Note 6 8 3 3 2 4" xfId="23191" xr:uid="{00000000-0005-0000-0000-000083BC0000}"/>
    <cellStyle name="Note 6 8 3 3 2 5" xfId="37644" xr:uid="{00000000-0005-0000-0000-000084BC0000}"/>
    <cellStyle name="Note 6 8 3 3 3" xfId="8217" xr:uid="{00000000-0005-0000-0000-000085BC0000}"/>
    <cellStyle name="Note 6 8 3 3 3 2" xfId="25652" xr:uid="{00000000-0005-0000-0000-000086BC0000}"/>
    <cellStyle name="Note 6 8 3 3 3 3" xfId="40105" xr:uid="{00000000-0005-0000-0000-000087BC0000}"/>
    <cellStyle name="Note 6 8 3 3 4" xfId="10658" xr:uid="{00000000-0005-0000-0000-000088BC0000}"/>
    <cellStyle name="Note 6 8 3 3 4 2" xfId="28093" xr:uid="{00000000-0005-0000-0000-000089BC0000}"/>
    <cellStyle name="Note 6 8 3 3 4 3" xfId="42546" xr:uid="{00000000-0005-0000-0000-00008ABC0000}"/>
    <cellStyle name="Note 6 8 3 3 5" xfId="13078" xr:uid="{00000000-0005-0000-0000-00008BBC0000}"/>
    <cellStyle name="Note 6 8 3 3 5 2" xfId="30513" xr:uid="{00000000-0005-0000-0000-00008CBC0000}"/>
    <cellStyle name="Note 6 8 3 3 5 3" xfId="44966" xr:uid="{00000000-0005-0000-0000-00008DBC0000}"/>
    <cellStyle name="Note 6 8 3 3 6" xfId="20085" xr:uid="{00000000-0005-0000-0000-00008EBC0000}"/>
    <cellStyle name="Note 6 8 3 4" xfId="3245" xr:uid="{00000000-0005-0000-0000-00008FBC0000}"/>
    <cellStyle name="Note 6 8 3 4 2" xfId="5756" xr:uid="{00000000-0005-0000-0000-000090BC0000}"/>
    <cellStyle name="Note 6 8 3 4 2 2" xfId="23192" xr:uid="{00000000-0005-0000-0000-000091BC0000}"/>
    <cellStyle name="Note 6 8 3 4 2 3" xfId="37645" xr:uid="{00000000-0005-0000-0000-000092BC0000}"/>
    <cellStyle name="Note 6 8 3 4 3" xfId="8218" xr:uid="{00000000-0005-0000-0000-000093BC0000}"/>
    <cellStyle name="Note 6 8 3 4 3 2" xfId="25653" xr:uid="{00000000-0005-0000-0000-000094BC0000}"/>
    <cellStyle name="Note 6 8 3 4 3 3" xfId="40106" xr:uid="{00000000-0005-0000-0000-000095BC0000}"/>
    <cellStyle name="Note 6 8 3 4 4" xfId="10659" xr:uid="{00000000-0005-0000-0000-000096BC0000}"/>
    <cellStyle name="Note 6 8 3 4 4 2" xfId="28094" xr:uid="{00000000-0005-0000-0000-000097BC0000}"/>
    <cellStyle name="Note 6 8 3 4 4 3" xfId="42547" xr:uid="{00000000-0005-0000-0000-000098BC0000}"/>
    <cellStyle name="Note 6 8 3 4 5" xfId="13079" xr:uid="{00000000-0005-0000-0000-000099BC0000}"/>
    <cellStyle name="Note 6 8 3 4 5 2" xfId="30514" xr:uid="{00000000-0005-0000-0000-00009ABC0000}"/>
    <cellStyle name="Note 6 8 3 4 5 3" xfId="44967" xr:uid="{00000000-0005-0000-0000-00009BBC0000}"/>
    <cellStyle name="Note 6 8 3 4 6" xfId="15581" xr:uid="{00000000-0005-0000-0000-00009CBC0000}"/>
    <cellStyle name="Note 6 8 3 4 6 2" xfId="33016" xr:uid="{00000000-0005-0000-0000-00009DBC0000}"/>
    <cellStyle name="Note 6 8 3 4 6 3" xfId="47469" xr:uid="{00000000-0005-0000-0000-00009EBC0000}"/>
    <cellStyle name="Note 6 8 3 4 7" xfId="20086" xr:uid="{00000000-0005-0000-0000-00009FBC0000}"/>
    <cellStyle name="Note 6 8 3 4 8" xfId="20743" xr:uid="{00000000-0005-0000-0000-0000A0BC0000}"/>
    <cellStyle name="Note 6 8 3 5" xfId="5753" xr:uid="{00000000-0005-0000-0000-0000A1BC0000}"/>
    <cellStyle name="Note 6 8 3 5 2" xfId="14940" xr:uid="{00000000-0005-0000-0000-0000A2BC0000}"/>
    <cellStyle name="Note 6 8 3 5 2 2" xfId="32375" xr:uid="{00000000-0005-0000-0000-0000A3BC0000}"/>
    <cellStyle name="Note 6 8 3 5 2 3" xfId="46828" xr:uid="{00000000-0005-0000-0000-0000A4BC0000}"/>
    <cellStyle name="Note 6 8 3 5 3" xfId="17401" xr:uid="{00000000-0005-0000-0000-0000A5BC0000}"/>
    <cellStyle name="Note 6 8 3 5 3 2" xfId="34836" xr:uid="{00000000-0005-0000-0000-0000A6BC0000}"/>
    <cellStyle name="Note 6 8 3 5 3 3" xfId="49289" xr:uid="{00000000-0005-0000-0000-0000A7BC0000}"/>
    <cellStyle name="Note 6 8 3 5 4" xfId="23189" xr:uid="{00000000-0005-0000-0000-0000A8BC0000}"/>
    <cellStyle name="Note 6 8 3 5 5" xfId="37642" xr:uid="{00000000-0005-0000-0000-0000A9BC0000}"/>
    <cellStyle name="Note 6 8 3 6" xfId="8215" xr:uid="{00000000-0005-0000-0000-0000AABC0000}"/>
    <cellStyle name="Note 6 8 3 6 2" xfId="25650" xr:uid="{00000000-0005-0000-0000-0000ABBC0000}"/>
    <cellStyle name="Note 6 8 3 6 3" xfId="40103" xr:uid="{00000000-0005-0000-0000-0000ACBC0000}"/>
    <cellStyle name="Note 6 8 3 7" xfId="10656" xr:uid="{00000000-0005-0000-0000-0000ADBC0000}"/>
    <cellStyle name="Note 6 8 3 7 2" xfId="28091" xr:uid="{00000000-0005-0000-0000-0000AEBC0000}"/>
    <cellStyle name="Note 6 8 3 7 3" xfId="42544" xr:uid="{00000000-0005-0000-0000-0000AFBC0000}"/>
    <cellStyle name="Note 6 8 3 8" xfId="13076" xr:uid="{00000000-0005-0000-0000-0000B0BC0000}"/>
    <cellStyle name="Note 6 8 3 8 2" xfId="30511" xr:uid="{00000000-0005-0000-0000-0000B1BC0000}"/>
    <cellStyle name="Note 6 8 3 8 3" xfId="44964" xr:uid="{00000000-0005-0000-0000-0000B2BC0000}"/>
    <cellStyle name="Note 6 8 3 9" xfId="20083" xr:uid="{00000000-0005-0000-0000-0000B3BC0000}"/>
    <cellStyle name="Note 6 8 4" xfId="3246" xr:uid="{00000000-0005-0000-0000-0000B4BC0000}"/>
    <cellStyle name="Note 6 8 4 2" xfId="3247" xr:uid="{00000000-0005-0000-0000-0000B5BC0000}"/>
    <cellStyle name="Note 6 8 4 2 2" xfId="5758" xr:uid="{00000000-0005-0000-0000-0000B6BC0000}"/>
    <cellStyle name="Note 6 8 4 2 2 2" xfId="14944" xr:uid="{00000000-0005-0000-0000-0000B7BC0000}"/>
    <cellStyle name="Note 6 8 4 2 2 2 2" xfId="32379" xr:uid="{00000000-0005-0000-0000-0000B8BC0000}"/>
    <cellStyle name="Note 6 8 4 2 2 2 3" xfId="46832" xr:uid="{00000000-0005-0000-0000-0000B9BC0000}"/>
    <cellStyle name="Note 6 8 4 2 2 3" xfId="17405" xr:uid="{00000000-0005-0000-0000-0000BABC0000}"/>
    <cellStyle name="Note 6 8 4 2 2 3 2" xfId="34840" xr:uid="{00000000-0005-0000-0000-0000BBBC0000}"/>
    <cellStyle name="Note 6 8 4 2 2 3 3" xfId="49293" xr:uid="{00000000-0005-0000-0000-0000BCBC0000}"/>
    <cellStyle name="Note 6 8 4 2 2 4" xfId="23194" xr:uid="{00000000-0005-0000-0000-0000BDBC0000}"/>
    <cellStyle name="Note 6 8 4 2 2 5" xfId="37647" xr:uid="{00000000-0005-0000-0000-0000BEBC0000}"/>
    <cellStyle name="Note 6 8 4 2 3" xfId="8220" xr:uid="{00000000-0005-0000-0000-0000BFBC0000}"/>
    <cellStyle name="Note 6 8 4 2 3 2" xfId="25655" xr:uid="{00000000-0005-0000-0000-0000C0BC0000}"/>
    <cellStyle name="Note 6 8 4 2 3 3" xfId="40108" xr:uid="{00000000-0005-0000-0000-0000C1BC0000}"/>
    <cellStyle name="Note 6 8 4 2 4" xfId="10661" xr:uid="{00000000-0005-0000-0000-0000C2BC0000}"/>
    <cellStyle name="Note 6 8 4 2 4 2" xfId="28096" xr:uid="{00000000-0005-0000-0000-0000C3BC0000}"/>
    <cellStyle name="Note 6 8 4 2 4 3" xfId="42549" xr:uid="{00000000-0005-0000-0000-0000C4BC0000}"/>
    <cellStyle name="Note 6 8 4 2 5" xfId="13081" xr:uid="{00000000-0005-0000-0000-0000C5BC0000}"/>
    <cellStyle name="Note 6 8 4 2 5 2" xfId="30516" xr:uid="{00000000-0005-0000-0000-0000C6BC0000}"/>
    <cellStyle name="Note 6 8 4 2 5 3" xfId="44969" xr:uid="{00000000-0005-0000-0000-0000C7BC0000}"/>
    <cellStyle name="Note 6 8 4 2 6" xfId="20088" xr:uid="{00000000-0005-0000-0000-0000C8BC0000}"/>
    <cellStyle name="Note 6 8 4 3" xfId="3248" xr:uid="{00000000-0005-0000-0000-0000C9BC0000}"/>
    <cellStyle name="Note 6 8 4 3 2" xfId="5759" xr:uid="{00000000-0005-0000-0000-0000CABC0000}"/>
    <cellStyle name="Note 6 8 4 3 2 2" xfId="14945" xr:uid="{00000000-0005-0000-0000-0000CBBC0000}"/>
    <cellStyle name="Note 6 8 4 3 2 2 2" xfId="32380" xr:uid="{00000000-0005-0000-0000-0000CCBC0000}"/>
    <cellStyle name="Note 6 8 4 3 2 2 3" xfId="46833" xr:uid="{00000000-0005-0000-0000-0000CDBC0000}"/>
    <cellStyle name="Note 6 8 4 3 2 3" xfId="17406" xr:uid="{00000000-0005-0000-0000-0000CEBC0000}"/>
    <cellStyle name="Note 6 8 4 3 2 3 2" xfId="34841" xr:uid="{00000000-0005-0000-0000-0000CFBC0000}"/>
    <cellStyle name="Note 6 8 4 3 2 3 3" xfId="49294" xr:uid="{00000000-0005-0000-0000-0000D0BC0000}"/>
    <cellStyle name="Note 6 8 4 3 2 4" xfId="23195" xr:uid="{00000000-0005-0000-0000-0000D1BC0000}"/>
    <cellStyle name="Note 6 8 4 3 2 5" xfId="37648" xr:uid="{00000000-0005-0000-0000-0000D2BC0000}"/>
    <cellStyle name="Note 6 8 4 3 3" xfId="8221" xr:uid="{00000000-0005-0000-0000-0000D3BC0000}"/>
    <cellStyle name="Note 6 8 4 3 3 2" xfId="25656" xr:uid="{00000000-0005-0000-0000-0000D4BC0000}"/>
    <cellStyle name="Note 6 8 4 3 3 3" xfId="40109" xr:uid="{00000000-0005-0000-0000-0000D5BC0000}"/>
    <cellStyle name="Note 6 8 4 3 4" xfId="10662" xr:uid="{00000000-0005-0000-0000-0000D6BC0000}"/>
    <cellStyle name="Note 6 8 4 3 4 2" xfId="28097" xr:uid="{00000000-0005-0000-0000-0000D7BC0000}"/>
    <cellStyle name="Note 6 8 4 3 4 3" xfId="42550" xr:uid="{00000000-0005-0000-0000-0000D8BC0000}"/>
    <cellStyle name="Note 6 8 4 3 5" xfId="13082" xr:uid="{00000000-0005-0000-0000-0000D9BC0000}"/>
    <cellStyle name="Note 6 8 4 3 5 2" xfId="30517" xr:uid="{00000000-0005-0000-0000-0000DABC0000}"/>
    <cellStyle name="Note 6 8 4 3 5 3" xfId="44970" xr:uid="{00000000-0005-0000-0000-0000DBBC0000}"/>
    <cellStyle name="Note 6 8 4 3 6" xfId="20089" xr:uid="{00000000-0005-0000-0000-0000DCBC0000}"/>
    <cellStyle name="Note 6 8 4 4" xfId="3249" xr:uid="{00000000-0005-0000-0000-0000DDBC0000}"/>
    <cellStyle name="Note 6 8 4 4 2" xfId="5760" xr:uid="{00000000-0005-0000-0000-0000DEBC0000}"/>
    <cellStyle name="Note 6 8 4 4 2 2" xfId="23196" xr:uid="{00000000-0005-0000-0000-0000DFBC0000}"/>
    <cellStyle name="Note 6 8 4 4 2 3" xfId="37649" xr:uid="{00000000-0005-0000-0000-0000E0BC0000}"/>
    <cellStyle name="Note 6 8 4 4 3" xfId="8222" xr:uid="{00000000-0005-0000-0000-0000E1BC0000}"/>
    <cellStyle name="Note 6 8 4 4 3 2" xfId="25657" xr:uid="{00000000-0005-0000-0000-0000E2BC0000}"/>
    <cellStyle name="Note 6 8 4 4 3 3" xfId="40110" xr:uid="{00000000-0005-0000-0000-0000E3BC0000}"/>
    <cellStyle name="Note 6 8 4 4 4" xfId="10663" xr:uid="{00000000-0005-0000-0000-0000E4BC0000}"/>
    <cellStyle name="Note 6 8 4 4 4 2" xfId="28098" xr:uid="{00000000-0005-0000-0000-0000E5BC0000}"/>
    <cellStyle name="Note 6 8 4 4 4 3" xfId="42551" xr:uid="{00000000-0005-0000-0000-0000E6BC0000}"/>
    <cellStyle name="Note 6 8 4 4 5" xfId="13083" xr:uid="{00000000-0005-0000-0000-0000E7BC0000}"/>
    <cellStyle name="Note 6 8 4 4 5 2" xfId="30518" xr:uid="{00000000-0005-0000-0000-0000E8BC0000}"/>
    <cellStyle name="Note 6 8 4 4 5 3" xfId="44971" xr:uid="{00000000-0005-0000-0000-0000E9BC0000}"/>
    <cellStyle name="Note 6 8 4 4 6" xfId="15582" xr:uid="{00000000-0005-0000-0000-0000EABC0000}"/>
    <cellStyle name="Note 6 8 4 4 6 2" xfId="33017" xr:uid="{00000000-0005-0000-0000-0000EBBC0000}"/>
    <cellStyle name="Note 6 8 4 4 6 3" xfId="47470" xr:uid="{00000000-0005-0000-0000-0000ECBC0000}"/>
    <cellStyle name="Note 6 8 4 4 7" xfId="20090" xr:uid="{00000000-0005-0000-0000-0000EDBC0000}"/>
    <cellStyle name="Note 6 8 4 4 8" xfId="20744" xr:uid="{00000000-0005-0000-0000-0000EEBC0000}"/>
    <cellStyle name="Note 6 8 4 5" xfId="5757" xr:uid="{00000000-0005-0000-0000-0000EFBC0000}"/>
    <cellStyle name="Note 6 8 4 5 2" xfId="14943" xr:uid="{00000000-0005-0000-0000-0000F0BC0000}"/>
    <cellStyle name="Note 6 8 4 5 2 2" xfId="32378" xr:uid="{00000000-0005-0000-0000-0000F1BC0000}"/>
    <cellStyle name="Note 6 8 4 5 2 3" xfId="46831" xr:uid="{00000000-0005-0000-0000-0000F2BC0000}"/>
    <cellStyle name="Note 6 8 4 5 3" xfId="17404" xr:uid="{00000000-0005-0000-0000-0000F3BC0000}"/>
    <cellStyle name="Note 6 8 4 5 3 2" xfId="34839" xr:uid="{00000000-0005-0000-0000-0000F4BC0000}"/>
    <cellStyle name="Note 6 8 4 5 3 3" xfId="49292" xr:uid="{00000000-0005-0000-0000-0000F5BC0000}"/>
    <cellStyle name="Note 6 8 4 5 4" xfId="23193" xr:uid="{00000000-0005-0000-0000-0000F6BC0000}"/>
    <cellStyle name="Note 6 8 4 5 5" xfId="37646" xr:uid="{00000000-0005-0000-0000-0000F7BC0000}"/>
    <cellStyle name="Note 6 8 4 6" xfId="8219" xr:uid="{00000000-0005-0000-0000-0000F8BC0000}"/>
    <cellStyle name="Note 6 8 4 6 2" xfId="25654" xr:uid="{00000000-0005-0000-0000-0000F9BC0000}"/>
    <cellStyle name="Note 6 8 4 6 3" xfId="40107" xr:uid="{00000000-0005-0000-0000-0000FABC0000}"/>
    <cellStyle name="Note 6 8 4 7" xfId="10660" xr:uid="{00000000-0005-0000-0000-0000FBBC0000}"/>
    <cellStyle name="Note 6 8 4 7 2" xfId="28095" xr:uid="{00000000-0005-0000-0000-0000FCBC0000}"/>
    <cellStyle name="Note 6 8 4 7 3" xfId="42548" xr:uid="{00000000-0005-0000-0000-0000FDBC0000}"/>
    <cellStyle name="Note 6 8 4 8" xfId="13080" xr:uid="{00000000-0005-0000-0000-0000FEBC0000}"/>
    <cellStyle name="Note 6 8 4 8 2" xfId="30515" xr:uid="{00000000-0005-0000-0000-0000FFBC0000}"/>
    <cellStyle name="Note 6 8 4 8 3" xfId="44968" xr:uid="{00000000-0005-0000-0000-000000BD0000}"/>
    <cellStyle name="Note 6 8 4 9" xfId="20087" xr:uid="{00000000-0005-0000-0000-000001BD0000}"/>
    <cellStyle name="Note 6 8 5" xfId="3250" xr:uid="{00000000-0005-0000-0000-000002BD0000}"/>
    <cellStyle name="Note 6 8 5 2" xfId="3251" xr:uid="{00000000-0005-0000-0000-000003BD0000}"/>
    <cellStyle name="Note 6 8 5 2 2" xfId="5762" xr:uid="{00000000-0005-0000-0000-000004BD0000}"/>
    <cellStyle name="Note 6 8 5 2 2 2" xfId="14947" xr:uid="{00000000-0005-0000-0000-000005BD0000}"/>
    <cellStyle name="Note 6 8 5 2 2 2 2" xfId="32382" xr:uid="{00000000-0005-0000-0000-000006BD0000}"/>
    <cellStyle name="Note 6 8 5 2 2 2 3" xfId="46835" xr:uid="{00000000-0005-0000-0000-000007BD0000}"/>
    <cellStyle name="Note 6 8 5 2 2 3" xfId="17408" xr:uid="{00000000-0005-0000-0000-000008BD0000}"/>
    <cellStyle name="Note 6 8 5 2 2 3 2" xfId="34843" xr:uid="{00000000-0005-0000-0000-000009BD0000}"/>
    <cellStyle name="Note 6 8 5 2 2 3 3" xfId="49296" xr:uid="{00000000-0005-0000-0000-00000ABD0000}"/>
    <cellStyle name="Note 6 8 5 2 2 4" xfId="23198" xr:uid="{00000000-0005-0000-0000-00000BBD0000}"/>
    <cellStyle name="Note 6 8 5 2 2 5" xfId="37651" xr:uid="{00000000-0005-0000-0000-00000CBD0000}"/>
    <cellStyle name="Note 6 8 5 2 3" xfId="8224" xr:uid="{00000000-0005-0000-0000-00000DBD0000}"/>
    <cellStyle name="Note 6 8 5 2 3 2" xfId="25659" xr:uid="{00000000-0005-0000-0000-00000EBD0000}"/>
    <cellStyle name="Note 6 8 5 2 3 3" xfId="40112" xr:uid="{00000000-0005-0000-0000-00000FBD0000}"/>
    <cellStyle name="Note 6 8 5 2 4" xfId="10665" xr:uid="{00000000-0005-0000-0000-000010BD0000}"/>
    <cellStyle name="Note 6 8 5 2 4 2" xfId="28100" xr:uid="{00000000-0005-0000-0000-000011BD0000}"/>
    <cellStyle name="Note 6 8 5 2 4 3" xfId="42553" xr:uid="{00000000-0005-0000-0000-000012BD0000}"/>
    <cellStyle name="Note 6 8 5 2 5" xfId="13085" xr:uid="{00000000-0005-0000-0000-000013BD0000}"/>
    <cellStyle name="Note 6 8 5 2 5 2" xfId="30520" xr:uid="{00000000-0005-0000-0000-000014BD0000}"/>
    <cellStyle name="Note 6 8 5 2 5 3" xfId="44973" xr:uid="{00000000-0005-0000-0000-000015BD0000}"/>
    <cellStyle name="Note 6 8 5 2 6" xfId="20092" xr:uid="{00000000-0005-0000-0000-000016BD0000}"/>
    <cellStyle name="Note 6 8 5 3" xfId="3252" xr:uid="{00000000-0005-0000-0000-000017BD0000}"/>
    <cellStyle name="Note 6 8 5 3 2" xfId="5763" xr:uid="{00000000-0005-0000-0000-000018BD0000}"/>
    <cellStyle name="Note 6 8 5 3 2 2" xfId="14948" xr:uid="{00000000-0005-0000-0000-000019BD0000}"/>
    <cellStyle name="Note 6 8 5 3 2 2 2" xfId="32383" xr:uid="{00000000-0005-0000-0000-00001ABD0000}"/>
    <cellStyle name="Note 6 8 5 3 2 2 3" xfId="46836" xr:uid="{00000000-0005-0000-0000-00001BBD0000}"/>
    <cellStyle name="Note 6 8 5 3 2 3" xfId="17409" xr:uid="{00000000-0005-0000-0000-00001CBD0000}"/>
    <cellStyle name="Note 6 8 5 3 2 3 2" xfId="34844" xr:uid="{00000000-0005-0000-0000-00001DBD0000}"/>
    <cellStyle name="Note 6 8 5 3 2 3 3" xfId="49297" xr:uid="{00000000-0005-0000-0000-00001EBD0000}"/>
    <cellStyle name="Note 6 8 5 3 2 4" xfId="23199" xr:uid="{00000000-0005-0000-0000-00001FBD0000}"/>
    <cellStyle name="Note 6 8 5 3 2 5" xfId="37652" xr:uid="{00000000-0005-0000-0000-000020BD0000}"/>
    <cellStyle name="Note 6 8 5 3 3" xfId="8225" xr:uid="{00000000-0005-0000-0000-000021BD0000}"/>
    <cellStyle name="Note 6 8 5 3 3 2" xfId="25660" xr:uid="{00000000-0005-0000-0000-000022BD0000}"/>
    <cellStyle name="Note 6 8 5 3 3 3" xfId="40113" xr:uid="{00000000-0005-0000-0000-000023BD0000}"/>
    <cellStyle name="Note 6 8 5 3 4" xfId="10666" xr:uid="{00000000-0005-0000-0000-000024BD0000}"/>
    <cellStyle name="Note 6 8 5 3 4 2" xfId="28101" xr:uid="{00000000-0005-0000-0000-000025BD0000}"/>
    <cellStyle name="Note 6 8 5 3 4 3" xfId="42554" xr:uid="{00000000-0005-0000-0000-000026BD0000}"/>
    <cellStyle name="Note 6 8 5 3 5" xfId="13086" xr:uid="{00000000-0005-0000-0000-000027BD0000}"/>
    <cellStyle name="Note 6 8 5 3 5 2" xfId="30521" xr:uid="{00000000-0005-0000-0000-000028BD0000}"/>
    <cellStyle name="Note 6 8 5 3 5 3" xfId="44974" xr:uid="{00000000-0005-0000-0000-000029BD0000}"/>
    <cellStyle name="Note 6 8 5 3 6" xfId="20093" xr:uid="{00000000-0005-0000-0000-00002ABD0000}"/>
    <cellStyle name="Note 6 8 5 4" xfId="3253" xr:uid="{00000000-0005-0000-0000-00002BBD0000}"/>
    <cellStyle name="Note 6 8 5 4 2" xfId="5764" xr:uid="{00000000-0005-0000-0000-00002CBD0000}"/>
    <cellStyle name="Note 6 8 5 4 2 2" xfId="23200" xr:uid="{00000000-0005-0000-0000-00002DBD0000}"/>
    <cellStyle name="Note 6 8 5 4 2 3" xfId="37653" xr:uid="{00000000-0005-0000-0000-00002EBD0000}"/>
    <cellStyle name="Note 6 8 5 4 3" xfId="8226" xr:uid="{00000000-0005-0000-0000-00002FBD0000}"/>
    <cellStyle name="Note 6 8 5 4 3 2" xfId="25661" xr:uid="{00000000-0005-0000-0000-000030BD0000}"/>
    <cellStyle name="Note 6 8 5 4 3 3" xfId="40114" xr:uid="{00000000-0005-0000-0000-000031BD0000}"/>
    <cellStyle name="Note 6 8 5 4 4" xfId="10667" xr:uid="{00000000-0005-0000-0000-000032BD0000}"/>
    <cellStyle name="Note 6 8 5 4 4 2" xfId="28102" xr:uid="{00000000-0005-0000-0000-000033BD0000}"/>
    <cellStyle name="Note 6 8 5 4 4 3" xfId="42555" xr:uid="{00000000-0005-0000-0000-000034BD0000}"/>
    <cellStyle name="Note 6 8 5 4 5" xfId="13087" xr:uid="{00000000-0005-0000-0000-000035BD0000}"/>
    <cellStyle name="Note 6 8 5 4 5 2" xfId="30522" xr:uid="{00000000-0005-0000-0000-000036BD0000}"/>
    <cellStyle name="Note 6 8 5 4 5 3" xfId="44975" xr:uid="{00000000-0005-0000-0000-000037BD0000}"/>
    <cellStyle name="Note 6 8 5 4 6" xfId="15583" xr:uid="{00000000-0005-0000-0000-000038BD0000}"/>
    <cellStyle name="Note 6 8 5 4 6 2" xfId="33018" xr:uid="{00000000-0005-0000-0000-000039BD0000}"/>
    <cellStyle name="Note 6 8 5 4 6 3" xfId="47471" xr:uid="{00000000-0005-0000-0000-00003ABD0000}"/>
    <cellStyle name="Note 6 8 5 4 7" xfId="20094" xr:uid="{00000000-0005-0000-0000-00003BBD0000}"/>
    <cellStyle name="Note 6 8 5 4 8" xfId="20745" xr:uid="{00000000-0005-0000-0000-00003CBD0000}"/>
    <cellStyle name="Note 6 8 5 5" xfId="5761" xr:uid="{00000000-0005-0000-0000-00003DBD0000}"/>
    <cellStyle name="Note 6 8 5 5 2" xfId="14946" xr:uid="{00000000-0005-0000-0000-00003EBD0000}"/>
    <cellStyle name="Note 6 8 5 5 2 2" xfId="32381" xr:uid="{00000000-0005-0000-0000-00003FBD0000}"/>
    <cellStyle name="Note 6 8 5 5 2 3" xfId="46834" xr:uid="{00000000-0005-0000-0000-000040BD0000}"/>
    <cellStyle name="Note 6 8 5 5 3" xfId="17407" xr:uid="{00000000-0005-0000-0000-000041BD0000}"/>
    <cellStyle name="Note 6 8 5 5 3 2" xfId="34842" xr:uid="{00000000-0005-0000-0000-000042BD0000}"/>
    <cellStyle name="Note 6 8 5 5 3 3" xfId="49295" xr:uid="{00000000-0005-0000-0000-000043BD0000}"/>
    <cellStyle name="Note 6 8 5 5 4" xfId="23197" xr:uid="{00000000-0005-0000-0000-000044BD0000}"/>
    <cellStyle name="Note 6 8 5 5 5" xfId="37650" xr:uid="{00000000-0005-0000-0000-000045BD0000}"/>
    <cellStyle name="Note 6 8 5 6" xfId="8223" xr:uid="{00000000-0005-0000-0000-000046BD0000}"/>
    <cellStyle name="Note 6 8 5 6 2" xfId="25658" xr:uid="{00000000-0005-0000-0000-000047BD0000}"/>
    <cellStyle name="Note 6 8 5 6 3" xfId="40111" xr:uid="{00000000-0005-0000-0000-000048BD0000}"/>
    <cellStyle name="Note 6 8 5 7" xfId="10664" xr:uid="{00000000-0005-0000-0000-000049BD0000}"/>
    <cellStyle name="Note 6 8 5 7 2" xfId="28099" xr:uid="{00000000-0005-0000-0000-00004ABD0000}"/>
    <cellStyle name="Note 6 8 5 7 3" xfId="42552" xr:uid="{00000000-0005-0000-0000-00004BBD0000}"/>
    <cellStyle name="Note 6 8 5 8" xfId="13084" xr:uid="{00000000-0005-0000-0000-00004CBD0000}"/>
    <cellStyle name="Note 6 8 5 8 2" xfId="30519" xr:uid="{00000000-0005-0000-0000-00004DBD0000}"/>
    <cellStyle name="Note 6 8 5 8 3" xfId="44972" xr:uid="{00000000-0005-0000-0000-00004EBD0000}"/>
    <cellStyle name="Note 6 8 5 9" xfId="20091" xr:uid="{00000000-0005-0000-0000-00004FBD0000}"/>
    <cellStyle name="Note 6 8 6" xfId="3254" xr:uid="{00000000-0005-0000-0000-000050BD0000}"/>
    <cellStyle name="Note 6 8 6 2" xfId="5765" xr:uid="{00000000-0005-0000-0000-000051BD0000}"/>
    <cellStyle name="Note 6 8 6 2 2" xfId="14949" xr:uid="{00000000-0005-0000-0000-000052BD0000}"/>
    <cellStyle name="Note 6 8 6 2 2 2" xfId="32384" xr:uid="{00000000-0005-0000-0000-000053BD0000}"/>
    <cellStyle name="Note 6 8 6 2 2 3" xfId="46837" xr:uid="{00000000-0005-0000-0000-000054BD0000}"/>
    <cellStyle name="Note 6 8 6 2 3" xfId="17410" xr:uid="{00000000-0005-0000-0000-000055BD0000}"/>
    <cellStyle name="Note 6 8 6 2 3 2" xfId="34845" xr:uid="{00000000-0005-0000-0000-000056BD0000}"/>
    <cellStyle name="Note 6 8 6 2 3 3" xfId="49298" xr:uid="{00000000-0005-0000-0000-000057BD0000}"/>
    <cellStyle name="Note 6 8 6 2 4" xfId="23201" xr:uid="{00000000-0005-0000-0000-000058BD0000}"/>
    <cellStyle name="Note 6 8 6 2 5" xfId="37654" xr:uid="{00000000-0005-0000-0000-000059BD0000}"/>
    <cellStyle name="Note 6 8 6 3" xfId="8227" xr:uid="{00000000-0005-0000-0000-00005ABD0000}"/>
    <cellStyle name="Note 6 8 6 3 2" xfId="25662" xr:uid="{00000000-0005-0000-0000-00005BBD0000}"/>
    <cellStyle name="Note 6 8 6 3 3" xfId="40115" xr:uid="{00000000-0005-0000-0000-00005CBD0000}"/>
    <cellStyle name="Note 6 8 6 4" xfId="10668" xr:uid="{00000000-0005-0000-0000-00005DBD0000}"/>
    <cellStyle name="Note 6 8 6 4 2" xfId="28103" xr:uid="{00000000-0005-0000-0000-00005EBD0000}"/>
    <cellStyle name="Note 6 8 6 4 3" xfId="42556" xr:uid="{00000000-0005-0000-0000-00005FBD0000}"/>
    <cellStyle name="Note 6 8 6 5" xfId="13088" xr:uid="{00000000-0005-0000-0000-000060BD0000}"/>
    <cellStyle name="Note 6 8 6 5 2" xfId="30523" xr:uid="{00000000-0005-0000-0000-000061BD0000}"/>
    <cellStyle name="Note 6 8 6 5 3" xfId="44976" xr:uid="{00000000-0005-0000-0000-000062BD0000}"/>
    <cellStyle name="Note 6 8 6 6" xfId="20095" xr:uid="{00000000-0005-0000-0000-000063BD0000}"/>
    <cellStyle name="Note 6 8 7" xfId="3255" xr:uid="{00000000-0005-0000-0000-000064BD0000}"/>
    <cellStyle name="Note 6 8 7 2" xfId="5766" xr:uid="{00000000-0005-0000-0000-000065BD0000}"/>
    <cellStyle name="Note 6 8 7 2 2" xfId="14950" xr:uid="{00000000-0005-0000-0000-000066BD0000}"/>
    <cellStyle name="Note 6 8 7 2 2 2" xfId="32385" xr:uid="{00000000-0005-0000-0000-000067BD0000}"/>
    <cellStyle name="Note 6 8 7 2 2 3" xfId="46838" xr:uid="{00000000-0005-0000-0000-000068BD0000}"/>
    <cellStyle name="Note 6 8 7 2 3" xfId="17411" xr:uid="{00000000-0005-0000-0000-000069BD0000}"/>
    <cellStyle name="Note 6 8 7 2 3 2" xfId="34846" xr:uid="{00000000-0005-0000-0000-00006ABD0000}"/>
    <cellStyle name="Note 6 8 7 2 3 3" xfId="49299" xr:uid="{00000000-0005-0000-0000-00006BBD0000}"/>
    <cellStyle name="Note 6 8 7 2 4" xfId="23202" xr:uid="{00000000-0005-0000-0000-00006CBD0000}"/>
    <cellStyle name="Note 6 8 7 2 5" xfId="37655" xr:uid="{00000000-0005-0000-0000-00006DBD0000}"/>
    <cellStyle name="Note 6 8 7 3" xfId="8228" xr:uid="{00000000-0005-0000-0000-00006EBD0000}"/>
    <cellStyle name="Note 6 8 7 3 2" xfId="25663" xr:uid="{00000000-0005-0000-0000-00006FBD0000}"/>
    <cellStyle name="Note 6 8 7 3 3" xfId="40116" xr:uid="{00000000-0005-0000-0000-000070BD0000}"/>
    <cellStyle name="Note 6 8 7 4" xfId="10669" xr:uid="{00000000-0005-0000-0000-000071BD0000}"/>
    <cellStyle name="Note 6 8 7 4 2" xfId="28104" xr:uid="{00000000-0005-0000-0000-000072BD0000}"/>
    <cellStyle name="Note 6 8 7 4 3" xfId="42557" xr:uid="{00000000-0005-0000-0000-000073BD0000}"/>
    <cellStyle name="Note 6 8 7 5" xfId="13089" xr:uid="{00000000-0005-0000-0000-000074BD0000}"/>
    <cellStyle name="Note 6 8 7 5 2" xfId="30524" xr:uid="{00000000-0005-0000-0000-000075BD0000}"/>
    <cellStyle name="Note 6 8 7 5 3" xfId="44977" xr:uid="{00000000-0005-0000-0000-000076BD0000}"/>
    <cellStyle name="Note 6 8 7 6" xfId="20096" xr:uid="{00000000-0005-0000-0000-000077BD0000}"/>
    <cellStyle name="Note 6 8 8" xfId="3256" xr:uid="{00000000-0005-0000-0000-000078BD0000}"/>
    <cellStyle name="Note 6 8 8 2" xfId="5767" xr:uid="{00000000-0005-0000-0000-000079BD0000}"/>
    <cellStyle name="Note 6 8 8 2 2" xfId="23203" xr:uid="{00000000-0005-0000-0000-00007ABD0000}"/>
    <cellStyle name="Note 6 8 8 2 3" xfId="37656" xr:uid="{00000000-0005-0000-0000-00007BBD0000}"/>
    <cellStyle name="Note 6 8 8 3" xfId="8229" xr:uid="{00000000-0005-0000-0000-00007CBD0000}"/>
    <cellStyle name="Note 6 8 8 3 2" xfId="25664" xr:uid="{00000000-0005-0000-0000-00007DBD0000}"/>
    <cellStyle name="Note 6 8 8 3 3" xfId="40117" xr:uid="{00000000-0005-0000-0000-00007EBD0000}"/>
    <cellStyle name="Note 6 8 8 4" xfId="10670" xr:uid="{00000000-0005-0000-0000-00007FBD0000}"/>
    <cellStyle name="Note 6 8 8 4 2" xfId="28105" xr:uid="{00000000-0005-0000-0000-000080BD0000}"/>
    <cellStyle name="Note 6 8 8 4 3" xfId="42558" xr:uid="{00000000-0005-0000-0000-000081BD0000}"/>
    <cellStyle name="Note 6 8 8 5" xfId="13090" xr:uid="{00000000-0005-0000-0000-000082BD0000}"/>
    <cellStyle name="Note 6 8 8 5 2" xfId="30525" xr:uid="{00000000-0005-0000-0000-000083BD0000}"/>
    <cellStyle name="Note 6 8 8 5 3" xfId="44978" xr:uid="{00000000-0005-0000-0000-000084BD0000}"/>
    <cellStyle name="Note 6 8 8 6" xfId="15584" xr:uid="{00000000-0005-0000-0000-000085BD0000}"/>
    <cellStyle name="Note 6 8 8 6 2" xfId="33019" xr:uid="{00000000-0005-0000-0000-000086BD0000}"/>
    <cellStyle name="Note 6 8 8 6 3" xfId="47472" xr:uid="{00000000-0005-0000-0000-000087BD0000}"/>
    <cellStyle name="Note 6 8 8 7" xfId="20097" xr:uid="{00000000-0005-0000-0000-000088BD0000}"/>
    <cellStyle name="Note 6 8 8 8" xfId="20746" xr:uid="{00000000-0005-0000-0000-000089BD0000}"/>
    <cellStyle name="Note 6 8 9" xfId="5748" xr:uid="{00000000-0005-0000-0000-00008ABD0000}"/>
    <cellStyle name="Note 6 8 9 2" xfId="14936" xr:uid="{00000000-0005-0000-0000-00008BBD0000}"/>
    <cellStyle name="Note 6 8 9 2 2" xfId="32371" xr:uid="{00000000-0005-0000-0000-00008CBD0000}"/>
    <cellStyle name="Note 6 8 9 2 3" xfId="46824" xr:uid="{00000000-0005-0000-0000-00008DBD0000}"/>
    <cellStyle name="Note 6 8 9 3" xfId="17397" xr:uid="{00000000-0005-0000-0000-00008EBD0000}"/>
    <cellStyle name="Note 6 8 9 3 2" xfId="34832" xr:uid="{00000000-0005-0000-0000-00008FBD0000}"/>
    <cellStyle name="Note 6 8 9 3 3" xfId="49285" xr:uid="{00000000-0005-0000-0000-000090BD0000}"/>
    <cellStyle name="Note 6 8 9 4" xfId="23184" xr:uid="{00000000-0005-0000-0000-000091BD0000}"/>
    <cellStyle name="Note 6 8 9 5" xfId="37637" xr:uid="{00000000-0005-0000-0000-000092BD0000}"/>
    <cellStyle name="Note 6 9" xfId="3257" xr:uid="{00000000-0005-0000-0000-000093BD0000}"/>
    <cellStyle name="Note 6 9 10" xfId="8230" xr:uid="{00000000-0005-0000-0000-000094BD0000}"/>
    <cellStyle name="Note 6 9 10 2" xfId="25665" xr:uid="{00000000-0005-0000-0000-000095BD0000}"/>
    <cellStyle name="Note 6 9 10 3" xfId="40118" xr:uid="{00000000-0005-0000-0000-000096BD0000}"/>
    <cellStyle name="Note 6 9 11" xfId="10671" xr:uid="{00000000-0005-0000-0000-000097BD0000}"/>
    <cellStyle name="Note 6 9 11 2" xfId="28106" xr:uid="{00000000-0005-0000-0000-000098BD0000}"/>
    <cellStyle name="Note 6 9 11 3" xfId="42559" xr:uid="{00000000-0005-0000-0000-000099BD0000}"/>
    <cellStyle name="Note 6 9 12" xfId="13091" xr:uid="{00000000-0005-0000-0000-00009ABD0000}"/>
    <cellStyle name="Note 6 9 12 2" xfId="30526" xr:uid="{00000000-0005-0000-0000-00009BBD0000}"/>
    <cellStyle name="Note 6 9 12 3" xfId="44979" xr:uid="{00000000-0005-0000-0000-00009CBD0000}"/>
    <cellStyle name="Note 6 9 13" xfId="20098" xr:uid="{00000000-0005-0000-0000-00009DBD0000}"/>
    <cellStyle name="Note 6 9 2" xfId="3258" xr:uid="{00000000-0005-0000-0000-00009EBD0000}"/>
    <cellStyle name="Note 6 9 2 2" xfId="3259" xr:uid="{00000000-0005-0000-0000-00009FBD0000}"/>
    <cellStyle name="Note 6 9 2 2 2" xfId="5770" xr:uid="{00000000-0005-0000-0000-0000A0BD0000}"/>
    <cellStyle name="Note 6 9 2 2 2 2" xfId="14953" xr:uid="{00000000-0005-0000-0000-0000A1BD0000}"/>
    <cellStyle name="Note 6 9 2 2 2 2 2" xfId="32388" xr:uid="{00000000-0005-0000-0000-0000A2BD0000}"/>
    <cellStyle name="Note 6 9 2 2 2 2 3" xfId="46841" xr:uid="{00000000-0005-0000-0000-0000A3BD0000}"/>
    <cellStyle name="Note 6 9 2 2 2 3" xfId="17414" xr:uid="{00000000-0005-0000-0000-0000A4BD0000}"/>
    <cellStyle name="Note 6 9 2 2 2 3 2" xfId="34849" xr:uid="{00000000-0005-0000-0000-0000A5BD0000}"/>
    <cellStyle name="Note 6 9 2 2 2 3 3" xfId="49302" xr:uid="{00000000-0005-0000-0000-0000A6BD0000}"/>
    <cellStyle name="Note 6 9 2 2 2 4" xfId="23206" xr:uid="{00000000-0005-0000-0000-0000A7BD0000}"/>
    <cellStyle name="Note 6 9 2 2 2 5" xfId="37659" xr:uid="{00000000-0005-0000-0000-0000A8BD0000}"/>
    <cellStyle name="Note 6 9 2 2 3" xfId="8232" xr:uid="{00000000-0005-0000-0000-0000A9BD0000}"/>
    <cellStyle name="Note 6 9 2 2 3 2" xfId="25667" xr:uid="{00000000-0005-0000-0000-0000AABD0000}"/>
    <cellStyle name="Note 6 9 2 2 3 3" xfId="40120" xr:uid="{00000000-0005-0000-0000-0000ABBD0000}"/>
    <cellStyle name="Note 6 9 2 2 4" xfId="10673" xr:uid="{00000000-0005-0000-0000-0000ACBD0000}"/>
    <cellStyle name="Note 6 9 2 2 4 2" xfId="28108" xr:uid="{00000000-0005-0000-0000-0000ADBD0000}"/>
    <cellStyle name="Note 6 9 2 2 4 3" xfId="42561" xr:uid="{00000000-0005-0000-0000-0000AEBD0000}"/>
    <cellStyle name="Note 6 9 2 2 5" xfId="13093" xr:uid="{00000000-0005-0000-0000-0000AFBD0000}"/>
    <cellStyle name="Note 6 9 2 2 5 2" xfId="30528" xr:uid="{00000000-0005-0000-0000-0000B0BD0000}"/>
    <cellStyle name="Note 6 9 2 2 5 3" xfId="44981" xr:uid="{00000000-0005-0000-0000-0000B1BD0000}"/>
    <cellStyle name="Note 6 9 2 2 6" xfId="20100" xr:uid="{00000000-0005-0000-0000-0000B2BD0000}"/>
    <cellStyle name="Note 6 9 2 3" xfId="3260" xr:uid="{00000000-0005-0000-0000-0000B3BD0000}"/>
    <cellStyle name="Note 6 9 2 3 2" xfId="5771" xr:uid="{00000000-0005-0000-0000-0000B4BD0000}"/>
    <cellStyle name="Note 6 9 2 3 2 2" xfId="14954" xr:uid="{00000000-0005-0000-0000-0000B5BD0000}"/>
    <cellStyle name="Note 6 9 2 3 2 2 2" xfId="32389" xr:uid="{00000000-0005-0000-0000-0000B6BD0000}"/>
    <cellStyle name="Note 6 9 2 3 2 2 3" xfId="46842" xr:uid="{00000000-0005-0000-0000-0000B7BD0000}"/>
    <cellStyle name="Note 6 9 2 3 2 3" xfId="17415" xr:uid="{00000000-0005-0000-0000-0000B8BD0000}"/>
    <cellStyle name="Note 6 9 2 3 2 3 2" xfId="34850" xr:uid="{00000000-0005-0000-0000-0000B9BD0000}"/>
    <cellStyle name="Note 6 9 2 3 2 3 3" xfId="49303" xr:uid="{00000000-0005-0000-0000-0000BABD0000}"/>
    <cellStyle name="Note 6 9 2 3 2 4" xfId="23207" xr:uid="{00000000-0005-0000-0000-0000BBBD0000}"/>
    <cellStyle name="Note 6 9 2 3 2 5" xfId="37660" xr:uid="{00000000-0005-0000-0000-0000BCBD0000}"/>
    <cellStyle name="Note 6 9 2 3 3" xfId="8233" xr:uid="{00000000-0005-0000-0000-0000BDBD0000}"/>
    <cellStyle name="Note 6 9 2 3 3 2" xfId="25668" xr:uid="{00000000-0005-0000-0000-0000BEBD0000}"/>
    <cellStyle name="Note 6 9 2 3 3 3" xfId="40121" xr:uid="{00000000-0005-0000-0000-0000BFBD0000}"/>
    <cellStyle name="Note 6 9 2 3 4" xfId="10674" xr:uid="{00000000-0005-0000-0000-0000C0BD0000}"/>
    <cellStyle name="Note 6 9 2 3 4 2" xfId="28109" xr:uid="{00000000-0005-0000-0000-0000C1BD0000}"/>
    <cellStyle name="Note 6 9 2 3 4 3" xfId="42562" xr:uid="{00000000-0005-0000-0000-0000C2BD0000}"/>
    <cellStyle name="Note 6 9 2 3 5" xfId="13094" xr:uid="{00000000-0005-0000-0000-0000C3BD0000}"/>
    <cellStyle name="Note 6 9 2 3 5 2" xfId="30529" xr:uid="{00000000-0005-0000-0000-0000C4BD0000}"/>
    <cellStyle name="Note 6 9 2 3 5 3" xfId="44982" xr:uid="{00000000-0005-0000-0000-0000C5BD0000}"/>
    <cellStyle name="Note 6 9 2 3 6" xfId="20101" xr:uid="{00000000-0005-0000-0000-0000C6BD0000}"/>
    <cellStyle name="Note 6 9 2 4" xfId="3261" xr:uid="{00000000-0005-0000-0000-0000C7BD0000}"/>
    <cellStyle name="Note 6 9 2 4 2" xfId="5772" xr:uid="{00000000-0005-0000-0000-0000C8BD0000}"/>
    <cellStyle name="Note 6 9 2 4 2 2" xfId="23208" xr:uid="{00000000-0005-0000-0000-0000C9BD0000}"/>
    <cellStyle name="Note 6 9 2 4 2 3" xfId="37661" xr:uid="{00000000-0005-0000-0000-0000CABD0000}"/>
    <cellStyle name="Note 6 9 2 4 3" xfId="8234" xr:uid="{00000000-0005-0000-0000-0000CBBD0000}"/>
    <cellStyle name="Note 6 9 2 4 3 2" xfId="25669" xr:uid="{00000000-0005-0000-0000-0000CCBD0000}"/>
    <cellStyle name="Note 6 9 2 4 3 3" xfId="40122" xr:uid="{00000000-0005-0000-0000-0000CDBD0000}"/>
    <cellStyle name="Note 6 9 2 4 4" xfId="10675" xr:uid="{00000000-0005-0000-0000-0000CEBD0000}"/>
    <cellStyle name="Note 6 9 2 4 4 2" xfId="28110" xr:uid="{00000000-0005-0000-0000-0000CFBD0000}"/>
    <cellStyle name="Note 6 9 2 4 4 3" xfId="42563" xr:uid="{00000000-0005-0000-0000-0000D0BD0000}"/>
    <cellStyle name="Note 6 9 2 4 5" xfId="13095" xr:uid="{00000000-0005-0000-0000-0000D1BD0000}"/>
    <cellStyle name="Note 6 9 2 4 5 2" xfId="30530" xr:uid="{00000000-0005-0000-0000-0000D2BD0000}"/>
    <cellStyle name="Note 6 9 2 4 5 3" xfId="44983" xr:uid="{00000000-0005-0000-0000-0000D3BD0000}"/>
    <cellStyle name="Note 6 9 2 4 6" xfId="15585" xr:uid="{00000000-0005-0000-0000-0000D4BD0000}"/>
    <cellStyle name="Note 6 9 2 4 6 2" xfId="33020" xr:uid="{00000000-0005-0000-0000-0000D5BD0000}"/>
    <cellStyle name="Note 6 9 2 4 6 3" xfId="47473" xr:uid="{00000000-0005-0000-0000-0000D6BD0000}"/>
    <cellStyle name="Note 6 9 2 4 7" xfId="20102" xr:uid="{00000000-0005-0000-0000-0000D7BD0000}"/>
    <cellStyle name="Note 6 9 2 4 8" xfId="20747" xr:uid="{00000000-0005-0000-0000-0000D8BD0000}"/>
    <cellStyle name="Note 6 9 2 5" xfId="5769" xr:uid="{00000000-0005-0000-0000-0000D9BD0000}"/>
    <cellStyle name="Note 6 9 2 5 2" xfId="14952" xr:uid="{00000000-0005-0000-0000-0000DABD0000}"/>
    <cellStyle name="Note 6 9 2 5 2 2" xfId="32387" xr:uid="{00000000-0005-0000-0000-0000DBBD0000}"/>
    <cellStyle name="Note 6 9 2 5 2 3" xfId="46840" xr:uid="{00000000-0005-0000-0000-0000DCBD0000}"/>
    <cellStyle name="Note 6 9 2 5 3" xfId="17413" xr:uid="{00000000-0005-0000-0000-0000DDBD0000}"/>
    <cellStyle name="Note 6 9 2 5 3 2" xfId="34848" xr:uid="{00000000-0005-0000-0000-0000DEBD0000}"/>
    <cellStyle name="Note 6 9 2 5 3 3" xfId="49301" xr:uid="{00000000-0005-0000-0000-0000DFBD0000}"/>
    <cellStyle name="Note 6 9 2 5 4" xfId="23205" xr:uid="{00000000-0005-0000-0000-0000E0BD0000}"/>
    <cellStyle name="Note 6 9 2 5 5" xfId="37658" xr:uid="{00000000-0005-0000-0000-0000E1BD0000}"/>
    <cellStyle name="Note 6 9 2 6" xfId="8231" xr:uid="{00000000-0005-0000-0000-0000E2BD0000}"/>
    <cellStyle name="Note 6 9 2 6 2" xfId="25666" xr:uid="{00000000-0005-0000-0000-0000E3BD0000}"/>
    <cellStyle name="Note 6 9 2 6 3" xfId="40119" xr:uid="{00000000-0005-0000-0000-0000E4BD0000}"/>
    <cellStyle name="Note 6 9 2 7" xfId="10672" xr:uid="{00000000-0005-0000-0000-0000E5BD0000}"/>
    <cellStyle name="Note 6 9 2 7 2" xfId="28107" xr:uid="{00000000-0005-0000-0000-0000E6BD0000}"/>
    <cellStyle name="Note 6 9 2 7 3" xfId="42560" xr:uid="{00000000-0005-0000-0000-0000E7BD0000}"/>
    <cellStyle name="Note 6 9 2 8" xfId="13092" xr:uid="{00000000-0005-0000-0000-0000E8BD0000}"/>
    <cellStyle name="Note 6 9 2 8 2" xfId="30527" xr:uid="{00000000-0005-0000-0000-0000E9BD0000}"/>
    <cellStyle name="Note 6 9 2 8 3" xfId="44980" xr:uid="{00000000-0005-0000-0000-0000EABD0000}"/>
    <cellStyle name="Note 6 9 2 9" xfId="20099" xr:uid="{00000000-0005-0000-0000-0000EBBD0000}"/>
    <cellStyle name="Note 6 9 3" xfId="3262" xr:uid="{00000000-0005-0000-0000-0000ECBD0000}"/>
    <cellStyle name="Note 6 9 3 2" xfId="3263" xr:uid="{00000000-0005-0000-0000-0000EDBD0000}"/>
    <cellStyle name="Note 6 9 3 2 2" xfId="5774" xr:uid="{00000000-0005-0000-0000-0000EEBD0000}"/>
    <cellStyle name="Note 6 9 3 2 2 2" xfId="14956" xr:uid="{00000000-0005-0000-0000-0000EFBD0000}"/>
    <cellStyle name="Note 6 9 3 2 2 2 2" xfId="32391" xr:uid="{00000000-0005-0000-0000-0000F0BD0000}"/>
    <cellStyle name="Note 6 9 3 2 2 2 3" xfId="46844" xr:uid="{00000000-0005-0000-0000-0000F1BD0000}"/>
    <cellStyle name="Note 6 9 3 2 2 3" xfId="17417" xr:uid="{00000000-0005-0000-0000-0000F2BD0000}"/>
    <cellStyle name="Note 6 9 3 2 2 3 2" xfId="34852" xr:uid="{00000000-0005-0000-0000-0000F3BD0000}"/>
    <cellStyle name="Note 6 9 3 2 2 3 3" xfId="49305" xr:uid="{00000000-0005-0000-0000-0000F4BD0000}"/>
    <cellStyle name="Note 6 9 3 2 2 4" xfId="23210" xr:uid="{00000000-0005-0000-0000-0000F5BD0000}"/>
    <cellStyle name="Note 6 9 3 2 2 5" xfId="37663" xr:uid="{00000000-0005-0000-0000-0000F6BD0000}"/>
    <cellStyle name="Note 6 9 3 2 3" xfId="8236" xr:uid="{00000000-0005-0000-0000-0000F7BD0000}"/>
    <cellStyle name="Note 6 9 3 2 3 2" xfId="25671" xr:uid="{00000000-0005-0000-0000-0000F8BD0000}"/>
    <cellStyle name="Note 6 9 3 2 3 3" xfId="40124" xr:uid="{00000000-0005-0000-0000-0000F9BD0000}"/>
    <cellStyle name="Note 6 9 3 2 4" xfId="10677" xr:uid="{00000000-0005-0000-0000-0000FABD0000}"/>
    <cellStyle name="Note 6 9 3 2 4 2" xfId="28112" xr:uid="{00000000-0005-0000-0000-0000FBBD0000}"/>
    <cellStyle name="Note 6 9 3 2 4 3" xfId="42565" xr:uid="{00000000-0005-0000-0000-0000FCBD0000}"/>
    <cellStyle name="Note 6 9 3 2 5" xfId="13097" xr:uid="{00000000-0005-0000-0000-0000FDBD0000}"/>
    <cellStyle name="Note 6 9 3 2 5 2" xfId="30532" xr:uid="{00000000-0005-0000-0000-0000FEBD0000}"/>
    <cellStyle name="Note 6 9 3 2 5 3" xfId="44985" xr:uid="{00000000-0005-0000-0000-0000FFBD0000}"/>
    <cellStyle name="Note 6 9 3 2 6" xfId="20104" xr:uid="{00000000-0005-0000-0000-000000BE0000}"/>
    <cellStyle name="Note 6 9 3 3" xfId="3264" xr:uid="{00000000-0005-0000-0000-000001BE0000}"/>
    <cellStyle name="Note 6 9 3 3 2" xfId="5775" xr:uid="{00000000-0005-0000-0000-000002BE0000}"/>
    <cellStyle name="Note 6 9 3 3 2 2" xfId="14957" xr:uid="{00000000-0005-0000-0000-000003BE0000}"/>
    <cellStyle name="Note 6 9 3 3 2 2 2" xfId="32392" xr:uid="{00000000-0005-0000-0000-000004BE0000}"/>
    <cellStyle name="Note 6 9 3 3 2 2 3" xfId="46845" xr:uid="{00000000-0005-0000-0000-000005BE0000}"/>
    <cellStyle name="Note 6 9 3 3 2 3" xfId="17418" xr:uid="{00000000-0005-0000-0000-000006BE0000}"/>
    <cellStyle name="Note 6 9 3 3 2 3 2" xfId="34853" xr:uid="{00000000-0005-0000-0000-000007BE0000}"/>
    <cellStyle name="Note 6 9 3 3 2 3 3" xfId="49306" xr:uid="{00000000-0005-0000-0000-000008BE0000}"/>
    <cellStyle name="Note 6 9 3 3 2 4" xfId="23211" xr:uid="{00000000-0005-0000-0000-000009BE0000}"/>
    <cellStyle name="Note 6 9 3 3 2 5" xfId="37664" xr:uid="{00000000-0005-0000-0000-00000ABE0000}"/>
    <cellStyle name="Note 6 9 3 3 3" xfId="8237" xr:uid="{00000000-0005-0000-0000-00000BBE0000}"/>
    <cellStyle name="Note 6 9 3 3 3 2" xfId="25672" xr:uid="{00000000-0005-0000-0000-00000CBE0000}"/>
    <cellStyle name="Note 6 9 3 3 3 3" xfId="40125" xr:uid="{00000000-0005-0000-0000-00000DBE0000}"/>
    <cellStyle name="Note 6 9 3 3 4" xfId="10678" xr:uid="{00000000-0005-0000-0000-00000EBE0000}"/>
    <cellStyle name="Note 6 9 3 3 4 2" xfId="28113" xr:uid="{00000000-0005-0000-0000-00000FBE0000}"/>
    <cellStyle name="Note 6 9 3 3 4 3" xfId="42566" xr:uid="{00000000-0005-0000-0000-000010BE0000}"/>
    <cellStyle name="Note 6 9 3 3 5" xfId="13098" xr:uid="{00000000-0005-0000-0000-000011BE0000}"/>
    <cellStyle name="Note 6 9 3 3 5 2" xfId="30533" xr:uid="{00000000-0005-0000-0000-000012BE0000}"/>
    <cellStyle name="Note 6 9 3 3 5 3" xfId="44986" xr:uid="{00000000-0005-0000-0000-000013BE0000}"/>
    <cellStyle name="Note 6 9 3 3 6" xfId="20105" xr:uid="{00000000-0005-0000-0000-000014BE0000}"/>
    <cellStyle name="Note 6 9 3 4" xfId="3265" xr:uid="{00000000-0005-0000-0000-000015BE0000}"/>
    <cellStyle name="Note 6 9 3 4 2" xfId="5776" xr:uid="{00000000-0005-0000-0000-000016BE0000}"/>
    <cellStyle name="Note 6 9 3 4 2 2" xfId="23212" xr:uid="{00000000-0005-0000-0000-000017BE0000}"/>
    <cellStyle name="Note 6 9 3 4 2 3" xfId="37665" xr:uid="{00000000-0005-0000-0000-000018BE0000}"/>
    <cellStyle name="Note 6 9 3 4 3" xfId="8238" xr:uid="{00000000-0005-0000-0000-000019BE0000}"/>
    <cellStyle name="Note 6 9 3 4 3 2" xfId="25673" xr:uid="{00000000-0005-0000-0000-00001ABE0000}"/>
    <cellStyle name="Note 6 9 3 4 3 3" xfId="40126" xr:uid="{00000000-0005-0000-0000-00001BBE0000}"/>
    <cellStyle name="Note 6 9 3 4 4" xfId="10679" xr:uid="{00000000-0005-0000-0000-00001CBE0000}"/>
    <cellStyle name="Note 6 9 3 4 4 2" xfId="28114" xr:uid="{00000000-0005-0000-0000-00001DBE0000}"/>
    <cellStyle name="Note 6 9 3 4 4 3" xfId="42567" xr:uid="{00000000-0005-0000-0000-00001EBE0000}"/>
    <cellStyle name="Note 6 9 3 4 5" xfId="13099" xr:uid="{00000000-0005-0000-0000-00001FBE0000}"/>
    <cellStyle name="Note 6 9 3 4 5 2" xfId="30534" xr:uid="{00000000-0005-0000-0000-000020BE0000}"/>
    <cellStyle name="Note 6 9 3 4 5 3" xfId="44987" xr:uid="{00000000-0005-0000-0000-000021BE0000}"/>
    <cellStyle name="Note 6 9 3 4 6" xfId="15586" xr:uid="{00000000-0005-0000-0000-000022BE0000}"/>
    <cellStyle name="Note 6 9 3 4 6 2" xfId="33021" xr:uid="{00000000-0005-0000-0000-000023BE0000}"/>
    <cellStyle name="Note 6 9 3 4 6 3" xfId="47474" xr:uid="{00000000-0005-0000-0000-000024BE0000}"/>
    <cellStyle name="Note 6 9 3 4 7" xfId="20106" xr:uid="{00000000-0005-0000-0000-000025BE0000}"/>
    <cellStyle name="Note 6 9 3 4 8" xfId="20748" xr:uid="{00000000-0005-0000-0000-000026BE0000}"/>
    <cellStyle name="Note 6 9 3 5" xfId="5773" xr:uid="{00000000-0005-0000-0000-000027BE0000}"/>
    <cellStyle name="Note 6 9 3 5 2" xfId="14955" xr:uid="{00000000-0005-0000-0000-000028BE0000}"/>
    <cellStyle name="Note 6 9 3 5 2 2" xfId="32390" xr:uid="{00000000-0005-0000-0000-000029BE0000}"/>
    <cellStyle name="Note 6 9 3 5 2 3" xfId="46843" xr:uid="{00000000-0005-0000-0000-00002ABE0000}"/>
    <cellStyle name="Note 6 9 3 5 3" xfId="17416" xr:uid="{00000000-0005-0000-0000-00002BBE0000}"/>
    <cellStyle name="Note 6 9 3 5 3 2" xfId="34851" xr:uid="{00000000-0005-0000-0000-00002CBE0000}"/>
    <cellStyle name="Note 6 9 3 5 3 3" xfId="49304" xr:uid="{00000000-0005-0000-0000-00002DBE0000}"/>
    <cellStyle name="Note 6 9 3 5 4" xfId="23209" xr:uid="{00000000-0005-0000-0000-00002EBE0000}"/>
    <cellStyle name="Note 6 9 3 5 5" xfId="37662" xr:uid="{00000000-0005-0000-0000-00002FBE0000}"/>
    <cellStyle name="Note 6 9 3 6" xfId="8235" xr:uid="{00000000-0005-0000-0000-000030BE0000}"/>
    <cellStyle name="Note 6 9 3 6 2" xfId="25670" xr:uid="{00000000-0005-0000-0000-000031BE0000}"/>
    <cellStyle name="Note 6 9 3 6 3" xfId="40123" xr:uid="{00000000-0005-0000-0000-000032BE0000}"/>
    <cellStyle name="Note 6 9 3 7" xfId="10676" xr:uid="{00000000-0005-0000-0000-000033BE0000}"/>
    <cellStyle name="Note 6 9 3 7 2" xfId="28111" xr:uid="{00000000-0005-0000-0000-000034BE0000}"/>
    <cellStyle name="Note 6 9 3 7 3" xfId="42564" xr:uid="{00000000-0005-0000-0000-000035BE0000}"/>
    <cellStyle name="Note 6 9 3 8" xfId="13096" xr:uid="{00000000-0005-0000-0000-000036BE0000}"/>
    <cellStyle name="Note 6 9 3 8 2" xfId="30531" xr:uid="{00000000-0005-0000-0000-000037BE0000}"/>
    <cellStyle name="Note 6 9 3 8 3" xfId="44984" xr:uid="{00000000-0005-0000-0000-000038BE0000}"/>
    <cellStyle name="Note 6 9 3 9" xfId="20103" xr:uid="{00000000-0005-0000-0000-000039BE0000}"/>
    <cellStyle name="Note 6 9 4" xfId="3266" xr:uid="{00000000-0005-0000-0000-00003ABE0000}"/>
    <cellStyle name="Note 6 9 4 2" xfId="3267" xr:uid="{00000000-0005-0000-0000-00003BBE0000}"/>
    <cellStyle name="Note 6 9 4 2 2" xfId="5778" xr:uid="{00000000-0005-0000-0000-00003CBE0000}"/>
    <cellStyle name="Note 6 9 4 2 2 2" xfId="14959" xr:uid="{00000000-0005-0000-0000-00003DBE0000}"/>
    <cellStyle name="Note 6 9 4 2 2 2 2" xfId="32394" xr:uid="{00000000-0005-0000-0000-00003EBE0000}"/>
    <cellStyle name="Note 6 9 4 2 2 2 3" xfId="46847" xr:uid="{00000000-0005-0000-0000-00003FBE0000}"/>
    <cellStyle name="Note 6 9 4 2 2 3" xfId="17420" xr:uid="{00000000-0005-0000-0000-000040BE0000}"/>
    <cellStyle name="Note 6 9 4 2 2 3 2" xfId="34855" xr:uid="{00000000-0005-0000-0000-000041BE0000}"/>
    <cellStyle name="Note 6 9 4 2 2 3 3" xfId="49308" xr:uid="{00000000-0005-0000-0000-000042BE0000}"/>
    <cellStyle name="Note 6 9 4 2 2 4" xfId="23214" xr:uid="{00000000-0005-0000-0000-000043BE0000}"/>
    <cellStyle name="Note 6 9 4 2 2 5" xfId="37667" xr:uid="{00000000-0005-0000-0000-000044BE0000}"/>
    <cellStyle name="Note 6 9 4 2 3" xfId="8240" xr:uid="{00000000-0005-0000-0000-000045BE0000}"/>
    <cellStyle name="Note 6 9 4 2 3 2" xfId="25675" xr:uid="{00000000-0005-0000-0000-000046BE0000}"/>
    <cellStyle name="Note 6 9 4 2 3 3" xfId="40128" xr:uid="{00000000-0005-0000-0000-000047BE0000}"/>
    <cellStyle name="Note 6 9 4 2 4" xfId="10681" xr:uid="{00000000-0005-0000-0000-000048BE0000}"/>
    <cellStyle name="Note 6 9 4 2 4 2" xfId="28116" xr:uid="{00000000-0005-0000-0000-000049BE0000}"/>
    <cellStyle name="Note 6 9 4 2 4 3" xfId="42569" xr:uid="{00000000-0005-0000-0000-00004ABE0000}"/>
    <cellStyle name="Note 6 9 4 2 5" xfId="13101" xr:uid="{00000000-0005-0000-0000-00004BBE0000}"/>
    <cellStyle name="Note 6 9 4 2 5 2" xfId="30536" xr:uid="{00000000-0005-0000-0000-00004CBE0000}"/>
    <cellStyle name="Note 6 9 4 2 5 3" xfId="44989" xr:uid="{00000000-0005-0000-0000-00004DBE0000}"/>
    <cellStyle name="Note 6 9 4 2 6" xfId="20108" xr:uid="{00000000-0005-0000-0000-00004EBE0000}"/>
    <cellStyle name="Note 6 9 4 3" xfId="3268" xr:uid="{00000000-0005-0000-0000-00004FBE0000}"/>
    <cellStyle name="Note 6 9 4 3 2" xfId="5779" xr:uid="{00000000-0005-0000-0000-000050BE0000}"/>
    <cellStyle name="Note 6 9 4 3 2 2" xfId="14960" xr:uid="{00000000-0005-0000-0000-000051BE0000}"/>
    <cellStyle name="Note 6 9 4 3 2 2 2" xfId="32395" xr:uid="{00000000-0005-0000-0000-000052BE0000}"/>
    <cellStyle name="Note 6 9 4 3 2 2 3" xfId="46848" xr:uid="{00000000-0005-0000-0000-000053BE0000}"/>
    <cellStyle name="Note 6 9 4 3 2 3" xfId="17421" xr:uid="{00000000-0005-0000-0000-000054BE0000}"/>
    <cellStyle name="Note 6 9 4 3 2 3 2" xfId="34856" xr:uid="{00000000-0005-0000-0000-000055BE0000}"/>
    <cellStyle name="Note 6 9 4 3 2 3 3" xfId="49309" xr:uid="{00000000-0005-0000-0000-000056BE0000}"/>
    <cellStyle name="Note 6 9 4 3 2 4" xfId="23215" xr:uid="{00000000-0005-0000-0000-000057BE0000}"/>
    <cellStyle name="Note 6 9 4 3 2 5" xfId="37668" xr:uid="{00000000-0005-0000-0000-000058BE0000}"/>
    <cellStyle name="Note 6 9 4 3 3" xfId="8241" xr:uid="{00000000-0005-0000-0000-000059BE0000}"/>
    <cellStyle name="Note 6 9 4 3 3 2" xfId="25676" xr:uid="{00000000-0005-0000-0000-00005ABE0000}"/>
    <cellStyle name="Note 6 9 4 3 3 3" xfId="40129" xr:uid="{00000000-0005-0000-0000-00005BBE0000}"/>
    <cellStyle name="Note 6 9 4 3 4" xfId="10682" xr:uid="{00000000-0005-0000-0000-00005CBE0000}"/>
    <cellStyle name="Note 6 9 4 3 4 2" xfId="28117" xr:uid="{00000000-0005-0000-0000-00005DBE0000}"/>
    <cellStyle name="Note 6 9 4 3 4 3" xfId="42570" xr:uid="{00000000-0005-0000-0000-00005EBE0000}"/>
    <cellStyle name="Note 6 9 4 3 5" xfId="13102" xr:uid="{00000000-0005-0000-0000-00005FBE0000}"/>
    <cellStyle name="Note 6 9 4 3 5 2" xfId="30537" xr:uid="{00000000-0005-0000-0000-000060BE0000}"/>
    <cellStyle name="Note 6 9 4 3 5 3" xfId="44990" xr:uid="{00000000-0005-0000-0000-000061BE0000}"/>
    <cellStyle name="Note 6 9 4 3 6" xfId="20109" xr:uid="{00000000-0005-0000-0000-000062BE0000}"/>
    <cellStyle name="Note 6 9 4 4" xfId="3269" xr:uid="{00000000-0005-0000-0000-000063BE0000}"/>
    <cellStyle name="Note 6 9 4 4 2" xfId="5780" xr:uid="{00000000-0005-0000-0000-000064BE0000}"/>
    <cellStyle name="Note 6 9 4 4 2 2" xfId="23216" xr:uid="{00000000-0005-0000-0000-000065BE0000}"/>
    <cellStyle name="Note 6 9 4 4 2 3" xfId="37669" xr:uid="{00000000-0005-0000-0000-000066BE0000}"/>
    <cellStyle name="Note 6 9 4 4 3" xfId="8242" xr:uid="{00000000-0005-0000-0000-000067BE0000}"/>
    <cellStyle name="Note 6 9 4 4 3 2" xfId="25677" xr:uid="{00000000-0005-0000-0000-000068BE0000}"/>
    <cellStyle name="Note 6 9 4 4 3 3" xfId="40130" xr:uid="{00000000-0005-0000-0000-000069BE0000}"/>
    <cellStyle name="Note 6 9 4 4 4" xfId="10683" xr:uid="{00000000-0005-0000-0000-00006ABE0000}"/>
    <cellStyle name="Note 6 9 4 4 4 2" xfId="28118" xr:uid="{00000000-0005-0000-0000-00006BBE0000}"/>
    <cellStyle name="Note 6 9 4 4 4 3" xfId="42571" xr:uid="{00000000-0005-0000-0000-00006CBE0000}"/>
    <cellStyle name="Note 6 9 4 4 5" xfId="13103" xr:uid="{00000000-0005-0000-0000-00006DBE0000}"/>
    <cellStyle name="Note 6 9 4 4 5 2" xfId="30538" xr:uid="{00000000-0005-0000-0000-00006EBE0000}"/>
    <cellStyle name="Note 6 9 4 4 5 3" xfId="44991" xr:uid="{00000000-0005-0000-0000-00006FBE0000}"/>
    <cellStyle name="Note 6 9 4 4 6" xfId="15587" xr:uid="{00000000-0005-0000-0000-000070BE0000}"/>
    <cellStyle name="Note 6 9 4 4 6 2" xfId="33022" xr:uid="{00000000-0005-0000-0000-000071BE0000}"/>
    <cellStyle name="Note 6 9 4 4 6 3" xfId="47475" xr:uid="{00000000-0005-0000-0000-000072BE0000}"/>
    <cellStyle name="Note 6 9 4 4 7" xfId="20110" xr:uid="{00000000-0005-0000-0000-000073BE0000}"/>
    <cellStyle name="Note 6 9 4 4 8" xfId="20749" xr:uid="{00000000-0005-0000-0000-000074BE0000}"/>
    <cellStyle name="Note 6 9 4 5" xfId="5777" xr:uid="{00000000-0005-0000-0000-000075BE0000}"/>
    <cellStyle name="Note 6 9 4 5 2" xfId="14958" xr:uid="{00000000-0005-0000-0000-000076BE0000}"/>
    <cellStyle name="Note 6 9 4 5 2 2" xfId="32393" xr:uid="{00000000-0005-0000-0000-000077BE0000}"/>
    <cellStyle name="Note 6 9 4 5 2 3" xfId="46846" xr:uid="{00000000-0005-0000-0000-000078BE0000}"/>
    <cellStyle name="Note 6 9 4 5 3" xfId="17419" xr:uid="{00000000-0005-0000-0000-000079BE0000}"/>
    <cellStyle name="Note 6 9 4 5 3 2" xfId="34854" xr:uid="{00000000-0005-0000-0000-00007ABE0000}"/>
    <cellStyle name="Note 6 9 4 5 3 3" xfId="49307" xr:uid="{00000000-0005-0000-0000-00007BBE0000}"/>
    <cellStyle name="Note 6 9 4 5 4" xfId="23213" xr:uid="{00000000-0005-0000-0000-00007CBE0000}"/>
    <cellStyle name="Note 6 9 4 5 5" xfId="37666" xr:uid="{00000000-0005-0000-0000-00007DBE0000}"/>
    <cellStyle name="Note 6 9 4 6" xfId="8239" xr:uid="{00000000-0005-0000-0000-00007EBE0000}"/>
    <cellStyle name="Note 6 9 4 6 2" xfId="25674" xr:uid="{00000000-0005-0000-0000-00007FBE0000}"/>
    <cellStyle name="Note 6 9 4 6 3" xfId="40127" xr:uid="{00000000-0005-0000-0000-000080BE0000}"/>
    <cellStyle name="Note 6 9 4 7" xfId="10680" xr:uid="{00000000-0005-0000-0000-000081BE0000}"/>
    <cellStyle name="Note 6 9 4 7 2" xfId="28115" xr:uid="{00000000-0005-0000-0000-000082BE0000}"/>
    <cellStyle name="Note 6 9 4 7 3" xfId="42568" xr:uid="{00000000-0005-0000-0000-000083BE0000}"/>
    <cellStyle name="Note 6 9 4 8" xfId="13100" xr:uid="{00000000-0005-0000-0000-000084BE0000}"/>
    <cellStyle name="Note 6 9 4 8 2" xfId="30535" xr:uid="{00000000-0005-0000-0000-000085BE0000}"/>
    <cellStyle name="Note 6 9 4 8 3" xfId="44988" xr:uid="{00000000-0005-0000-0000-000086BE0000}"/>
    <cellStyle name="Note 6 9 4 9" xfId="20107" xr:uid="{00000000-0005-0000-0000-000087BE0000}"/>
    <cellStyle name="Note 6 9 5" xfId="3270" xr:uid="{00000000-0005-0000-0000-000088BE0000}"/>
    <cellStyle name="Note 6 9 5 2" xfId="3271" xr:uid="{00000000-0005-0000-0000-000089BE0000}"/>
    <cellStyle name="Note 6 9 5 2 2" xfId="5782" xr:uid="{00000000-0005-0000-0000-00008ABE0000}"/>
    <cellStyle name="Note 6 9 5 2 2 2" xfId="14962" xr:uid="{00000000-0005-0000-0000-00008BBE0000}"/>
    <cellStyle name="Note 6 9 5 2 2 2 2" xfId="32397" xr:uid="{00000000-0005-0000-0000-00008CBE0000}"/>
    <cellStyle name="Note 6 9 5 2 2 2 3" xfId="46850" xr:uid="{00000000-0005-0000-0000-00008DBE0000}"/>
    <cellStyle name="Note 6 9 5 2 2 3" xfId="17423" xr:uid="{00000000-0005-0000-0000-00008EBE0000}"/>
    <cellStyle name="Note 6 9 5 2 2 3 2" xfId="34858" xr:uid="{00000000-0005-0000-0000-00008FBE0000}"/>
    <cellStyle name="Note 6 9 5 2 2 3 3" xfId="49311" xr:uid="{00000000-0005-0000-0000-000090BE0000}"/>
    <cellStyle name="Note 6 9 5 2 2 4" xfId="23218" xr:uid="{00000000-0005-0000-0000-000091BE0000}"/>
    <cellStyle name="Note 6 9 5 2 2 5" xfId="37671" xr:uid="{00000000-0005-0000-0000-000092BE0000}"/>
    <cellStyle name="Note 6 9 5 2 3" xfId="8244" xr:uid="{00000000-0005-0000-0000-000093BE0000}"/>
    <cellStyle name="Note 6 9 5 2 3 2" xfId="25679" xr:uid="{00000000-0005-0000-0000-000094BE0000}"/>
    <cellStyle name="Note 6 9 5 2 3 3" xfId="40132" xr:uid="{00000000-0005-0000-0000-000095BE0000}"/>
    <cellStyle name="Note 6 9 5 2 4" xfId="10685" xr:uid="{00000000-0005-0000-0000-000096BE0000}"/>
    <cellStyle name="Note 6 9 5 2 4 2" xfId="28120" xr:uid="{00000000-0005-0000-0000-000097BE0000}"/>
    <cellStyle name="Note 6 9 5 2 4 3" xfId="42573" xr:uid="{00000000-0005-0000-0000-000098BE0000}"/>
    <cellStyle name="Note 6 9 5 2 5" xfId="13105" xr:uid="{00000000-0005-0000-0000-000099BE0000}"/>
    <cellStyle name="Note 6 9 5 2 5 2" xfId="30540" xr:uid="{00000000-0005-0000-0000-00009ABE0000}"/>
    <cellStyle name="Note 6 9 5 2 5 3" xfId="44993" xr:uid="{00000000-0005-0000-0000-00009BBE0000}"/>
    <cellStyle name="Note 6 9 5 2 6" xfId="20112" xr:uid="{00000000-0005-0000-0000-00009CBE0000}"/>
    <cellStyle name="Note 6 9 5 3" xfId="3272" xr:uid="{00000000-0005-0000-0000-00009DBE0000}"/>
    <cellStyle name="Note 6 9 5 3 2" xfId="5783" xr:uid="{00000000-0005-0000-0000-00009EBE0000}"/>
    <cellStyle name="Note 6 9 5 3 2 2" xfId="14963" xr:uid="{00000000-0005-0000-0000-00009FBE0000}"/>
    <cellStyle name="Note 6 9 5 3 2 2 2" xfId="32398" xr:uid="{00000000-0005-0000-0000-0000A0BE0000}"/>
    <cellStyle name="Note 6 9 5 3 2 2 3" xfId="46851" xr:uid="{00000000-0005-0000-0000-0000A1BE0000}"/>
    <cellStyle name="Note 6 9 5 3 2 3" xfId="17424" xr:uid="{00000000-0005-0000-0000-0000A2BE0000}"/>
    <cellStyle name="Note 6 9 5 3 2 3 2" xfId="34859" xr:uid="{00000000-0005-0000-0000-0000A3BE0000}"/>
    <cellStyle name="Note 6 9 5 3 2 3 3" xfId="49312" xr:uid="{00000000-0005-0000-0000-0000A4BE0000}"/>
    <cellStyle name="Note 6 9 5 3 2 4" xfId="23219" xr:uid="{00000000-0005-0000-0000-0000A5BE0000}"/>
    <cellStyle name="Note 6 9 5 3 2 5" xfId="37672" xr:uid="{00000000-0005-0000-0000-0000A6BE0000}"/>
    <cellStyle name="Note 6 9 5 3 3" xfId="8245" xr:uid="{00000000-0005-0000-0000-0000A7BE0000}"/>
    <cellStyle name="Note 6 9 5 3 3 2" xfId="25680" xr:uid="{00000000-0005-0000-0000-0000A8BE0000}"/>
    <cellStyle name="Note 6 9 5 3 3 3" xfId="40133" xr:uid="{00000000-0005-0000-0000-0000A9BE0000}"/>
    <cellStyle name="Note 6 9 5 3 4" xfId="10686" xr:uid="{00000000-0005-0000-0000-0000AABE0000}"/>
    <cellStyle name="Note 6 9 5 3 4 2" xfId="28121" xr:uid="{00000000-0005-0000-0000-0000ABBE0000}"/>
    <cellStyle name="Note 6 9 5 3 4 3" xfId="42574" xr:uid="{00000000-0005-0000-0000-0000ACBE0000}"/>
    <cellStyle name="Note 6 9 5 3 5" xfId="13106" xr:uid="{00000000-0005-0000-0000-0000ADBE0000}"/>
    <cellStyle name="Note 6 9 5 3 5 2" xfId="30541" xr:uid="{00000000-0005-0000-0000-0000AEBE0000}"/>
    <cellStyle name="Note 6 9 5 3 5 3" xfId="44994" xr:uid="{00000000-0005-0000-0000-0000AFBE0000}"/>
    <cellStyle name="Note 6 9 5 3 6" xfId="20113" xr:uid="{00000000-0005-0000-0000-0000B0BE0000}"/>
    <cellStyle name="Note 6 9 5 4" xfId="3273" xr:uid="{00000000-0005-0000-0000-0000B1BE0000}"/>
    <cellStyle name="Note 6 9 5 4 2" xfId="5784" xr:uid="{00000000-0005-0000-0000-0000B2BE0000}"/>
    <cellStyle name="Note 6 9 5 4 2 2" xfId="23220" xr:uid="{00000000-0005-0000-0000-0000B3BE0000}"/>
    <cellStyle name="Note 6 9 5 4 2 3" xfId="37673" xr:uid="{00000000-0005-0000-0000-0000B4BE0000}"/>
    <cellStyle name="Note 6 9 5 4 3" xfId="8246" xr:uid="{00000000-0005-0000-0000-0000B5BE0000}"/>
    <cellStyle name="Note 6 9 5 4 3 2" xfId="25681" xr:uid="{00000000-0005-0000-0000-0000B6BE0000}"/>
    <cellStyle name="Note 6 9 5 4 3 3" xfId="40134" xr:uid="{00000000-0005-0000-0000-0000B7BE0000}"/>
    <cellStyle name="Note 6 9 5 4 4" xfId="10687" xr:uid="{00000000-0005-0000-0000-0000B8BE0000}"/>
    <cellStyle name="Note 6 9 5 4 4 2" xfId="28122" xr:uid="{00000000-0005-0000-0000-0000B9BE0000}"/>
    <cellStyle name="Note 6 9 5 4 4 3" xfId="42575" xr:uid="{00000000-0005-0000-0000-0000BABE0000}"/>
    <cellStyle name="Note 6 9 5 4 5" xfId="13107" xr:uid="{00000000-0005-0000-0000-0000BBBE0000}"/>
    <cellStyle name="Note 6 9 5 4 5 2" xfId="30542" xr:uid="{00000000-0005-0000-0000-0000BCBE0000}"/>
    <cellStyle name="Note 6 9 5 4 5 3" xfId="44995" xr:uid="{00000000-0005-0000-0000-0000BDBE0000}"/>
    <cellStyle name="Note 6 9 5 4 6" xfId="15588" xr:uid="{00000000-0005-0000-0000-0000BEBE0000}"/>
    <cellStyle name="Note 6 9 5 4 6 2" xfId="33023" xr:uid="{00000000-0005-0000-0000-0000BFBE0000}"/>
    <cellStyle name="Note 6 9 5 4 6 3" xfId="47476" xr:uid="{00000000-0005-0000-0000-0000C0BE0000}"/>
    <cellStyle name="Note 6 9 5 4 7" xfId="20114" xr:uid="{00000000-0005-0000-0000-0000C1BE0000}"/>
    <cellStyle name="Note 6 9 5 4 8" xfId="20750" xr:uid="{00000000-0005-0000-0000-0000C2BE0000}"/>
    <cellStyle name="Note 6 9 5 5" xfId="5781" xr:uid="{00000000-0005-0000-0000-0000C3BE0000}"/>
    <cellStyle name="Note 6 9 5 5 2" xfId="14961" xr:uid="{00000000-0005-0000-0000-0000C4BE0000}"/>
    <cellStyle name="Note 6 9 5 5 2 2" xfId="32396" xr:uid="{00000000-0005-0000-0000-0000C5BE0000}"/>
    <cellStyle name="Note 6 9 5 5 2 3" xfId="46849" xr:uid="{00000000-0005-0000-0000-0000C6BE0000}"/>
    <cellStyle name="Note 6 9 5 5 3" xfId="17422" xr:uid="{00000000-0005-0000-0000-0000C7BE0000}"/>
    <cellStyle name="Note 6 9 5 5 3 2" xfId="34857" xr:uid="{00000000-0005-0000-0000-0000C8BE0000}"/>
    <cellStyle name="Note 6 9 5 5 3 3" xfId="49310" xr:uid="{00000000-0005-0000-0000-0000C9BE0000}"/>
    <cellStyle name="Note 6 9 5 5 4" xfId="23217" xr:uid="{00000000-0005-0000-0000-0000CABE0000}"/>
    <cellStyle name="Note 6 9 5 5 5" xfId="37670" xr:uid="{00000000-0005-0000-0000-0000CBBE0000}"/>
    <cellStyle name="Note 6 9 5 6" xfId="8243" xr:uid="{00000000-0005-0000-0000-0000CCBE0000}"/>
    <cellStyle name="Note 6 9 5 6 2" xfId="25678" xr:uid="{00000000-0005-0000-0000-0000CDBE0000}"/>
    <cellStyle name="Note 6 9 5 6 3" xfId="40131" xr:uid="{00000000-0005-0000-0000-0000CEBE0000}"/>
    <cellStyle name="Note 6 9 5 7" xfId="10684" xr:uid="{00000000-0005-0000-0000-0000CFBE0000}"/>
    <cellStyle name="Note 6 9 5 7 2" xfId="28119" xr:uid="{00000000-0005-0000-0000-0000D0BE0000}"/>
    <cellStyle name="Note 6 9 5 7 3" xfId="42572" xr:uid="{00000000-0005-0000-0000-0000D1BE0000}"/>
    <cellStyle name="Note 6 9 5 8" xfId="13104" xr:uid="{00000000-0005-0000-0000-0000D2BE0000}"/>
    <cellStyle name="Note 6 9 5 8 2" xfId="30539" xr:uid="{00000000-0005-0000-0000-0000D3BE0000}"/>
    <cellStyle name="Note 6 9 5 8 3" xfId="44992" xr:uid="{00000000-0005-0000-0000-0000D4BE0000}"/>
    <cellStyle name="Note 6 9 5 9" xfId="20111" xr:uid="{00000000-0005-0000-0000-0000D5BE0000}"/>
    <cellStyle name="Note 6 9 6" xfId="3274" xr:uid="{00000000-0005-0000-0000-0000D6BE0000}"/>
    <cellStyle name="Note 6 9 6 2" xfId="5785" xr:uid="{00000000-0005-0000-0000-0000D7BE0000}"/>
    <cellStyle name="Note 6 9 6 2 2" xfId="14964" xr:uid="{00000000-0005-0000-0000-0000D8BE0000}"/>
    <cellStyle name="Note 6 9 6 2 2 2" xfId="32399" xr:uid="{00000000-0005-0000-0000-0000D9BE0000}"/>
    <cellStyle name="Note 6 9 6 2 2 3" xfId="46852" xr:uid="{00000000-0005-0000-0000-0000DABE0000}"/>
    <cellStyle name="Note 6 9 6 2 3" xfId="17425" xr:uid="{00000000-0005-0000-0000-0000DBBE0000}"/>
    <cellStyle name="Note 6 9 6 2 3 2" xfId="34860" xr:uid="{00000000-0005-0000-0000-0000DCBE0000}"/>
    <cellStyle name="Note 6 9 6 2 3 3" xfId="49313" xr:uid="{00000000-0005-0000-0000-0000DDBE0000}"/>
    <cellStyle name="Note 6 9 6 2 4" xfId="23221" xr:uid="{00000000-0005-0000-0000-0000DEBE0000}"/>
    <cellStyle name="Note 6 9 6 2 5" xfId="37674" xr:uid="{00000000-0005-0000-0000-0000DFBE0000}"/>
    <cellStyle name="Note 6 9 6 3" xfId="8247" xr:uid="{00000000-0005-0000-0000-0000E0BE0000}"/>
    <cellStyle name="Note 6 9 6 3 2" xfId="25682" xr:uid="{00000000-0005-0000-0000-0000E1BE0000}"/>
    <cellStyle name="Note 6 9 6 3 3" xfId="40135" xr:uid="{00000000-0005-0000-0000-0000E2BE0000}"/>
    <cellStyle name="Note 6 9 6 4" xfId="10688" xr:uid="{00000000-0005-0000-0000-0000E3BE0000}"/>
    <cellStyle name="Note 6 9 6 4 2" xfId="28123" xr:uid="{00000000-0005-0000-0000-0000E4BE0000}"/>
    <cellStyle name="Note 6 9 6 4 3" xfId="42576" xr:uid="{00000000-0005-0000-0000-0000E5BE0000}"/>
    <cellStyle name="Note 6 9 6 5" xfId="13108" xr:uid="{00000000-0005-0000-0000-0000E6BE0000}"/>
    <cellStyle name="Note 6 9 6 5 2" xfId="30543" xr:uid="{00000000-0005-0000-0000-0000E7BE0000}"/>
    <cellStyle name="Note 6 9 6 5 3" xfId="44996" xr:uid="{00000000-0005-0000-0000-0000E8BE0000}"/>
    <cellStyle name="Note 6 9 6 6" xfId="20115" xr:uid="{00000000-0005-0000-0000-0000E9BE0000}"/>
    <cellStyle name="Note 6 9 7" xfId="3275" xr:uid="{00000000-0005-0000-0000-0000EABE0000}"/>
    <cellStyle name="Note 6 9 7 2" xfId="5786" xr:uid="{00000000-0005-0000-0000-0000EBBE0000}"/>
    <cellStyle name="Note 6 9 7 2 2" xfId="14965" xr:uid="{00000000-0005-0000-0000-0000ECBE0000}"/>
    <cellStyle name="Note 6 9 7 2 2 2" xfId="32400" xr:uid="{00000000-0005-0000-0000-0000EDBE0000}"/>
    <cellStyle name="Note 6 9 7 2 2 3" xfId="46853" xr:uid="{00000000-0005-0000-0000-0000EEBE0000}"/>
    <cellStyle name="Note 6 9 7 2 3" xfId="17426" xr:uid="{00000000-0005-0000-0000-0000EFBE0000}"/>
    <cellStyle name="Note 6 9 7 2 3 2" xfId="34861" xr:uid="{00000000-0005-0000-0000-0000F0BE0000}"/>
    <cellStyle name="Note 6 9 7 2 3 3" xfId="49314" xr:uid="{00000000-0005-0000-0000-0000F1BE0000}"/>
    <cellStyle name="Note 6 9 7 2 4" xfId="23222" xr:uid="{00000000-0005-0000-0000-0000F2BE0000}"/>
    <cellStyle name="Note 6 9 7 2 5" xfId="37675" xr:uid="{00000000-0005-0000-0000-0000F3BE0000}"/>
    <cellStyle name="Note 6 9 7 3" xfId="8248" xr:uid="{00000000-0005-0000-0000-0000F4BE0000}"/>
    <cellStyle name="Note 6 9 7 3 2" xfId="25683" xr:uid="{00000000-0005-0000-0000-0000F5BE0000}"/>
    <cellStyle name="Note 6 9 7 3 3" xfId="40136" xr:uid="{00000000-0005-0000-0000-0000F6BE0000}"/>
    <cellStyle name="Note 6 9 7 4" xfId="10689" xr:uid="{00000000-0005-0000-0000-0000F7BE0000}"/>
    <cellStyle name="Note 6 9 7 4 2" xfId="28124" xr:uid="{00000000-0005-0000-0000-0000F8BE0000}"/>
    <cellStyle name="Note 6 9 7 4 3" xfId="42577" xr:uid="{00000000-0005-0000-0000-0000F9BE0000}"/>
    <cellStyle name="Note 6 9 7 5" xfId="13109" xr:uid="{00000000-0005-0000-0000-0000FABE0000}"/>
    <cellStyle name="Note 6 9 7 5 2" xfId="30544" xr:uid="{00000000-0005-0000-0000-0000FBBE0000}"/>
    <cellStyle name="Note 6 9 7 5 3" xfId="44997" xr:uid="{00000000-0005-0000-0000-0000FCBE0000}"/>
    <cellStyle name="Note 6 9 7 6" xfId="20116" xr:uid="{00000000-0005-0000-0000-0000FDBE0000}"/>
    <cellStyle name="Note 6 9 8" xfId="3276" xr:uid="{00000000-0005-0000-0000-0000FEBE0000}"/>
    <cellStyle name="Note 6 9 8 2" xfId="5787" xr:uid="{00000000-0005-0000-0000-0000FFBE0000}"/>
    <cellStyle name="Note 6 9 8 2 2" xfId="23223" xr:uid="{00000000-0005-0000-0000-000000BF0000}"/>
    <cellStyle name="Note 6 9 8 2 3" xfId="37676" xr:uid="{00000000-0005-0000-0000-000001BF0000}"/>
    <cellStyle name="Note 6 9 8 3" xfId="8249" xr:uid="{00000000-0005-0000-0000-000002BF0000}"/>
    <cellStyle name="Note 6 9 8 3 2" xfId="25684" xr:uid="{00000000-0005-0000-0000-000003BF0000}"/>
    <cellStyle name="Note 6 9 8 3 3" xfId="40137" xr:uid="{00000000-0005-0000-0000-000004BF0000}"/>
    <cellStyle name="Note 6 9 8 4" xfId="10690" xr:uid="{00000000-0005-0000-0000-000005BF0000}"/>
    <cellStyle name="Note 6 9 8 4 2" xfId="28125" xr:uid="{00000000-0005-0000-0000-000006BF0000}"/>
    <cellStyle name="Note 6 9 8 4 3" xfId="42578" xr:uid="{00000000-0005-0000-0000-000007BF0000}"/>
    <cellStyle name="Note 6 9 8 5" xfId="13110" xr:uid="{00000000-0005-0000-0000-000008BF0000}"/>
    <cellStyle name="Note 6 9 8 5 2" xfId="30545" xr:uid="{00000000-0005-0000-0000-000009BF0000}"/>
    <cellStyle name="Note 6 9 8 5 3" xfId="44998" xr:uid="{00000000-0005-0000-0000-00000ABF0000}"/>
    <cellStyle name="Note 6 9 8 6" xfId="15589" xr:uid="{00000000-0005-0000-0000-00000BBF0000}"/>
    <cellStyle name="Note 6 9 8 6 2" xfId="33024" xr:uid="{00000000-0005-0000-0000-00000CBF0000}"/>
    <cellStyle name="Note 6 9 8 6 3" xfId="47477" xr:uid="{00000000-0005-0000-0000-00000DBF0000}"/>
    <cellStyle name="Note 6 9 8 7" xfId="20117" xr:uid="{00000000-0005-0000-0000-00000EBF0000}"/>
    <cellStyle name="Note 6 9 8 8" xfId="20751" xr:uid="{00000000-0005-0000-0000-00000FBF0000}"/>
    <cellStyle name="Note 6 9 9" xfId="5768" xr:uid="{00000000-0005-0000-0000-000010BF0000}"/>
    <cellStyle name="Note 6 9 9 2" xfId="14951" xr:uid="{00000000-0005-0000-0000-000011BF0000}"/>
    <cellStyle name="Note 6 9 9 2 2" xfId="32386" xr:uid="{00000000-0005-0000-0000-000012BF0000}"/>
    <cellStyle name="Note 6 9 9 2 3" xfId="46839" xr:uid="{00000000-0005-0000-0000-000013BF0000}"/>
    <cellStyle name="Note 6 9 9 3" xfId="17412" xr:uid="{00000000-0005-0000-0000-000014BF0000}"/>
    <cellStyle name="Note 6 9 9 3 2" xfId="34847" xr:uid="{00000000-0005-0000-0000-000015BF0000}"/>
    <cellStyle name="Note 6 9 9 3 3" xfId="49300" xr:uid="{00000000-0005-0000-0000-000016BF0000}"/>
    <cellStyle name="Note 6 9 9 4" xfId="23204" xr:uid="{00000000-0005-0000-0000-000017BF0000}"/>
    <cellStyle name="Note 6 9 9 5" xfId="37657" xr:uid="{00000000-0005-0000-0000-000018BF0000}"/>
    <cellStyle name="Note 7" xfId="3277" xr:uid="{00000000-0005-0000-0000-000019BF0000}"/>
    <cellStyle name="Note 7 2" xfId="3278" xr:uid="{00000000-0005-0000-0000-00001ABF0000}"/>
    <cellStyle name="Note 7 2 2" xfId="5789" xr:uid="{00000000-0005-0000-0000-00001BBF0000}"/>
    <cellStyle name="Note 7 2 2 2" xfId="14967" xr:uid="{00000000-0005-0000-0000-00001CBF0000}"/>
    <cellStyle name="Note 7 2 2 2 2" xfId="32402" xr:uid="{00000000-0005-0000-0000-00001DBF0000}"/>
    <cellStyle name="Note 7 2 2 2 3" xfId="46855" xr:uid="{00000000-0005-0000-0000-00001EBF0000}"/>
    <cellStyle name="Note 7 2 2 3" xfId="17428" xr:uid="{00000000-0005-0000-0000-00001FBF0000}"/>
    <cellStyle name="Note 7 2 2 3 2" xfId="34863" xr:uid="{00000000-0005-0000-0000-000020BF0000}"/>
    <cellStyle name="Note 7 2 2 3 3" xfId="49316" xr:uid="{00000000-0005-0000-0000-000021BF0000}"/>
    <cellStyle name="Note 7 2 2 4" xfId="23225" xr:uid="{00000000-0005-0000-0000-000022BF0000}"/>
    <cellStyle name="Note 7 2 2 5" xfId="37678" xr:uid="{00000000-0005-0000-0000-000023BF0000}"/>
    <cellStyle name="Note 7 2 3" xfId="8251" xr:uid="{00000000-0005-0000-0000-000024BF0000}"/>
    <cellStyle name="Note 7 2 3 2" xfId="25686" xr:uid="{00000000-0005-0000-0000-000025BF0000}"/>
    <cellStyle name="Note 7 2 3 3" xfId="40139" xr:uid="{00000000-0005-0000-0000-000026BF0000}"/>
    <cellStyle name="Note 7 2 4" xfId="10692" xr:uid="{00000000-0005-0000-0000-000027BF0000}"/>
    <cellStyle name="Note 7 2 4 2" xfId="28127" xr:uid="{00000000-0005-0000-0000-000028BF0000}"/>
    <cellStyle name="Note 7 2 4 3" xfId="42580" xr:uid="{00000000-0005-0000-0000-000029BF0000}"/>
    <cellStyle name="Note 7 2 5" xfId="13112" xr:uid="{00000000-0005-0000-0000-00002ABF0000}"/>
    <cellStyle name="Note 7 2 5 2" xfId="30547" xr:uid="{00000000-0005-0000-0000-00002BBF0000}"/>
    <cellStyle name="Note 7 2 5 3" xfId="45000" xr:uid="{00000000-0005-0000-0000-00002CBF0000}"/>
    <cellStyle name="Note 7 2 6" xfId="20119" xr:uid="{00000000-0005-0000-0000-00002DBF0000}"/>
    <cellStyle name="Note 7 3" xfId="3279" xr:uid="{00000000-0005-0000-0000-00002EBF0000}"/>
    <cellStyle name="Note 7 3 2" xfId="5790" xr:uid="{00000000-0005-0000-0000-00002FBF0000}"/>
    <cellStyle name="Note 7 3 2 2" xfId="14968" xr:uid="{00000000-0005-0000-0000-000030BF0000}"/>
    <cellStyle name="Note 7 3 2 2 2" xfId="32403" xr:uid="{00000000-0005-0000-0000-000031BF0000}"/>
    <cellStyle name="Note 7 3 2 2 3" xfId="46856" xr:uid="{00000000-0005-0000-0000-000032BF0000}"/>
    <cellStyle name="Note 7 3 2 3" xfId="17429" xr:uid="{00000000-0005-0000-0000-000033BF0000}"/>
    <cellStyle name="Note 7 3 2 3 2" xfId="34864" xr:uid="{00000000-0005-0000-0000-000034BF0000}"/>
    <cellStyle name="Note 7 3 2 3 3" xfId="49317" xr:uid="{00000000-0005-0000-0000-000035BF0000}"/>
    <cellStyle name="Note 7 3 2 4" xfId="23226" xr:uid="{00000000-0005-0000-0000-000036BF0000}"/>
    <cellStyle name="Note 7 3 2 5" xfId="37679" xr:uid="{00000000-0005-0000-0000-000037BF0000}"/>
    <cellStyle name="Note 7 3 3" xfId="8252" xr:uid="{00000000-0005-0000-0000-000038BF0000}"/>
    <cellStyle name="Note 7 3 3 2" xfId="25687" xr:uid="{00000000-0005-0000-0000-000039BF0000}"/>
    <cellStyle name="Note 7 3 3 3" xfId="40140" xr:uid="{00000000-0005-0000-0000-00003ABF0000}"/>
    <cellStyle name="Note 7 3 4" xfId="10693" xr:uid="{00000000-0005-0000-0000-00003BBF0000}"/>
    <cellStyle name="Note 7 3 4 2" xfId="28128" xr:uid="{00000000-0005-0000-0000-00003CBF0000}"/>
    <cellStyle name="Note 7 3 4 3" xfId="42581" xr:uid="{00000000-0005-0000-0000-00003DBF0000}"/>
    <cellStyle name="Note 7 3 5" xfId="13113" xr:uid="{00000000-0005-0000-0000-00003EBF0000}"/>
    <cellStyle name="Note 7 3 5 2" xfId="30548" xr:uid="{00000000-0005-0000-0000-00003FBF0000}"/>
    <cellStyle name="Note 7 3 5 3" xfId="45001" xr:uid="{00000000-0005-0000-0000-000040BF0000}"/>
    <cellStyle name="Note 7 3 6" xfId="20120" xr:uid="{00000000-0005-0000-0000-000041BF0000}"/>
    <cellStyle name="Note 7 4" xfId="3280" xr:uid="{00000000-0005-0000-0000-000042BF0000}"/>
    <cellStyle name="Note 7 4 2" xfId="5791" xr:uid="{00000000-0005-0000-0000-000043BF0000}"/>
    <cellStyle name="Note 7 4 2 2" xfId="23227" xr:uid="{00000000-0005-0000-0000-000044BF0000}"/>
    <cellStyle name="Note 7 4 2 3" xfId="37680" xr:uid="{00000000-0005-0000-0000-000045BF0000}"/>
    <cellStyle name="Note 7 4 3" xfId="8253" xr:uid="{00000000-0005-0000-0000-000046BF0000}"/>
    <cellStyle name="Note 7 4 3 2" xfId="25688" xr:uid="{00000000-0005-0000-0000-000047BF0000}"/>
    <cellStyle name="Note 7 4 3 3" xfId="40141" xr:uid="{00000000-0005-0000-0000-000048BF0000}"/>
    <cellStyle name="Note 7 4 4" xfId="10694" xr:uid="{00000000-0005-0000-0000-000049BF0000}"/>
    <cellStyle name="Note 7 4 4 2" xfId="28129" xr:uid="{00000000-0005-0000-0000-00004ABF0000}"/>
    <cellStyle name="Note 7 4 4 3" xfId="42582" xr:uid="{00000000-0005-0000-0000-00004BBF0000}"/>
    <cellStyle name="Note 7 4 5" xfId="13114" xr:uid="{00000000-0005-0000-0000-00004CBF0000}"/>
    <cellStyle name="Note 7 4 5 2" xfId="30549" xr:uid="{00000000-0005-0000-0000-00004DBF0000}"/>
    <cellStyle name="Note 7 4 5 3" xfId="45002" xr:uid="{00000000-0005-0000-0000-00004EBF0000}"/>
    <cellStyle name="Note 7 4 6" xfId="15590" xr:uid="{00000000-0005-0000-0000-00004FBF0000}"/>
    <cellStyle name="Note 7 4 6 2" xfId="33025" xr:uid="{00000000-0005-0000-0000-000050BF0000}"/>
    <cellStyle name="Note 7 4 6 3" xfId="47478" xr:uid="{00000000-0005-0000-0000-000051BF0000}"/>
    <cellStyle name="Note 7 4 7" xfId="20121" xr:uid="{00000000-0005-0000-0000-000052BF0000}"/>
    <cellStyle name="Note 7 4 8" xfId="20752" xr:uid="{00000000-0005-0000-0000-000053BF0000}"/>
    <cellStyle name="Note 7 5" xfId="5788" xr:uid="{00000000-0005-0000-0000-000054BF0000}"/>
    <cellStyle name="Note 7 5 2" xfId="14966" xr:uid="{00000000-0005-0000-0000-000055BF0000}"/>
    <cellStyle name="Note 7 5 2 2" xfId="32401" xr:uid="{00000000-0005-0000-0000-000056BF0000}"/>
    <cellStyle name="Note 7 5 2 3" xfId="46854" xr:uid="{00000000-0005-0000-0000-000057BF0000}"/>
    <cellStyle name="Note 7 5 3" xfId="17427" xr:uid="{00000000-0005-0000-0000-000058BF0000}"/>
    <cellStyle name="Note 7 5 3 2" xfId="34862" xr:uid="{00000000-0005-0000-0000-000059BF0000}"/>
    <cellStyle name="Note 7 5 3 3" xfId="49315" xr:uid="{00000000-0005-0000-0000-00005ABF0000}"/>
    <cellStyle name="Note 7 5 4" xfId="23224" xr:uid="{00000000-0005-0000-0000-00005BBF0000}"/>
    <cellStyle name="Note 7 5 5" xfId="37677" xr:uid="{00000000-0005-0000-0000-00005CBF0000}"/>
    <cellStyle name="Note 7 6" xfId="8250" xr:uid="{00000000-0005-0000-0000-00005DBF0000}"/>
    <cellStyle name="Note 7 6 2" xfId="25685" xr:uid="{00000000-0005-0000-0000-00005EBF0000}"/>
    <cellStyle name="Note 7 6 3" xfId="40138" xr:uid="{00000000-0005-0000-0000-00005FBF0000}"/>
    <cellStyle name="Note 7 7" xfId="10691" xr:uid="{00000000-0005-0000-0000-000060BF0000}"/>
    <cellStyle name="Note 7 7 2" xfId="28126" xr:uid="{00000000-0005-0000-0000-000061BF0000}"/>
    <cellStyle name="Note 7 7 3" xfId="42579" xr:uid="{00000000-0005-0000-0000-000062BF0000}"/>
    <cellStyle name="Note 7 8" xfId="13111" xr:uid="{00000000-0005-0000-0000-000063BF0000}"/>
    <cellStyle name="Note 7 8 2" xfId="30546" xr:uid="{00000000-0005-0000-0000-000064BF0000}"/>
    <cellStyle name="Note 7 8 3" xfId="44999" xr:uid="{00000000-0005-0000-0000-000065BF0000}"/>
    <cellStyle name="Note 7 9" xfId="20118" xr:uid="{00000000-0005-0000-0000-000066BF0000}"/>
    <cellStyle name="Note 8" xfId="3281" xr:uid="{00000000-0005-0000-0000-000067BF0000}"/>
    <cellStyle name="Note 8 2" xfId="3282" xr:uid="{00000000-0005-0000-0000-000068BF0000}"/>
    <cellStyle name="Note 8 2 2" xfId="5793" xr:uid="{00000000-0005-0000-0000-000069BF0000}"/>
    <cellStyle name="Note 8 2 2 2" xfId="14970" xr:uid="{00000000-0005-0000-0000-00006ABF0000}"/>
    <cellStyle name="Note 8 2 2 2 2" xfId="32405" xr:uid="{00000000-0005-0000-0000-00006BBF0000}"/>
    <cellStyle name="Note 8 2 2 2 3" xfId="46858" xr:uid="{00000000-0005-0000-0000-00006CBF0000}"/>
    <cellStyle name="Note 8 2 2 3" xfId="17431" xr:uid="{00000000-0005-0000-0000-00006DBF0000}"/>
    <cellStyle name="Note 8 2 2 3 2" xfId="34866" xr:uid="{00000000-0005-0000-0000-00006EBF0000}"/>
    <cellStyle name="Note 8 2 2 3 3" xfId="49319" xr:uid="{00000000-0005-0000-0000-00006FBF0000}"/>
    <cellStyle name="Note 8 2 2 4" xfId="23229" xr:uid="{00000000-0005-0000-0000-000070BF0000}"/>
    <cellStyle name="Note 8 2 2 5" xfId="37682" xr:uid="{00000000-0005-0000-0000-000071BF0000}"/>
    <cellStyle name="Note 8 2 3" xfId="8255" xr:uid="{00000000-0005-0000-0000-000072BF0000}"/>
    <cellStyle name="Note 8 2 3 2" xfId="25690" xr:uid="{00000000-0005-0000-0000-000073BF0000}"/>
    <cellStyle name="Note 8 2 3 3" xfId="40143" xr:uid="{00000000-0005-0000-0000-000074BF0000}"/>
    <cellStyle name="Note 8 2 4" xfId="10696" xr:uid="{00000000-0005-0000-0000-000075BF0000}"/>
    <cellStyle name="Note 8 2 4 2" xfId="28131" xr:uid="{00000000-0005-0000-0000-000076BF0000}"/>
    <cellStyle name="Note 8 2 4 3" xfId="42584" xr:uid="{00000000-0005-0000-0000-000077BF0000}"/>
    <cellStyle name="Note 8 2 5" xfId="13116" xr:uid="{00000000-0005-0000-0000-000078BF0000}"/>
    <cellStyle name="Note 8 2 5 2" xfId="30551" xr:uid="{00000000-0005-0000-0000-000079BF0000}"/>
    <cellStyle name="Note 8 2 5 3" xfId="45004" xr:uid="{00000000-0005-0000-0000-00007ABF0000}"/>
    <cellStyle name="Note 8 2 6" xfId="20123" xr:uid="{00000000-0005-0000-0000-00007BBF0000}"/>
    <cellStyle name="Note 8 3" xfId="3283" xr:uid="{00000000-0005-0000-0000-00007CBF0000}"/>
    <cellStyle name="Note 8 3 2" xfId="5794" xr:uid="{00000000-0005-0000-0000-00007DBF0000}"/>
    <cellStyle name="Note 8 3 2 2" xfId="14971" xr:uid="{00000000-0005-0000-0000-00007EBF0000}"/>
    <cellStyle name="Note 8 3 2 2 2" xfId="32406" xr:uid="{00000000-0005-0000-0000-00007FBF0000}"/>
    <cellStyle name="Note 8 3 2 2 3" xfId="46859" xr:uid="{00000000-0005-0000-0000-000080BF0000}"/>
    <cellStyle name="Note 8 3 2 3" xfId="17432" xr:uid="{00000000-0005-0000-0000-000081BF0000}"/>
    <cellStyle name="Note 8 3 2 3 2" xfId="34867" xr:uid="{00000000-0005-0000-0000-000082BF0000}"/>
    <cellStyle name="Note 8 3 2 3 3" xfId="49320" xr:uid="{00000000-0005-0000-0000-000083BF0000}"/>
    <cellStyle name="Note 8 3 2 4" xfId="23230" xr:uid="{00000000-0005-0000-0000-000084BF0000}"/>
    <cellStyle name="Note 8 3 2 5" xfId="37683" xr:uid="{00000000-0005-0000-0000-000085BF0000}"/>
    <cellStyle name="Note 8 3 3" xfId="8256" xr:uid="{00000000-0005-0000-0000-000086BF0000}"/>
    <cellStyle name="Note 8 3 3 2" xfId="25691" xr:uid="{00000000-0005-0000-0000-000087BF0000}"/>
    <cellStyle name="Note 8 3 3 3" xfId="40144" xr:uid="{00000000-0005-0000-0000-000088BF0000}"/>
    <cellStyle name="Note 8 3 4" xfId="10697" xr:uid="{00000000-0005-0000-0000-000089BF0000}"/>
    <cellStyle name="Note 8 3 4 2" xfId="28132" xr:uid="{00000000-0005-0000-0000-00008ABF0000}"/>
    <cellStyle name="Note 8 3 4 3" xfId="42585" xr:uid="{00000000-0005-0000-0000-00008BBF0000}"/>
    <cellStyle name="Note 8 3 5" xfId="13117" xr:uid="{00000000-0005-0000-0000-00008CBF0000}"/>
    <cellStyle name="Note 8 3 5 2" xfId="30552" xr:uid="{00000000-0005-0000-0000-00008DBF0000}"/>
    <cellStyle name="Note 8 3 5 3" xfId="45005" xr:uid="{00000000-0005-0000-0000-00008EBF0000}"/>
    <cellStyle name="Note 8 3 6" xfId="20124" xr:uid="{00000000-0005-0000-0000-00008FBF0000}"/>
    <cellStyle name="Note 8 4" xfId="3284" xr:uid="{00000000-0005-0000-0000-000090BF0000}"/>
    <cellStyle name="Note 8 4 2" xfId="5795" xr:uid="{00000000-0005-0000-0000-000091BF0000}"/>
    <cellStyle name="Note 8 4 2 2" xfId="23231" xr:uid="{00000000-0005-0000-0000-000092BF0000}"/>
    <cellStyle name="Note 8 4 2 3" xfId="37684" xr:uid="{00000000-0005-0000-0000-000093BF0000}"/>
    <cellStyle name="Note 8 4 3" xfId="8257" xr:uid="{00000000-0005-0000-0000-000094BF0000}"/>
    <cellStyle name="Note 8 4 3 2" xfId="25692" xr:uid="{00000000-0005-0000-0000-000095BF0000}"/>
    <cellStyle name="Note 8 4 3 3" xfId="40145" xr:uid="{00000000-0005-0000-0000-000096BF0000}"/>
    <cellStyle name="Note 8 4 4" xfId="10698" xr:uid="{00000000-0005-0000-0000-000097BF0000}"/>
    <cellStyle name="Note 8 4 4 2" xfId="28133" xr:uid="{00000000-0005-0000-0000-000098BF0000}"/>
    <cellStyle name="Note 8 4 4 3" xfId="42586" xr:uid="{00000000-0005-0000-0000-000099BF0000}"/>
    <cellStyle name="Note 8 4 5" xfId="13118" xr:uid="{00000000-0005-0000-0000-00009ABF0000}"/>
    <cellStyle name="Note 8 4 5 2" xfId="30553" xr:uid="{00000000-0005-0000-0000-00009BBF0000}"/>
    <cellStyle name="Note 8 4 5 3" xfId="45006" xr:uid="{00000000-0005-0000-0000-00009CBF0000}"/>
    <cellStyle name="Note 8 4 6" xfId="15591" xr:uid="{00000000-0005-0000-0000-00009DBF0000}"/>
    <cellStyle name="Note 8 4 6 2" xfId="33026" xr:uid="{00000000-0005-0000-0000-00009EBF0000}"/>
    <cellStyle name="Note 8 4 6 3" xfId="47479" xr:uid="{00000000-0005-0000-0000-00009FBF0000}"/>
    <cellStyle name="Note 8 4 7" xfId="20125" xr:uid="{00000000-0005-0000-0000-0000A0BF0000}"/>
    <cellStyle name="Note 8 4 8" xfId="20753" xr:uid="{00000000-0005-0000-0000-0000A1BF0000}"/>
    <cellStyle name="Note 8 5" xfId="5792" xr:uid="{00000000-0005-0000-0000-0000A2BF0000}"/>
    <cellStyle name="Note 8 5 2" xfId="14969" xr:uid="{00000000-0005-0000-0000-0000A3BF0000}"/>
    <cellStyle name="Note 8 5 2 2" xfId="32404" xr:uid="{00000000-0005-0000-0000-0000A4BF0000}"/>
    <cellStyle name="Note 8 5 2 3" xfId="46857" xr:uid="{00000000-0005-0000-0000-0000A5BF0000}"/>
    <cellStyle name="Note 8 5 3" xfId="17430" xr:uid="{00000000-0005-0000-0000-0000A6BF0000}"/>
    <cellStyle name="Note 8 5 3 2" xfId="34865" xr:uid="{00000000-0005-0000-0000-0000A7BF0000}"/>
    <cellStyle name="Note 8 5 3 3" xfId="49318" xr:uid="{00000000-0005-0000-0000-0000A8BF0000}"/>
    <cellStyle name="Note 8 5 4" xfId="23228" xr:uid="{00000000-0005-0000-0000-0000A9BF0000}"/>
    <cellStyle name="Note 8 5 5" xfId="37681" xr:uid="{00000000-0005-0000-0000-0000AABF0000}"/>
    <cellStyle name="Note 8 6" xfId="8254" xr:uid="{00000000-0005-0000-0000-0000ABBF0000}"/>
    <cellStyle name="Note 8 6 2" xfId="25689" xr:uid="{00000000-0005-0000-0000-0000ACBF0000}"/>
    <cellStyle name="Note 8 6 3" xfId="40142" xr:uid="{00000000-0005-0000-0000-0000ADBF0000}"/>
    <cellStyle name="Note 8 7" xfId="10695" xr:uid="{00000000-0005-0000-0000-0000AEBF0000}"/>
    <cellStyle name="Note 8 7 2" xfId="28130" xr:uid="{00000000-0005-0000-0000-0000AFBF0000}"/>
    <cellStyle name="Note 8 7 3" xfId="42583" xr:uid="{00000000-0005-0000-0000-0000B0BF0000}"/>
    <cellStyle name="Note 8 8" xfId="13115" xr:uid="{00000000-0005-0000-0000-0000B1BF0000}"/>
    <cellStyle name="Note 8 8 2" xfId="30550" xr:uid="{00000000-0005-0000-0000-0000B2BF0000}"/>
    <cellStyle name="Note 8 8 3" xfId="45003" xr:uid="{00000000-0005-0000-0000-0000B3BF0000}"/>
    <cellStyle name="Note 8 9" xfId="20122" xr:uid="{00000000-0005-0000-0000-0000B4BF0000}"/>
    <cellStyle name="Note 9" xfId="3285" xr:uid="{00000000-0005-0000-0000-0000B5BF0000}"/>
    <cellStyle name="Note 9 2" xfId="3286" xr:uid="{00000000-0005-0000-0000-0000B6BF0000}"/>
    <cellStyle name="Note 9 2 2" xfId="5797" xr:uid="{00000000-0005-0000-0000-0000B7BF0000}"/>
    <cellStyle name="Note 9 2 2 2" xfId="14973" xr:uid="{00000000-0005-0000-0000-0000B8BF0000}"/>
    <cellStyle name="Note 9 2 2 2 2" xfId="32408" xr:uid="{00000000-0005-0000-0000-0000B9BF0000}"/>
    <cellStyle name="Note 9 2 2 2 3" xfId="46861" xr:uid="{00000000-0005-0000-0000-0000BABF0000}"/>
    <cellStyle name="Note 9 2 2 3" xfId="17434" xr:uid="{00000000-0005-0000-0000-0000BBBF0000}"/>
    <cellStyle name="Note 9 2 2 3 2" xfId="34869" xr:uid="{00000000-0005-0000-0000-0000BCBF0000}"/>
    <cellStyle name="Note 9 2 2 3 3" xfId="49322" xr:uid="{00000000-0005-0000-0000-0000BDBF0000}"/>
    <cellStyle name="Note 9 2 2 4" xfId="23233" xr:uid="{00000000-0005-0000-0000-0000BEBF0000}"/>
    <cellStyle name="Note 9 2 2 5" xfId="37686" xr:uid="{00000000-0005-0000-0000-0000BFBF0000}"/>
    <cellStyle name="Note 9 2 3" xfId="8259" xr:uid="{00000000-0005-0000-0000-0000C0BF0000}"/>
    <cellStyle name="Note 9 2 3 2" xfId="25694" xr:uid="{00000000-0005-0000-0000-0000C1BF0000}"/>
    <cellStyle name="Note 9 2 3 3" xfId="40147" xr:uid="{00000000-0005-0000-0000-0000C2BF0000}"/>
    <cellStyle name="Note 9 2 4" xfId="10700" xr:uid="{00000000-0005-0000-0000-0000C3BF0000}"/>
    <cellStyle name="Note 9 2 4 2" xfId="28135" xr:uid="{00000000-0005-0000-0000-0000C4BF0000}"/>
    <cellStyle name="Note 9 2 4 3" xfId="42588" xr:uid="{00000000-0005-0000-0000-0000C5BF0000}"/>
    <cellStyle name="Note 9 2 5" xfId="13120" xr:uid="{00000000-0005-0000-0000-0000C6BF0000}"/>
    <cellStyle name="Note 9 2 5 2" xfId="30555" xr:uid="{00000000-0005-0000-0000-0000C7BF0000}"/>
    <cellStyle name="Note 9 2 5 3" xfId="45008" xr:uid="{00000000-0005-0000-0000-0000C8BF0000}"/>
    <cellStyle name="Note 9 2 6" xfId="20127" xr:uid="{00000000-0005-0000-0000-0000C9BF0000}"/>
    <cellStyle name="Note 9 3" xfId="3287" xr:uid="{00000000-0005-0000-0000-0000CABF0000}"/>
    <cellStyle name="Note 9 3 2" xfId="5798" xr:uid="{00000000-0005-0000-0000-0000CBBF0000}"/>
    <cellStyle name="Note 9 3 2 2" xfId="14974" xr:uid="{00000000-0005-0000-0000-0000CCBF0000}"/>
    <cellStyle name="Note 9 3 2 2 2" xfId="32409" xr:uid="{00000000-0005-0000-0000-0000CDBF0000}"/>
    <cellStyle name="Note 9 3 2 2 3" xfId="46862" xr:uid="{00000000-0005-0000-0000-0000CEBF0000}"/>
    <cellStyle name="Note 9 3 2 3" xfId="17435" xr:uid="{00000000-0005-0000-0000-0000CFBF0000}"/>
    <cellStyle name="Note 9 3 2 3 2" xfId="34870" xr:uid="{00000000-0005-0000-0000-0000D0BF0000}"/>
    <cellStyle name="Note 9 3 2 3 3" xfId="49323" xr:uid="{00000000-0005-0000-0000-0000D1BF0000}"/>
    <cellStyle name="Note 9 3 2 4" xfId="23234" xr:uid="{00000000-0005-0000-0000-0000D2BF0000}"/>
    <cellStyle name="Note 9 3 2 5" xfId="37687" xr:uid="{00000000-0005-0000-0000-0000D3BF0000}"/>
    <cellStyle name="Note 9 3 3" xfId="8260" xr:uid="{00000000-0005-0000-0000-0000D4BF0000}"/>
    <cellStyle name="Note 9 3 3 2" xfId="25695" xr:uid="{00000000-0005-0000-0000-0000D5BF0000}"/>
    <cellStyle name="Note 9 3 3 3" xfId="40148" xr:uid="{00000000-0005-0000-0000-0000D6BF0000}"/>
    <cellStyle name="Note 9 3 4" xfId="10701" xr:uid="{00000000-0005-0000-0000-0000D7BF0000}"/>
    <cellStyle name="Note 9 3 4 2" xfId="28136" xr:uid="{00000000-0005-0000-0000-0000D8BF0000}"/>
    <cellStyle name="Note 9 3 4 3" xfId="42589" xr:uid="{00000000-0005-0000-0000-0000D9BF0000}"/>
    <cellStyle name="Note 9 3 5" xfId="13121" xr:uid="{00000000-0005-0000-0000-0000DABF0000}"/>
    <cellStyle name="Note 9 3 5 2" xfId="30556" xr:uid="{00000000-0005-0000-0000-0000DBBF0000}"/>
    <cellStyle name="Note 9 3 5 3" xfId="45009" xr:uid="{00000000-0005-0000-0000-0000DCBF0000}"/>
    <cellStyle name="Note 9 3 6" xfId="20128" xr:uid="{00000000-0005-0000-0000-0000DDBF0000}"/>
    <cellStyle name="Note 9 4" xfId="3288" xr:uid="{00000000-0005-0000-0000-0000DEBF0000}"/>
    <cellStyle name="Note 9 4 2" xfId="5799" xr:uid="{00000000-0005-0000-0000-0000DFBF0000}"/>
    <cellStyle name="Note 9 4 2 2" xfId="23235" xr:uid="{00000000-0005-0000-0000-0000E0BF0000}"/>
    <cellStyle name="Note 9 4 2 3" xfId="37688" xr:uid="{00000000-0005-0000-0000-0000E1BF0000}"/>
    <cellStyle name="Note 9 4 3" xfId="8261" xr:uid="{00000000-0005-0000-0000-0000E2BF0000}"/>
    <cellStyle name="Note 9 4 3 2" xfId="25696" xr:uid="{00000000-0005-0000-0000-0000E3BF0000}"/>
    <cellStyle name="Note 9 4 3 3" xfId="40149" xr:uid="{00000000-0005-0000-0000-0000E4BF0000}"/>
    <cellStyle name="Note 9 4 4" xfId="10702" xr:uid="{00000000-0005-0000-0000-0000E5BF0000}"/>
    <cellStyle name="Note 9 4 4 2" xfId="28137" xr:uid="{00000000-0005-0000-0000-0000E6BF0000}"/>
    <cellStyle name="Note 9 4 4 3" xfId="42590" xr:uid="{00000000-0005-0000-0000-0000E7BF0000}"/>
    <cellStyle name="Note 9 4 5" xfId="13122" xr:uid="{00000000-0005-0000-0000-0000E8BF0000}"/>
    <cellStyle name="Note 9 4 5 2" xfId="30557" xr:uid="{00000000-0005-0000-0000-0000E9BF0000}"/>
    <cellStyle name="Note 9 4 5 3" xfId="45010" xr:uid="{00000000-0005-0000-0000-0000EABF0000}"/>
    <cellStyle name="Note 9 4 6" xfId="15592" xr:uid="{00000000-0005-0000-0000-0000EBBF0000}"/>
    <cellStyle name="Note 9 4 6 2" xfId="33027" xr:uid="{00000000-0005-0000-0000-0000ECBF0000}"/>
    <cellStyle name="Note 9 4 6 3" xfId="47480" xr:uid="{00000000-0005-0000-0000-0000EDBF0000}"/>
    <cellStyle name="Note 9 4 7" xfId="20129" xr:uid="{00000000-0005-0000-0000-0000EEBF0000}"/>
    <cellStyle name="Note 9 4 8" xfId="20754" xr:uid="{00000000-0005-0000-0000-0000EFBF0000}"/>
    <cellStyle name="Note 9 5" xfId="5796" xr:uid="{00000000-0005-0000-0000-0000F0BF0000}"/>
    <cellStyle name="Note 9 5 2" xfId="14972" xr:uid="{00000000-0005-0000-0000-0000F1BF0000}"/>
    <cellStyle name="Note 9 5 2 2" xfId="32407" xr:uid="{00000000-0005-0000-0000-0000F2BF0000}"/>
    <cellStyle name="Note 9 5 2 3" xfId="46860" xr:uid="{00000000-0005-0000-0000-0000F3BF0000}"/>
    <cellStyle name="Note 9 5 3" xfId="17433" xr:uid="{00000000-0005-0000-0000-0000F4BF0000}"/>
    <cellStyle name="Note 9 5 3 2" xfId="34868" xr:uid="{00000000-0005-0000-0000-0000F5BF0000}"/>
    <cellStyle name="Note 9 5 3 3" xfId="49321" xr:uid="{00000000-0005-0000-0000-0000F6BF0000}"/>
    <cellStyle name="Note 9 5 4" xfId="23232" xr:uid="{00000000-0005-0000-0000-0000F7BF0000}"/>
    <cellStyle name="Note 9 5 5" xfId="37685" xr:uid="{00000000-0005-0000-0000-0000F8BF0000}"/>
    <cellStyle name="Note 9 6" xfId="8258" xr:uid="{00000000-0005-0000-0000-0000F9BF0000}"/>
    <cellStyle name="Note 9 6 2" xfId="25693" xr:uid="{00000000-0005-0000-0000-0000FABF0000}"/>
    <cellStyle name="Note 9 6 3" xfId="40146" xr:uid="{00000000-0005-0000-0000-0000FBBF0000}"/>
    <cellStyle name="Note 9 7" xfId="10699" xr:uid="{00000000-0005-0000-0000-0000FCBF0000}"/>
    <cellStyle name="Note 9 7 2" xfId="28134" xr:uid="{00000000-0005-0000-0000-0000FDBF0000}"/>
    <cellStyle name="Note 9 7 3" xfId="42587" xr:uid="{00000000-0005-0000-0000-0000FEBF0000}"/>
    <cellStyle name="Note 9 8" xfId="13119" xr:uid="{00000000-0005-0000-0000-0000FFBF0000}"/>
    <cellStyle name="Note 9 8 2" xfId="30554" xr:uid="{00000000-0005-0000-0000-000000C00000}"/>
    <cellStyle name="Note 9 8 3" xfId="45007" xr:uid="{00000000-0005-0000-0000-000001C00000}"/>
    <cellStyle name="Note 9 9" xfId="20126" xr:uid="{00000000-0005-0000-0000-000002C00000}"/>
    <cellStyle name="Output 2" xfId="3289" xr:uid="{00000000-0005-0000-0000-000003C00000}"/>
    <cellStyle name="Output 2 2" xfId="3290" xr:uid="{00000000-0005-0000-0000-000004C00000}"/>
    <cellStyle name="Output 2 2 2" xfId="5801" xr:uid="{00000000-0005-0000-0000-000005C00000}"/>
    <cellStyle name="Output 2 2 2 2" xfId="14976" xr:uid="{00000000-0005-0000-0000-000006C00000}"/>
    <cellStyle name="Output 2 2 2 2 2" xfId="32411" xr:uid="{00000000-0005-0000-0000-000007C00000}"/>
    <cellStyle name="Output 2 2 2 2 3" xfId="46864" xr:uid="{00000000-0005-0000-0000-000008C00000}"/>
    <cellStyle name="Output 2 2 2 3" xfId="17437" xr:uid="{00000000-0005-0000-0000-000009C00000}"/>
    <cellStyle name="Output 2 2 2 3 2" xfId="34872" xr:uid="{00000000-0005-0000-0000-00000AC00000}"/>
    <cellStyle name="Output 2 2 2 3 3" xfId="49325" xr:uid="{00000000-0005-0000-0000-00000BC00000}"/>
    <cellStyle name="Output 2 2 2 4" xfId="23237" xr:uid="{00000000-0005-0000-0000-00000CC00000}"/>
    <cellStyle name="Output 2 2 2 5" xfId="37690" xr:uid="{00000000-0005-0000-0000-00000DC00000}"/>
    <cellStyle name="Output 2 2 3" xfId="8263" xr:uid="{00000000-0005-0000-0000-00000EC00000}"/>
    <cellStyle name="Output 2 2 3 2" xfId="25698" xr:uid="{00000000-0005-0000-0000-00000FC00000}"/>
    <cellStyle name="Output 2 2 3 3" xfId="40151" xr:uid="{00000000-0005-0000-0000-000010C00000}"/>
    <cellStyle name="Output 2 2 4" xfId="10704" xr:uid="{00000000-0005-0000-0000-000011C00000}"/>
    <cellStyle name="Output 2 2 4 2" xfId="28139" xr:uid="{00000000-0005-0000-0000-000012C00000}"/>
    <cellStyle name="Output 2 2 4 3" xfId="42592" xr:uid="{00000000-0005-0000-0000-000013C00000}"/>
    <cellStyle name="Output 2 2 5" xfId="13124" xr:uid="{00000000-0005-0000-0000-000014C00000}"/>
    <cellStyle name="Output 2 2 5 2" xfId="30559" xr:uid="{00000000-0005-0000-0000-000015C00000}"/>
    <cellStyle name="Output 2 2 5 3" xfId="45012" xr:uid="{00000000-0005-0000-0000-000016C00000}"/>
    <cellStyle name="Output 2 2 6" xfId="20131" xr:uid="{00000000-0005-0000-0000-000017C00000}"/>
    <cellStyle name="Output 2 3" xfId="5800" xr:uid="{00000000-0005-0000-0000-000018C00000}"/>
    <cellStyle name="Output 2 3 2" xfId="14975" xr:uid="{00000000-0005-0000-0000-000019C00000}"/>
    <cellStyle name="Output 2 3 2 2" xfId="32410" xr:uid="{00000000-0005-0000-0000-00001AC00000}"/>
    <cellStyle name="Output 2 3 2 3" xfId="46863" xr:uid="{00000000-0005-0000-0000-00001BC00000}"/>
    <cellStyle name="Output 2 3 3" xfId="17436" xr:uid="{00000000-0005-0000-0000-00001CC00000}"/>
    <cellStyle name="Output 2 3 3 2" xfId="34871" xr:uid="{00000000-0005-0000-0000-00001DC00000}"/>
    <cellStyle name="Output 2 3 3 3" xfId="49324" xr:uid="{00000000-0005-0000-0000-00001EC00000}"/>
    <cellStyle name="Output 2 3 4" xfId="23236" xr:uid="{00000000-0005-0000-0000-00001FC00000}"/>
    <cellStyle name="Output 2 3 5" xfId="37689" xr:uid="{00000000-0005-0000-0000-000020C00000}"/>
    <cellStyle name="Output 2 4" xfId="8262" xr:uid="{00000000-0005-0000-0000-000021C00000}"/>
    <cellStyle name="Output 2 4 2" xfId="25697" xr:uid="{00000000-0005-0000-0000-000022C00000}"/>
    <cellStyle name="Output 2 4 3" xfId="40150" xr:uid="{00000000-0005-0000-0000-000023C00000}"/>
    <cellStyle name="Output 2 5" xfId="10703" xr:uid="{00000000-0005-0000-0000-000024C00000}"/>
    <cellStyle name="Output 2 5 2" xfId="28138" xr:uid="{00000000-0005-0000-0000-000025C00000}"/>
    <cellStyle name="Output 2 5 3" xfId="42591" xr:uid="{00000000-0005-0000-0000-000026C00000}"/>
    <cellStyle name="Output 2 6" xfId="13123" xr:uid="{00000000-0005-0000-0000-000027C00000}"/>
    <cellStyle name="Output 2 6 2" xfId="30558" xr:uid="{00000000-0005-0000-0000-000028C00000}"/>
    <cellStyle name="Output 2 6 3" xfId="45011" xr:uid="{00000000-0005-0000-0000-000029C00000}"/>
    <cellStyle name="Output 2 7" xfId="20130" xr:uid="{00000000-0005-0000-0000-00002AC00000}"/>
    <cellStyle name="Output 3" xfId="3291" xr:uid="{00000000-0005-0000-0000-00002BC00000}"/>
    <cellStyle name="Output 3 2" xfId="5802" xr:uid="{00000000-0005-0000-0000-00002CC00000}"/>
    <cellStyle name="Output 3 2 2" xfId="14977" xr:uid="{00000000-0005-0000-0000-00002DC00000}"/>
    <cellStyle name="Output 3 2 2 2" xfId="32412" xr:uid="{00000000-0005-0000-0000-00002EC00000}"/>
    <cellStyle name="Output 3 2 2 3" xfId="46865" xr:uid="{00000000-0005-0000-0000-00002FC00000}"/>
    <cellStyle name="Output 3 2 3" xfId="17438" xr:uid="{00000000-0005-0000-0000-000030C00000}"/>
    <cellStyle name="Output 3 2 3 2" xfId="34873" xr:uid="{00000000-0005-0000-0000-000031C00000}"/>
    <cellStyle name="Output 3 2 3 3" xfId="49326" xr:uid="{00000000-0005-0000-0000-000032C00000}"/>
    <cellStyle name="Output 3 2 4" xfId="23238" xr:uid="{00000000-0005-0000-0000-000033C00000}"/>
    <cellStyle name="Output 3 2 5" xfId="37691" xr:uid="{00000000-0005-0000-0000-000034C00000}"/>
    <cellStyle name="Output 3 3" xfId="8264" xr:uid="{00000000-0005-0000-0000-000035C00000}"/>
    <cellStyle name="Output 3 3 2" xfId="25699" xr:uid="{00000000-0005-0000-0000-000036C00000}"/>
    <cellStyle name="Output 3 3 3" xfId="40152" xr:uid="{00000000-0005-0000-0000-000037C00000}"/>
    <cellStyle name="Output 3 4" xfId="10705" xr:uid="{00000000-0005-0000-0000-000038C00000}"/>
    <cellStyle name="Output 3 4 2" xfId="28140" xr:uid="{00000000-0005-0000-0000-000039C00000}"/>
    <cellStyle name="Output 3 4 3" xfId="42593" xr:uid="{00000000-0005-0000-0000-00003AC00000}"/>
    <cellStyle name="Output 3 5" xfId="13125" xr:uid="{00000000-0005-0000-0000-00003BC00000}"/>
    <cellStyle name="Output 3 5 2" xfId="30560" xr:uid="{00000000-0005-0000-0000-00003CC00000}"/>
    <cellStyle name="Output 3 5 3" xfId="45013" xr:uid="{00000000-0005-0000-0000-00003DC00000}"/>
    <cellStyle name="Output 3 6" xfId="20132" xr:uid="{00000000-0005-0000-0000-00003EC00000}"/>
    <cellStyle name="Output 4" xfId="35197" xr:uid="{00000000-0005-0000-0000-00003FC00000}"/>
    <cellStyle name="Percent" xfId="3292" builtinId="5"/>
    <cellStyle name="Percent 10" xfId="17484" xr:uid="{00000000-0005-0000-0000-000041C00000}"/>
    <cellStyle name="Percent 10 2" xfId="17670" xr:uid="{00000000-0005-0000-0000-000042C00000}"/>
    <cellStyle name="Percent 11" xfId="17500" xr:uid="{00000000-0005-0000-0000-000043C00000}"/>
    <cellStyle name="Percent 12" xfId="17503" xr:uid="{00000000-0005-0000-0000-000044C00000}"/>
    <cellStyle name="Percent 13" xfId="49349" xr:uid="{00000000-0005-0000-0000-000045C00000}"/>
    <cellStyle name="Percent 2" xfId="3293" xr:uid="{00000000-0005-0000-0000-000046C00000}"/>
    <cellStyle name="Percent 2 2" xfId="17485" xr:uid="{00000000-0005-0000-0000-000047C00000}"/>
    <cellStyle name="Percent 2 2 2" xfId="35198" xr:uid="{00000000-0005-0000-0000-000048C00000}"/>
    <cellStyle name="Percent 2 3" xfId="17486" xr:uid="{00000000-0005-0000-0000-000049C00000}"/>
    <cellStyle name="Percent 2 3 2" xfId="35199" xr:uid="{00000000-0005-0000-0000-00004AC00000}"/>
    <cellStyle name="Percent 2 4" xfId="17671" xr:uid="{00000000-0005-0000-0000-00004BC00000}"/>
    <cellStyle name="Percent 3" xfId="3294" xr:uid="{00000000-0005-0000-0000-00004CC00000}"/>
    <cellStyle name="Percent 3 2" xfId="3295" xr:uid="{00000000-0005-0000-0000-00004DC00000}"/>
    <cellStyle name="Percent 3 2 2" xfId="17672" xr:uid="{00000000-0005-0000-0000-00004EC00000}"/>
    <cellStyle name="Percent 3 2 3" xfId="17487" xr:uid="{00000000-0005-0000-0000-00004FC00000}"/>
    <cellStyle name="Percent 3 3" xfId="3296" xr:uid="{00000000-0005-0000-0000-000050C00000}"/>
    <cellStyle name="Percent 3 4" xfId="3297" xr:uid="{00000000-0005-0000-0000-000051C00000}"/>
    <cellStyle name="Percent 4" xfId="3298" xr:uid="{00000000-0005-0000-0000-000052C00000}"/>
    <cellStyle name="Percent 4 2" xfId="3299" xr:uid="{00000000-0005-0000-0000-000053C00000}"/>
    <cellStyle name="Percent 4 2 2" xfId="17674" xr:uid="{00000000-0005-0000-0000-000054C00000}"/>
    <cellStyle name="Percent 4 3" xfId="3300" xr:uid="{00000000-0005-0000-0000-000055C00000}"/>
    <cellStyle name="Percent 4 3 2" xfId="17675" xr:uid="{00000000-0005-0000-0000-000056C00000}"/>
    <cellStyle name="Percent 4 4" xfId="3301" xr:uid="{00000000-0005-0000-0000-000057C00000}"/>
    <cellStyle name="Percent 4 4 2" xfId="17488" xr:uid="{00000000-0005-0000-0000-000058C00000}"/>
    <cellStyle name="Percent 4 5" xfId="17673" xr:uid="{00000000-0005-0000-0000-000059C00000}"/>
    <cellStyle name="Percent 5" xfId="3302" xr:uid="{00000000-0005-0000-0000-00005AC00000}"/>
    <cellStyle name="Percent 5 2" xfId="3303" xr:uid="{00000000-0005-0000-0000-00005BC00000}"/>
    <cellStyle name="Percent 5 2 2" xfId="3304" xr:uid="{00000000-0005-0000-0000-00005CC00000}"/>
    <cellStyle name="Percent 5 2 3" xfId="17490" xr:uid="{00000000-0005-0000-0000-00005DC00000}"/>
    <cellStyle name="Percent 5 2 4" xfId="35200" xr:uid="{00000000-0005-0000-0000-00005EC00000}"/>
    <cellStyle name="Percent 5 3" xfId="3305" xr:uid="{00000000-0005-0000-0000-00005FC00000}"/>
    <cellStyle name="Percent 5 3 2" xfId="17676" xr:uid="{00000000-0005-0000-0000-000060C00000}"/>
    <cellStyle name="Percent 5 4" xfId="3306" xr:uid="{00000000-0005-0000-0000-000061C00000}"/>
    <cellStyle name="Percent 5 5" xfId="3307" xr:uid="{00000000-0005-0000-0000-000062C00000}"/>
    <cellStyle name="Percent 5 6" xfId="3308" xr:uid="{00000000-0005-0000-0000-000063C00000}"/>
    <cellStyle name="Percent 5 6 2" xfId="5819" xr:uid="{00000000-0005-0000-0000-000064C00000}"/>
    <cellStyle name="Percent 5 7" xfId="3322" xr:uid="{00000000-0005-0000-0000-000065C00000}"/>
    <cellStyle name="Percent 5 7 2" xfId="5831" xr:uid="{00000000-0005-0000-0000-000066C00000}"/>
    <cellStyle name="Percent 5 7 2 2" xfId="23266" xr:uid="{00000000-0005-0000-0000-000067C00000}"/>
    <cellStyle name="Percent 5 7 2 3" xfId="37719" xr:uid="{00000000-0005-0000-0000-000068C00000}"/>
    <cellStyle name="Percent 5 7 3" xfId="13138" xr:uid="{00000000-0005-0000-0000-000069C00000}"/>
    <cellStyle name="Percent 5 7 3 2" xfId="30573" xr:uid="{00000000-0005-0000-0000-00006AC00000}"/>
    <cellStyle name="Percent 5 7 3 3" xfId="45026" xr:uid="{00000000-0005-0000-0000-00006BC00000}"/>
    <cellStyle name="Percent 5 7 4" xfId="15599" xr:uid="{00000000-0005-0000-0000-00006CC00000}"/>
    <cellStyle name="Percent 5 7 4 2" xfId="33034" xr:uid="{00000000-0005-0000-0000-00006DC00000}"/>
    <cellStyle name="Percent 5 7 4 3" xfId="47487" xr:uid="{00000000-0005-0000-0000-00006EC00000}"/>
    <cellStyle name="Percent 5 7 5" xfId="20142" xr:uid="{00000000-0005-0000-0000-00006FC00000}"/>
    <cellStyle name="Percent 5 7 6" xfId="20761" xr:uid="{00000000-0005-0000-0000-000070C00000}"/>
    <cellStyle name="Percent 5 7 7" xfId="35214" xr:uid="{00000000-0005-0000-0000-000071C00000}"/>
    <cellStyle name="Percent 5 7 8" xfId="49345" xr:uid="{00000000-0005-0000-0000-000072C00000}"/>
    <cellStyle name="Percent 5 8" xfId="17489" xr:uid="{00000000-0005-0000-0000-000073C00000}"/>
    <cellStyle name="Percent 6" xfId="3309" xr:uid="{00000000-0005-0000-0000-000074C00000}"/>
    <cellStyle name="Percent 6 2" xfId="17491" xr:uid="{00000000-0005-0000-0000-000075C00000}"/>
    <cellStyle name="Percent 6 2 2" xfId="17492" xr:uid="{00000000-0005-0000-0000-000076C00000}"/>
    <cellStyle name="Percent 6 2 2 2" xfId="17679" xr:uid="{00000000-0005-0000-0000-000077C00000}"/>
    <cellStyle name="Percent 6 2 3" xfId="17678" xr:uid="{00000000-0005-0000-0000-000078C00000}"/>
    <cellStyle name="Percent 6 3" xfId="17493" xr:uid="{00000000-0005-0000-0000-000079C00000}"/>
    <cellStyle name="Percent 6 3 2" xfId="17680" xr:uid="{00000000-0005-0000-0000-00007AC00000}"/>
    <cellStyle name="Percent 6 4" xfId="17677" xr:uid="{00000000-0005-0000-0000-00007BC00000}"/>
    <cellStyle name="Percent 7" xfId="17494" xr:uid="{00000000-0005-0000-0000-00007CC00000}"/>
    <cellStyle name="Percent 7 2" xfId="17495" xr:uid="{00000000-0005-0000-0000-00007DC00000}"/>
    <cellStyle name="Percent 7 2 2" xfId="17682" xr:uid="{00000000-0005-0000-0000-00007EC00000}"/>
    <cellStyle name="Percent 7 3" xfId="17681" xr:uid="{00000000-0005-0000-0000-00007FC00000}"/>
    <cellStyle name="Percent 8" xfId="17496" xr:uid="{00000000-0005-0000-0000-000080C00000}"/>
    <cellStyle name="Percent 8 2" xfId="17683" xr:uid="{00000000-0005-0000-0000-000081C00000}"/>
    <cellStyle name="Percent 8 3" xfId="35201" xr:uid="{00000000-0005-0000-0000-000082C00000}"/>
    <cellStyle name="Percent 9" xfId="17497" xr:uid="{00000000-0005-0000-0000-000083C00000}"/>
    <cellStyle name="Percent 9 2" xfId="17684" xr:uid="{00000000-0005-0000-0000-000084C00000}"/>
    <cellStyle name="Title" xfId="34878" builtinId="15" customBuiltin="1"/>
    <cellStyle name="Title 2" xfId="3310" xr:uid="{00000000-0005-0000-0000-000086C00000}"/>
    <cellStyle name="Title 2 2" xfId="35202" xr:uid="{00000000-0005-0000-0000-000087C00000}"/>
    <cellStyle name="Total 2" xfId="3311" xr:uid="{00000000-0005-0000-0000-000088C00000}"/>
    <cellStyle name="Total 2 2" xfId="3312" xr:uid="{00000000-0005-0000-0000-000089C00000}"/>
    <cellStyle name="Total 2 2 2" xfId="5823" xr:uid="{00000000-0005-0000-0000-00008AC00000}"/>
    <cellStyle name="Total 2 2 2 2" xfId="14979" xr:uid="{00000000-0005-0000-0000-00008BC00000}"/>
    <cellStyle name="Total 2 2 2 2 2" xfId="32414" xr:uid="{00000000-0005-0000-0000-00008CC00000}"/>
    <cellStyle name="Total 2 2 2 2 3" xfId="46867" xr:uid="{00000000-0005-0000-0000-00008DC00000}"/>
    <cellStyle name="Total 2 2 2 3" xfId="17440" xr:uid="{00000000-0005-0000-0000-00008EC00000}"/>
    <cellStyle name="Total 2 2 2 3 2" xfId="34875" xr:uid="{00000000-0005-0000-0000-00008FC00000}"/>
    <cellStyle name="Total 2 2 2 3 3" xfId="49328" xr:uid="{00000000-0005-0000-0000-000090C00000}"/>
    <cellStyle name="Total 2 2 2 4" xfId="23258" xr:uid="{00000000-0005-0000-0000-000091C00000}"/>
    <cellStyle name="Total 2 2 2 5" xfId="37711" xr:uid="{00000000-0005-0000-0000-000092C00000}"/>
    <cellStyle name="Total 2 2 3" xfId="8285" xr:uid="{00000000-0005-0000-0000-000093C00000}"/>
    <cellStyle name="Total 2 2 3 2" xfId="25720" xr:uid="{00000000-0005-0000-0000-000094C00000}"/>
    <cellStyle name="Total 2 2 3 3" xfId="40173" xr:uid="{00000000-0005-0000-0000-000095C00000}"/>
    <cellStyle name="Total 2 2 4" xfId="10707" xr:uid="{00000000-0005-0000-0000-000096C00000}"/>
    <cellStyle name="Total 2 2 4 2" xfId="28142" xr:uid="{00000000-0005-0000-0000-000097C00000}"/>
    <cellStyle name="Total 2 2 4 3" xfId="42595" xr:uid="{00000000-0005-0000-0000-000098C00000}"/>
    <cellStyle name="Total 2 2 5" xfId="13127" xr:uid="{00000000-0005-0000-0000-000099C00000}"/>
    <cellStyle name="Total 2 2 5 2" xfId="30562" xr:uid="{00000000-0005-0000-0000-00009AC00000}"/>
    <cellStyle name="Total 2 2 5 3" xfId="45015" xr:uid="{00000000-0005-0000-0000-00009BC00000}"/>
    <cellStyle name="Total 2 2 6" xfId="20134" xr:uid="{00000000-0005-0000-0000-00009CC00000}"/>
    <cellStyle name="Total 2 3" xfId="5822" xr:uid="{00000000-0005-0000-0000-00009DC00000}"/>
    <cellStyle name="Total 2 3 2" xfId="14978" xr:uid="{00000000-0005-0000-0000-00009EC00000}"/>
    <cellStyle name="Total 2 3 2 2" xfId="32413" xr:uid="{00000000-0005-0000-0000-00009FC00000}"/>
    <cellStyle name="Total 2 3 2 3" xfId="46866" xr:uid="{00000000-0005-0000-0000-0000A0C00000}"/>
    <cellStyle name="Total 2 3 3" xfId="17439" xr:uid="{00000000-0005-0000-0000-0000A1C00000}"/>
    <cellStyle name="Total 2 3 3 2" xfId="34874" xr:uid="{00000000-0005-0000-0000-0000A2C00000}"/>
    <cellStyle name="Total 2 3 3 3" xfId="49327" xr:uid="{00000000-0005-0000-0000-0000A3C00000}"/>
    <cellStyle name="Total 2 3 4" xfId="23257" xr:uid="{00000000-0005-0000-0000-0000A4C00000}"/>
    <cellStyle name="Total 2 3 5" xfId="37710" xr:uid="{00000000-0005-0000-0000-0000A5C00000}"/>
    <cellStyle name="Total 2 4" xfId="8284" xr:uid="{00000000-0005-0000-0000-0000A6C00000}"/>
    <cellStyle name="Total 2 4 2" xfId="25719" xr:uid="{00000000-0005-0000-0000-0000A7C00000}"/>
    <cellStyle name="Total 2 4 3" xfId="40172" xr:uid="{00000000-0005-0000-0000-0000A8C00000}"/>
    <cellStyle name="Total 2 5" xfId="10706" xr:uid="{00000000-0005-0000-0000-0000A9C00000}"/>
    <cellStyle name="Total 2 5 2" xfId="28141" xr:uid="{00000000-0005-0000-0000-0000AAC00000}"/>
    <cellStyle name="Total 2 5 3" xfId="42594" xr:uid="{00000000-0005-0000-0000-0000ABC00000}"/>
    <cellStyle name="Total 2 6" xfId="13126" xr:uid="{00000000-0005-0000-0000-0000ACC00000}"/>
    <cellStyle name="Total 2 6 2" xfId="30561" xr:uid="{00000000-0005-0000-0000-0000ADC00000}"/>
    <cellStyle name="Total 2 6 3" xfId="45014" xr:uid="{00000000-0005-0000-0000-0000AEC00000}"/>
    <cellStyle name="Total 2 7" xfId="20133" xr:uid="{00000000-0005-0000-0000-0000AFC00000}"/>
    <cellStyle name="Total 3" xfId="3313" xr:uid="{00000000-0005-0000-0000-0000B0C00000}"/>
    <cellStyle name="Total 3 2" xfId="5824" xr:uid="{00000000-0005-0000-0000-0000B1C00000}"/>
    <cellStyle name="Total 3 2 2" xfId="14980" xr:uid="{00000000-0005-0000-0000-0000B2C00000}"/>
    <cellStyle name="Total 3 2 2 2" xfId="32415" xr:uid="{00000000-0005-0000-0000-0000B3C00000}"/>
    <cellStyle name="Total 3 2 2 3" xfId="46868" xr:uid="{00000000-0005-0000-0000-0000B4C00000}"/>
    <cellStyle name="Total 3 2 3" xfId="17441" xr:uid="{00000000-0005-0000-0000-0000B5C00000}"/>
    <cellStyle name="Total 3 2 3 2" xfId="34876" xr:uid="{00000000-0005-0000-0000-0000B6C00000}"/>
    <cellStyle name="Total 3 2 3 3" xfId="49329" xr:uid="{00000000-0005-0000-0000-0000B7C00000}"/>
    <cellStyle name="Total 3 2 4" xfId="23259" xr:uid="{00000000-0005-0000-0000-0000B8C00000}"/>
    <cellStyle name="Total 3 2 5" xfId="37712" xr:uid="{00000000-0005-0000-0000-0000B9C00000}"/>
    <cellStyle name="Total 3 3" xfId="8286" xr:uid="{00000000-0005-0000-0000-0000BAC00000}"/>
    <cellStyle name="Total 3 3 2" xfId="25721" xr:uid="{00000000-0005-0000-0000-0000BBC00000}"/>
    <cellStyle name="Total 3 3 3" xfId="40174" xr:uid="{00000000-0005-0000-0000-0000BCC00000}"/>
    <cellStyle name="Total 3 4" xfId="10708" xr:uid="{00000000-0005-0000-0000-0000BDC00000}"/>
    <cellStyle name="Total 3 4 2" xfId="28143" xr:uid="{00000000-0005-0000-0000-0000BEC00000}"/>
    <cellStyle name="Total 3 4 3" xfId="42596" xr:uid="{00000000-0005-0000-0000-0000BFC00000}"/>
    <cellStyle name="Total 3 5" xfId="13128" xr:uid="{00000000-0005-0000-0000-0000C0C00000}"/>
    <cellStyle name="Total 3 5 2" xfId="30563" xr:uid="{00000000-0005-0000-0000-0000C1C00000}"/>
    <cellStyle name="Total 3 5 3" xfId="45016" xr:uid="{00000000-0005-0000-0000-0000C2C00000}"/>
    <cellStyle name="Total 3 6" xfId="20135" xr:uid="{00000000-0005-0000-0000-0000C3C00000}"/>
    <cellStyle name="Total 4" xfId="35203" xr:uid="{00000000-0005-0000-0000-0000C4C00000}"/>
    <cellStyle name="Warning Text 2" xfId="3314" xr:uid="{00000000-0005-0000-0000-0000C5C00000}"/>
    <cellStyle name="Warning Text 3" xfId="3315" xr:uid="{00000000-0005-0000-0000-0000C6C00000}"/>
    <cellStyle name="Warning Text 4" xfId="35204" xr:uid="{00000000-0005-0000-0000-0000C7C00000}"/>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7C80"/>
      <color rgb="FFFFFFCC"/>
      <color rgb="FFCCFFCC"/>
      <color rgb="FFFFFF99"/>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1104900</xdr:colOff>
          <xdr:row>10</xdr:row>
          <xdr:rowOff>38100</xdr:rowOff>
        </xdr:from>
        <xdr:to>
          <xdr:col>0</xdr:col>
          <xdr:colOff>6934200</xdr:colOff>
          <xdr:row>55</xdr:row>
          <xdr:rowOff>19050</xdr:rowOff>
        </xdr:to>
        <xdr:sp macro="" textlink="">
          <xdr:nvSpPr>
            <xdr:cNvPr id="1025" name="Object 1" descr="Instructions for the 2023-24 Annual College Operating Budget Workbook"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600075</xdr:colOff>
          <xdr:row>10</xdr:row>
          <xdr:rowOff>85725</xdr:rowOff>
        </xdr:from>
        <xdr:to>
          <xdr:col>3</xdr:col>
          <xdr:colOff>9525</xdr:colOff>
          <xdr:row>57</xdr:row>
          <xdr:rowOff>19050</xdr:rowOff>
        </xdr:to>
        <xdr:sp macro="" textlink="">
          <xdr:nvSpPr>
            <xdr:cNvPr id="38913" name="Object 1" descr="Exhibit F Sample Letter" hidden="1">
              <a:extLst>
                <a:ext uri="{63B3BB69-23CF-44E3-9099-C40C66FF867C}">
                  <a14:compatExt spid="_x0000_s38913"/>
                </a:ext>
                <a:ext uri="{FF2B5EF4-FFF2-40B4-BE49-F238E27FC236}">
                  <a16:creationId xmlns:a16="http://schemas.microsoft.com/office/drawing/2014/main" id="{00000000-0008-0000-0A00-0000019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1" personId="{1F471670-B2F1-431A-BF2E-14A22D9B5720}" id="{55DCAC58-9647-4D0E-B033-FF408B92170A}">
    <text xml:space="preserve">Source: General Appropriations Act, Specific Appropriation 35.
</text>
  </threadedComment>
  <threadedComment ref="B68"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68"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06"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07" personId="{1F471670-B2F1-431A-BF2E-14A22D9B5720}" id="{97127F23-FD53-4C98-BD0E-AD4E1F96A69A}">
    <text>Note: Total Fee Paying should agree with the Fee Calculator Total Fee Paying - CellU121.</text>
  </threadedComment>
  <threadedComment ref="B110" personId="{1F471670-B2F1-431A-BF2E-14A22D9B5720}" id="{0E17BC91-BE20-4A25-A7D8-943BE122B06F}">
    <text xml:space="preserve">Upper Level FTE Resident, Cell Q93
</text>
  </threadedComment>
  <threadedComment ref="E110" personId="{1F471670-B2F1-431A-BF2E-14A22D9B5720}" id="{F21ABF8C-3F93-40C3-B556-B1AD2D545056}">
    <text>A &amp; P Resident, Cell B93
Resident A &amp; P Fee Paying FTE does not include non-Florida Resident FTE and Dual Enrolled FTE.</text>
  </threadedComment>
  <threadedComment ref="F110" personId="{CF12A810-03EA-4300-AFB9-893D1BC43909}" id="{E577ECD5-318A-43C6-B5C9-6703669EDBE1}">
    <text>A &amp; P FTE Estimated Non-Florida Resident, Cell P54</text>
  </threadedComment>
  <threadedComment ref="H110" personId="{1F471670-B2F1-431A-BF2E-14A22D9B5720}" id="{5D079386-487B-4A39-BBE3-35243C5504B3}">
    <text xml:space="preserve">PSV FTE Resident, Cell E93
Resident PSV Fee Paying FTE does not include non-Florida Resident FTE and Dual Enrolled FTE. 
</text>
  </threadedComment>
  <threadedComment ref="I110" personId="{CF12A810-03EA-4300-AFB9-893D1BC43909}" id="{8EBECDCE-BD35-4FE7-90A5-285907FB34E4}">
    <text xml:space="preserve">PSV Estimated Non-Florida Resident FTE, Cell Q54
</text>
  </threadedComment>
  <threadedComment ref="K110" personId="{1F471670-B2F1-431A-BF2E-14A22D9B5720}" id="{8EF7C769-F880-4C8A-80BE-59BF0D2E88E5}">
    <text xml:space="preserve">DEV ED FTE Resident, Cell H93
Resident DEV ED Fee Paying FTE does not include non-Florida Resident FTE.
</text>
  </threadedComment>
  <threadedComment ref="L110" personId="{CF12A810-03EA-4300-AFB9-893D1BC43909}" id="{6FDACA1F-54E8-45A8-8703-4774D8EFD9D2}">
    <text>DEV ED Estimated Non-Florida Resident FTE, Cell T54</text>
  </threadedComment>
  <threadedComment ref="N110" personId="{1F471670-B2F1-431A-BF2E-14A22D9B5720}" id="{A6AC8CD1-2B10-4147-9844-D324F71DBF2C}">
    <text>EPI FTE Resident, Cell K93. 
Resident EPI Fee Paying FTE does not include non-Florida Resident FTE.</text>
  </threadedComment>
  <threadedComment ref="O110" personId="{CF12A810-03EA-4300-AFB9-893D1BC43909}" id="{F7AFCA54-3658-4ED4-BF75-5B879FB58103}">
    <text>EPI Estimated Non-Florida Resident FTE, Cell W54</text>
  </threadedComment>
  <threadedComment ref="Q110" personId="{1F471670-B2F1-431A-BF2E-14A22D9B5720}" id="{9A19A128-2C5D-49FC-91FF-496FBD0040ED}">
    <text xml:space="preserve">CCATD FTE Resident, Cell N93. 
Resident CCATD Paying FTE does not include non-Florida Resident FTE and Dual Enrolled FTE. </text>
  </threadedComment>
  <threadedComment ref="R110" personId="{CF12A810-03EA-4300-AFB9-893D1BC43909}" id="{1A1D73E9-E4F1-4240-B864-6D373B51C436}">
    <text>CCATD FTE Estimated Non-Florida Resident FTE, Cell R54.</text>
  </threadedComment>
  <threadedComment ref="W110" personId="{CF12A810-03EA-4300-AFB9-893D1BC43909}" id="{EB6DA77F-6AE0-4ED0-BFC4-9E01A2EC7C48}">
    <text>Voc Prep FTE Estimated Non-Florida Resident, Cell U54</text>
  </threadedComment>
  <threadedComment ref="X110" personId="{CF12A810-03EA-4300-AFB9-893D1BC43909}" id="{9CCC2418-FC98-4D67-BE81-AC59529DA44C}">
    <text xml:space="preserve">Voc. Prep FTE Total, Cell G54
</text>
  </threadedComment>
  <threadedComment ref="AA110" personId="{CF12A810-03EA-4300-AFB9-893D1BC43909}" id="{C398493A-27F9-41CA-B815-9405846000B7}">
    <text>Adult FTE Estimated Non-Florida Resident, Cell V54</text>
  </threadedComment>
  <threadedComment ref="AE110" personId="{1F471670-B2F1-431A-BF2E-14A22D9B5720}" id="{815CD3A1-1A1F-4342-B015-5E0FBE34EDD1}">
    <text xml:space="preserve">Adult Basic FTE, Cell H54
 </text>
  </threadedComment>
  <threadedComment ref="AF110" personId="{1F471670-B2F1-431A-BF2E-14A22D9B5720}" id="{3A891C23-FB36-4B68-ADDC-98949430BBD4}">
    <text>Adult Second. &amp; GED  FTE, Cell I54</text>
  </threadedComment>
  <threadedComment ref="AO112" personId="{1F471670-B2F1-431A-BF2E-14A22D9B5720}" id="{0B3BE2BC-403A-4EEC-8852-A4CAB5B94B01}">
    <text>Fee Calculator File:   This amount is from the Estimated Duel Enrolled FTE Total Column, Cell AF82.</text>
  </threadedComment>
  <threadedComment ref="AO113" personId="{1F471670-B2F1-431A-BF2E-14A22D9B5720}" id="{17930007-AA0C-4C5B-897A-5AE306D64E8A}">
    <text xml:space="preserve">Fee Calculator File: Apprent FTE Total, Cell E82 minus the Estimated Dual Enrolled Apprent FTE, Cell AE82. 
</text>
  </threadedComment>
  <threadedComment ref="AO116" personId="{1F471670-B2F1-431A-BF2E-14A22D9B5720}" id="{345656CD-C971-4C73-AC2F-FA450CAA5C2E}">
    <text>Fee Calculator File: This amount is from the FTE-1B Total column, Cell L82.</text>
  </threadedComment>
  <threadedComment ref="B151" personId="{1F471670-B2F1-431A-BF2E-14A22D9B5720}" id="{36C3EBC9-D425-49C5-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58" personId="{CF12A810-03EA-4300-AFB9-893D1BC43909}" id="{78B00E4D-4A44-48B6-9998-D3F172A541B4}">
    <text xml:space="preserve">VLOOKUP Tab - Cells 
A108 to S141
</text>
  </threadedComment>
  <threadedComment ref="G58" personId="{1F471670-B2F1-431A-BF2E-14A22D9B5720}" id="{B82D3A2A-092B-4169-B2AA-2D42D095B31B}">
    <text xml:space="preserve">Please enter an explanation if the difference is greater than 5% in any area in the Explanation box below.
</text>
  </threadedComment>
  <threadedComment ref="C103"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64"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D118" personId="{1F471670-B2F1-431A-BF2E-14A22D9B5720}" id="{C439E12A-A2BD-4B44-9D99-3AC88DA9BEC8}">
    <text xml:space="preserve">This cell will automatically populate. Should agree with Exhibit C, Cell H10. Resident and nonresident students pay resident tuition.
</text>
  </threadedComment>
  <threadedComment ref="D119"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1" customWidth="1"/>
    <col min="2" max="2" width="3.28515625" style="1" customWidth="1"/>
    <col min="3" max="3" width="16.28515625" style="1" customWidth="1"/>
    <col min="4" max="4" width="16.85546875" style="1" customWidth="1"/>
    <col min="5" max="5" width="20.85546875" style="1" customWidth="1"/>
    <col min="6" max="6" width="15.85546875" style="1" customWidth="1"/>
    <col min="7" max="7" width="18.140625" style="1" customWidth="1"/>
    <col min="8" max="8" width="3" style="1" customWidth="1"/>
    <col min="9" max="16384" width="9.140625" style="1"/>
  </cols>
  <sheetData>
    <row r="1" spans="1:5" ht="21" customHeight="1">
      <c r="A1" s="616" t="s">
        <v>0</v>
      </c>
      <c r="B1" s="616"/>
      <c r="C1" s="616"/>
      <c r="D1" s="616"/>
      <c r="E1" s="616"/>
    </row>
    <row r="2" spans="1:5" ht="23.25">
      <c r="A2" s="616" t="s">
        <v>691</v>
      </c>
      <c r="B2" s="616"/>
      <c r="C2" s="616"/>
      <c r="D2" s="616"/>
      <c r="E2" s="616"/>
    </row>
    <row r="3" spans="1:5" ht="21" customHeight="1">
      <c r="A3" s="616" t="s">
        <v>1</v>
      </c>
      <c r="B3" s="616"/>
      <c r="C3" s="616"/>
      <c r="D3" s="616"/>
      <c r="E3" s="616"/>
    </row>
    <row r="4" spans="1:5" ht="32.1" customHeight="1">
      <c r="A4" s="9" t="s">
        <v>2</v>
      </c>
      <c r="B4" s="9"/>
      <c r="C4" s="9"/>
      <c r="D4" s="9"/>
      <c r="E4" s="9"/>
    </row>
    <row r="5" spans="1:5" ht="107.25" customHeight="1">
      <c r="A5" s="5" t="s">
        <v>3</v>
      </c>
      <c r="B5" s="6"/>
      <c r="C5" s="7" t="s">
        <v>4</v>
      </c>
      <c r="D5" s="7" t="s">
        <v>5</v>
      </c>
      <c r="E5" s="7" t="s">
        <v>6</v>
      </c>
    </row>
    <row r="6" spans="1:5" s="3" customFormat="1" ht="18" customHeight="1"/>
    <row r="7" spans="1:5" s="3" customFormat="1" ht="20.100000000000001" customHeight="1">
      <c r="A7" s="596"/>
      <c r="B7" s="597"/>
      <c r="C7" s="598"/>
      <c r="D7" s="600"/>
      <c r="E7" s="599"/>
    </row>
    <row r="8" spans="1:5" s="3" customFormat="1" ht="20.100000000000001" customHeight="1">
      <c r="A8" s="596"/>
      <c r="B8" s="597"/>
      <c r="C8" s="598"/>
      <c r="D8" s="600"/>
      <c r="E8" s="599"/>
    </row>
    <row r="9" spans="1:5" s="3" customFormat="1" ht="20.100000000000001" customHeight="1">
      <c r="A9" s="600"/>
      <c r="B9" s="10"/>
      <c r="C9" s="598"/>
      <c r="D9" s="835"/>
      <c r="E9" s="599"/>
    </row>
    <row r="10" spans="1:5" s="3" customFormat="1" ht="20.100000000000001" customHeight="1">
      <c r="A10" s="617" t="s">
        <v>9</v>
      </c>
      <c r="B10" s="12"/>
      <c r="C10" s="13" t="s">
        <v>10</v>
      </c>
      <c r="D10" s="13"/>
      <c r="E10" s="11" t="s">
        <v>10</v>
      </c>
    </row>
    <row r="11" spans="1:5" s="3" customFormat="1" ht="20.100000000000001" customHeight="1">
      <c r="A11" s="617"/>
      <c r="B11" s="12"/>
      <c r="C11" s="12"/>
      <c r="D11" s="13"/>
      <c r="E11" s="12"/>
    </row>
    <row r="12" spans="1:5" ht="20.100000000000001" customHeight="1">
      <c r="A12" s="14"/>
      <c r="B12" s="14"/>
      <c r="C12" s="14"/>
      <c r="D12" s="15"/>
      <c r="E12" s="14"/>
    </row>
    <row r="13" spans="1:5" ht="20.100000000000001" customHeight="1">
      <c r="A13" s="618" t="s">
        <v>10</v>
      </c>
      <c r="B13" s="14"/>
      <c r="C13" s="14"/>
      <c r="D13" s="15"/>
      <c r="E13" s="14"/>
    </row>
    <row r="14" spans="1:5" ht="20.100000000000001" customHeight="1">
      <c r="A14" s="618"/>
      <c r="B14" s="14"/>
      <c r="C14" s="14"/>
      <c r="D14" s="14"/>
      <c r="E14" s="14"/>
    </row>
    <row r="15" spans="1:5" ht="20.100000000000001" customHeight="1">
      <c r="A15" s="618"/>
      <c r="B15" s="14"/>
      <c r="C15" s="14"/>
      <c r="D15" s="14"/>
      <c r="E15" s="14"/>
    </row>
    <row r="16" spans="1:5" ht="20.100000000000001" customHeight="1">
      <c r="A16" s="618"/>
      <c r="B16" s="14"/>
      <c r="C16" s="14"/>
      <c r="D16" s="14"/>
      <c r="E16" s="14"/>
    </row>
    <row r="17" spans="1:6" ht="15" customHeight="1">
      <c r="A17" s="8"/>
      <c r="B17" s="2"/>
      <c r="C17" s="2"/>
      <c r="D17" s="2"/>
      <c r="E17" s="2"/>
    </row>
    <row r="18" spans="1:6" ht="15" customHeight="1">
      <c r="A18" s="499"/>
      <c r="B18" s="184"/>
      <c r="C18" s="184"/>
      <c r="D18" s="184"/>
      <c r="E18" s="184"/>
      <c r="F18" s="187"/>
    </row>
    <row r="19" spans="1:6" ht="19.5" customHeight="1">
      <c r="A19" s="499"/>
      <c r="B19" s="184"/>
      <c r="C19" s="184"/>
      <c r="D19" s="184"/>
      <c r="E19" s="184"/>
      <c r="F19" s="187"/>
    </row>
    <row r="20" spans="1:6" ht="17.100000000000001" customHeight="1">
      <c r="A20" s="4"/>
      <c r="C20" s="3"/>
      <c r="D20" s="3"/>
      <c r="E20" s="3"/>
    </row>
    <row r="21" spans="1:6" ht="17.100000000000001" customHeight="1">
      <c r="C21" s="3"/>
      <c r="D21" s="3"/>
      <c r="E21" s="3"/>
    </row>
    <row r="22" spans="1:6" ht="17.100000000000001" customHeight="1">
      <c r="C22" s="3"/>
      <c r="D22" s="3"/>
      <c r="E22" s="3"/>
    </row>
    <row r="23" spans="1:6" ht="17.100000000000001" customHeight="1">
      <c r="C23" s="3"/>
      <c r="D23" s="3"/>
      <c r="E23" s="3"/>
    </row>
    <row r="24" spans="1:6" ht="17.100000000000001" customHeight="1">
      <c r="C24" s="3"/>
      <c r="D24" s="3"/>
      <c r="E24" s="3"/>
    </row>
    <row r="25" spans="1:6" ht="17.100000000000001" customHeight="1">
      <c r="C25" s="3"/>
      <c r="D25" s="3"/>
      <c r="E25" s="3"/>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
    <tabColor theme="3" tint="0.79998168889431442"/>
  </sheetPr>
  <dimension ref="A1:H96"/>
  <sheetViews>
    <sheetView showGridLines="0" zoomScale="80" zoomScaleNormal="80" zoomScalePageLayoutView="80" workbookViewId="0"/>
  </sheetViews>
  <sheetFormatPr defaultColWidth="9.140625" defaultRowHeight="23.25"/>
  <cols>
    <col min="1" max="1" width="47.7109375" style="69" customWidth="1"/>
    <col min="2" max="2" width="20.7109375" style="69" customWidth="1"/>
    <col min="3" max="4" width="17.42578125" style="69" customWidth="1"/>
    <col min="5" max="5" width="19.85546875" style="69" customWidth="1"/>
    <col min="6" max="6" width="7.42578125" style="69" customWidth="1"/>
    <col min="7" max="16384" width="9.140625" style="69"/>
  </cols>
  <sheetData>
    <row r="1" spans="1:8" ht="24" customHeight="1">
      <c r="A1" s="286"/>
      <c r="B1" s="286"/>
      <c r="C1" s="286"/>
      <c r="D1" s="286"/>
      <c r="E1" s="336" t="s">
        <v>579</v>
      </c>
      <c r="F1" s="286"/>
    </row>
    <row r="2" spans="1:8" ht="24" customHeight="1">
      <c r="A2" s="286"/>
      <c r="B2" s="286"/>
      <c r="C2" s="286"/>
      <c r="D2" s="286"/>
      <c r="E2" s="337"/>
      <c r="F2" s="286"/>
    </row>
    <row r="3" spans="1:8" ht="24" customHeight="1" thickBot="1">
      <c r="A3" s="943" t="s">
        <v>178</v>
      </c>
      <c r="B3" s="932" t="str">
        <f>'CHECK SHEET'!D7</f>
        <v>Northwest Florida State College</v>
      </c>
      <c r="C3" s="932"/>
      <c r="D3" s="932"/>
      <c r="E3" s="932"/>
      <c r="F3" s="285"/>
      <c r="G3" s="333"/>
    </row>
    <row r="4" spans="1:8" ht="24" customHeight="1">
      <c r="A4" s="929" t="s">
        <v>580</v>
      </c>
      <c r="B4" s="929"/>
      <c r="C4" s="929"/>
      <c r="D4" s="929"/>
      <c r="E4" s="929"/>
      <c r="F4" s="285"/>
    </row>
    <row r="5" spans="1:8" ht="24" customHeight="1">
      <c r="A5" s="929" t="s">
        <v>581</v>
      </c>
      <c r="B5" s="929"/>
      <c r="C5" s="929"/>
      <c r="D5" s="929"/>
      <c r="E5" s="929"/>
      <c r="F5" s="285"/>
    </row>
    <row r="6" spans="1:8" ht="24" customHeight="1">
      <c r="A6" s="929" t="s">
        <v>715</v>
      </c>
      <c r="B6" s="929"/>
      <c r="C6" s="929"/>
      <c r="D6" s="929"/>
      <c r="E6" s="929"/>
      <c r="F6" s="285"/>
    </row>
    <row r="7" spans="1:8" ht="20.100000000000001" customHeight="1">
      <c r="A7" s="857"/>
      <c r="B7" s="857"/>
      <c r="C7" s="857"/>
      <c r="D7" s="934"/>
      <c r="E7" s="934"/>
    </row>
    <row r="8" spans="1:8" ht="24" customHeight="1" thickBot="1">
      <c r="A8" s="884" t="s">
        <v>582</v>
      </c>
      <c r="B8" s="884"/>
      <c r="C8" s="884"/>
      <c r="H8" s="334"/>
    </row>
    <row r="9" spans="1:8" s="17" customFormat="1" ht="64.349999999999994" customHeight="1" thickBot="1">
      <c r="A9" s="288" t="s">
        <v>583</v>
      </c>
      <c r="B9" s="858" t="s">
        <v>584</v>
      </c>
      <c r="C9" s="307" t="s">
        <v>585</v>
      </c>
      <c r="D9" s="307" t="s">
        <v>586</v>
      </c>
      <c r="E9" s="356" t="s">
        <v>50</v>
      </c>
      <c r="F9" s="31"/>
      <c r="H9" s="354"/>
    </row>
    <row r="10" spans="1:8" s="17" customFormat="1" ht="20.100000000000001" customHeight="1">
      <c r="A10" s="370" t="s">
        <v>587</v>
      </c>
      <c r="B10" s="455">
        <v>10905017</v>
      </c>
      <c r="C10" s="456">
        <f>1222514+49000</f>
        <v>1271514</v>
      </c>
      <c r="D10" s="456">
        <v>68995</v>
      </c>
      <c r="E10" s="371">
        <f>SUM(B10:D10)</f>
        <v>12245526</v>
      </c>
      <c r="F10" s="354"/>
      <c r="G10" s="354"/>
    </row>
    <row r="11" spans="1:8" s="17" customFormat="1" ht="20.100000000000001" customHeight="1">
      <c r="A11" s="370" t="s">
        <v>588</v>
      </c>
      <c r="B11" s="457">
        <v>0</v>
      </c>
      <c r="C11" s="446">
        <v>0</v>
      </c>
      <c r="D11" s="446">
        <v>0</v>
      </c>
      <c r="E11" s="371">
        <f>SUM(B11:D11)</f>
        <v>0</v>
      </c>
      <c r="F11" s="354"/>
      <c r="G11" s="354"/>
      <c r="H11" s="354"/>
    </row>
    <row r="12" spans="1:8" s="17" customFormat="1" ht="20.100000000000001" customHeight="1" thickBot="1">
      <c r="A12" s="370" t="s">
        <v>589</v>
      </c>
      <c r="B12" s="457">
        <v>0</v>
      </c>
      <c r="C12" s="446">
        <v>0</v>
      </c>
      <c r="D12" s="446">
        <v>0</v>
      </c>
      <c r="E12" s="372">
        <f>SUM(B12:D12)</f>
        <v>0</v>
      </c>
      <c r="F12" s="354"/>
    </row>
    <row r="13" spans="1:8" s="17" customFormat="1" ht="20.100000000000001" customHeight="1" thickBot="1">
      <c r="A13" s="370" t="s">
        <v>590</v>
      </c>
      <c r="B13" s="373"/>
      <c r="C13" s="374"/>
      <c r="D13" s="374"/>
      <c r="E13" s="375"/>
      <c r="F13" s="354"/>
    </row>
    <row r="14" spans="1:8" s="17" customFormat="1" ht="20.100000000000001" customHeight="1">
      <c r="A14" s="370" t="s">
        <v>591</v>
      </c>
      <c r="B14" s="457">
        <v>2292795</v>
      </c>
      <c r="C14" s="458">
        <v>480885</v>
      </c>
      <c r="D14" s="458">
        <v>23500</v>
      </c>
      <c r="E14" s="372">
        <f t="shared" ref="E14:E20" si="0">SUM(B14:D14)</f>
        <v>2797180</v>
      </c>
      <c r="F14" s="354"/>
    </row>
    <row r="15" spans="1:8" s="17" customFormat="1" ht="20.100000000000001" customHeight="1">
      <c r="A15" s="370" t="s">
        <v>592</v>
      </c>
      <c r="B15" s="457">
        <v>141630</v>
      </c>
      <c r="C15" s="446">
        <v>33000</v>
      </c>
      <c r="D15" s="446">
        <v>0</v>
      </c>
      <c r="E15" s="372">
        <f>SUM(B15:D15)</f>
        <v>174630</v>
      </c>
      <c r="F15" s="354"/>
    </row>
    <row r="16" spans="1:8" s="17" customFormat="1" ht="20.100000000000001" customHeight="1">
      <c r="A16" s="370" t="s">
        <v>593</v>
      </c>
      <c r="B16" s="457">
        <v>3345713</v>
      </c>
      <c r="C16" s="446">
        <v>967975</v>
      </c>
      <c r="D16" s="446">
        <v>11900</v>
      </c>
      <c r="E16" s="372">
        <f t="shared" si="0"/>
        <v>4325588</v>
      </c>
      <c r="F16" s="354"/>
    </row>
    <row r="17" spans="1:6" s="17" customFormat="1" ht="20.100000000000001" customHeight="1">
      <c r="A17" s="370" t="s">
        <v>594</v>
      </c>
      <c r="B17" s="457">
        <v>5705217</v>
      </c>
      <c r="C17" s="446">
        <v>4428280</v>
      </c>
      <c r="D17" s="446">
        <v>402375</v>
      </c>
      <c r="E17" s="372">
        <f t="shared" si="0"/>
        <v>10535872</v>
      </c>
      <c r="F17" s="354"/>
    </row>
    <row r="18" spans="1:6" s="17" customFormat="1" ht="20.100000000000001" customHeight="1">
      <c r="A18" s="370" t="s">
        <v>595</v>
      </c>
      <c r="B18" s="457">
        <v>1497244</v>
      </c>
      <c r="C18" s="446">
        <v>5926400</v>
      </c>
      <c r="D18" s="446">
        <v>12200</v>
      </c>
      <c r="E18" s="372">
        <f t="shared" si="0"/>
        <v>7435844</v>
      </c>
      <c r="F18" s="354"/>
    </row>
    <row r="19" spans="1:6" s="17" customFormat="1" ht="20.100000000000001" customHeight="1">
      <c r="A19" s="370" t="s">
        <v>596</v>
      </c>
      <c r="B19" s="457">
        <v>0</v>
      </c>
      <c r="C19" s="446">
        <v>0</v>
      </c>
      <c r="D19" s="446">
        <v>0</v>
      </c>
      <c r="E19" s="372">
        <f t="shared" si="0"/>
        <v>0</v>
      </c>
      <c r="F19" s="354"/>
    </row>
    <row r="20" spans="1:6" s="17" customFormat="1" ht="20.100000000000001" customHeight="1" thickBot="1">
      <c r="A20" s="370" t="s">
        <v>597</v>
      </c>
      <c r="B20" s="457">
        <v>0</v>
      </c>
      <c r="C20" s="447">
        <v>7756971</v>
      </c>
      <c r="D20" s="447">
        <v>0</v>
      </c>
      <c r="E20" s="372">
        <f t="shared" si="0"/>
        <v>7756971</v>
      </c>
      <c r="F20" s="354"/>
    </row>
    <row r="21" spans="1:6" s="17" customFormat="1" ht="24" customHeight="1" thickBot="1">
      <c r="A21" s="295" t="s">
        <v>50</v>
      </c>
      <c r="B21" s="355">
        <f>SUM(B10:B20)</f>
        <v>23887616</v>
      </c>
      <c r="C21" s="358">
        <f>SUM(C10:C20)</f>
        <v>20865025</v>
      </c>
      <c r="D21" s="358">
        <f>SUM(D10:D20)</f>
        <v>518970</v>
      </c>
      <c r="E21" s="357">
        <f>SUM(E10:E20)</f>
        <v>45271611</v>
      </c>
      <c r="F21" s="354"/>
    </row>
    <row r="22" spans="1:6" ht="24" customHeight="1">
      <c r="B22" s="335"/>
      <c r="F22" s="334"/>
    </row>
    <row r="23" spans="1:6" ht="24" customHeight="1">
      <c r="F23" s="334"/>
    </row>
    <row r="24" spans="1:6">
      <c r="F24" s="334"/>
    </row>
    <row r="25" spans="1:6">
      <c r="F25" s="334"/>
    </row>
    <row r="96" spans="3:4">
      <c r="C96" s="69">
        <f>SUM(C91:C95)</f>
        <v>0</v>
      </c>
      <c r="D96" s="69">
        <f>SUM(D91:D95)</f>
        <v>0</v>
      </c>
    </row>
  </sheetData>
  <sheetProtection algorithmName="SHA-512" hashValue="mjLJluwX3JLJi2av24+PEKp7AKz9UdozkbE0qNy8LvfoRnul6gL2Eg8ol3ei6mOcHRzKvfd3iR8YOcSuxVom+Q==" saltValue="bkzE3GWJMa31uT/vUeftUg=="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G3"/>
  <sheetViews>
    <sheetView showGridLines="0" zoomScale="107" zoomScaleNormal="107" zoomScalePageLayoutView="70" workbookViewId="0"/>
  </sheetViews>
  <sheetFormatPr defaultColWidth="8.85546875" defaultRowHeight="12.75"/>
  <cols>
    <col min="1" max="1" width="78.7109375" customWidth="1"/>
  </cols>
  <sheetData>
    <row r="1" spans="1:7" ht="26.1" customHeight="1">
      <c r="A1" s="497" t="s">
        <v>598</v>
      </c>
      <c r="B1" s="496"/>
      <c r="C1" s="496"/>
      <c r="D1" s="496"/>
      <c r="E1" s="496"/>
      <c r="F1" s="496"/>
      <c r="G1" s="496"/>
    </row>
    <row r="2" spans="1:7" ht="26.25">
      <c r="A2" s="487" t="s">
        <v>599</v>
      </c>
      <c r="B2" s="496"/>
    </row>
    <row r="3" spans="1:7" ht="26.1" customHeight="1">
      <c r="A3" s="486" t="s">
        <v>600</v>
      </c>
      <c r="B3" s="498"/>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3" r:id="rId4">
          <objectPr defaultSize="0" altText="Exhibit F Sample Letter" r:id="rId5">
            <anchor moveWithCells="1">
              <from>
                <xdr:col>0</xdr:col>
                <xdr:colOff>600075</xdr:colOff>
                <xdr:row>10</xdr:row>
                <xdr:rowOff>85725</xdr:rowOff>
              </from>
              <to>
                <xdr:col>3</xdr:col>
                <xdr:colOff>9525</xdr:colOff>
                <xdr:row>57</xdr:row>
                <xdr:rowOff>19050</xdr:rowOff>
              </to>
            </anchor>
          </objectPr>
        </oleObject>
      </mc:Choice>
      <mc:Fallback>
        <oleObject progId="Acrobat.Document.DC" shapeId="38913"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sheetPr>
  <dimension ref="A1:HP1184"/>
  <sheetViews>
    <sheetView showGridLines="0" zoomScale="60" zoomScaleNormal="60" zoomScaleSheetLayoutView="50" zoomScalePageLayoutView="60" workbookViewId="0"/>
  </sheetViews>
  <sheetFormatPr defaultColWidth="12.42578125" defaultRowHeight="15.75"/>
  <cols>
    <col min="1" max="1" width="26.42578125" style="179" customWidth="1"/>
    <col min="2" max="2" width="94.28515625" style="179" customWidth="1"/>
    <col min="3" max="3" width="66.85546875" style="179" customWidth="1"/>
    <col min="4" max="5" width="25.85546875" style="255" customWidth="1"/>
    <col min="6" max="6" width="33.7109375" style="255" customWidth="1"/>
    <col min="7" max="7" width="3.140625" style="179" customWidth="1"/>
    <col min="8" max="16384" width="12.42578125" style="179"/>
  </cols>
  <sheetData>
    <row r="1" spans="1:224" ht="30" customHeight="1" thickBot="1">
      <c r="A1" s="929" t="s">
        <v>178</v>
      </c>
      <c r="B1" s="947" t="str">
        <f>'CHECK SHEET'!D7</f>
        <v>Northwest Florida State College</v>
      </c>
      <c r="C1" s="947"/>
      <c r="D1" s="947"/>
      <c r="E1" s="947"/>
      <c r="F1" s="947"/>
      <c r="G1" s="225"/>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226"/>
      <c r="AZ1" s="226"/>
      <c r="BA1" s="226"/>
      <c r="BB1" s="226"/>
      <c r="BC1" s="226"/>
      <c r="BD1" s="226"/>
      <c r="BE1" s="226"/>
      <c r="BF1" s="226"/>
      <c r="BG1" s="226"/>
      <c r="BH1" s="226"/>
      <c r="BI1" s="226"/>
      <c r="BJ1" s="226"/>
      <c r="BK1" s="226"/>
      <c r="BL1" s="226"/>
      <c r="BM1" s="226"/>
      <c r="BN1" s="226"/>
      <c r="BO1" s="226"/>
      <c r="BP1" s="226"/>
      <c r="BQ1" s="226"/>
      <c r="BR1" s="226"/>
      <c r="BS1" s="226"/>
      <c r="BT1" s="226"/>
      <c r="BU1" s="226"/>
      <c r="BV1" s="226"/>
      <c r="BW1" s="226"/>
      <c r="BX1" s="226"/>
      <c r="BY1" s="226"/>
      <c r="BZ1" s="226"/>
      <c r="CA1" s="226"/>
      <c r="CB1" s="226"/>
      <c r="CC1" s="226"/>
      <c r="CD1" s="226"/>
      <c r="CE1" s="226"/>
      <c r="CF1" s="226"/>
      <c r="CG1" s="226"/>
      <c r="CH1" s="226"/>
      <c r="CI1" s="226"/>
      <c r="CJ1" s="226"/>
      <c r="CK1" s="226"/>
      <c r="CL1" s="226"/>
      <c r="CM1" s="226"/>
      <c r="CN1" s="226"/>
      <c r="CO1" s="226"/>
      <c r="CP1" s="226"/>
      <c r="CQ1" s="226"/>
      <c r="CR1" s="226"/>
      <c r="CS1" s="226"/>
      <c r="CT1" s="226"/>
      <c r="CU1" s="226"/>
      <c r="CV1" s="226"/>
      <c r="CW1" s="226"/>
      <c r="CX1" s="226"/>
      <c r="CY1" s="226"/>
      <c r="CZ1" s="226"/>
      <c r="DA1" s="226"/>
      <c r="DB1" s="226"/>
      <c r="DC1" s="226"/>
      <c r="DD1" s="226"/>
      <c r="DE1" s="226"/>
      <c r="DF1" s="226"/>
      <c r="DG1" s="226"/>
      <c r="DH1" s="226"/>
      <c r="DI1" s="226"/>
      <c r="DJ1" s="226"/>
      <c r="DK1" s="226"/>
      <c r="DL1" s="226"/>
      <c r="DM1" s="226"/>
      <c r="DN1" s="226"/>
      <c r="DO1" s="226"/>
      <c r="DP1" s="226"/>
      <c r="DQ1" s="226"/>
      <c r="DR1" s="226"/>
      <c r="DS1" s="226"/>
      <c r="DT1" s="226"/>
      <c r="DU1" s="226"/>
      <c r="DV1" s="226"/>
      <c r="DW1" s="226"/>
      <c r="DX1" s="226"/>
      <c r="DY1" s="226"/>
      <c r="DZ1" s="226"/>
      <c r="EA1" s="226"/>
      <c r="EB1" s="226"/>
      <c r="EC1" s="226"/>
      <c r="ED1" s="226"/>
      <c r="EE1" s="226"/>
      <c r="EF1" s="226"/>
      <c r="EG1" s="226"/>
      <c r="EH1" s="226"/>
      <c r="EI1" s="226"/>
      <c r="EJ1" s="226"/>
      <c r="EK1" s="226"/>
      <c r="EL1" s="226"/>
      <c r="EM1" s="226"/>
      <c r="EN1" s="226"/>
      <c r="EO1" s="226"/>
      <c r="EP1" s="226"/>
      <c r="EQ1" s="226"/>
      <c r="ER1" s="226"/>
      <c r="ES1" s="226"/>
      <c r="ET1" s="226"/>
      <c r="EU1" s="226"/>
      <c r="EV1" s="226"/>
      <c r="EW1" s="226"/>
      <c r="EX1" s="226"/>
      <c r="EY1" s="226"/>
      <c r="EZ1" s="226"/>
      <c r="FA1" s="226"/>
      <c r="FB1" s="226"/>
      <c r="FC1" s="226"/>
      <c r="FD1" s="226"/>
      <c r="FE1" s="226"/>
      <c r="FF1" s="226"/>
      <c r="FG1" s="226"/>
      <c r="FH1" s="226"/>
      <c r="FI1" s="226"/>
      <c r="FJ1" s="226"/>
      <c r="FK1" s="226"/>
      <c r="FL1" s="226"/>
      <c r="FM1" s="226"/>
      <c r="FN1" s="226"/>
      <c r="FO1" s="226"/>
      <c r="FP1" s="226"/>
      <c r="FQ1" s="226"/>
      <c r="FR1" s="226"/>
      <c r="FS1" s="226"/>
      <c r="FT1" s="226"/>
      <c r="FU1" s="226"/>
      <c r="FV1" s="226"/>
      <c r="FW1" s="226"/>
      <c r="FX1" s="226"/>
      <c r="FY1" s="226"/>
      <c r="FZ1" s="226"/>
      <c r="GA1" s="226"/>
      <c r="GB1" s="226"/>
      <c r="GC1" s="226"/>
      <c r="GD1" s="226"/>
      <c r="GE1" s="226"/>
      <c r="GF1" s="226"/>
      <c r="GG1" s="226"/>
      <c r="GH1" s="226"/>
      <c r="GI1" s="226"/>
      <c r="GJ1" s="226"/>
      <c r="GK1" s="226"/>
      <c r="GL1" s="226"/>
      <c r="GM1" s="226"/>
      <c r="GN1" s="226"/>
      <c r="GO1" s="226"/>
      <c r="GP1" s="226"/>
      <c r="GQ1" s="226"/>
      <c r="GR1" s="226"/>
      <c r="GS1" s="226"/>
      <c r="GT1" s="226"/>
      <c r="GU1" s="226"/>
      <c r="GV1" s="226"/>
      <c r="GW1" s="226"/>
      <c r="GX1" s="226"/>
      <c r="GY1" s="226"/>
      <c r="GZ1" s="226"/>
      <c r="HA1" s="226"/>
      <c r="HB1" s="226"/>
      <c r="HC1" s="226"/>
      <c r="HD1" s="226"/>
      <c r="HE1" s="226"/>
      <c r="HF1" s="226"/>
      <c r="HG1" s="226"/>
      <c r="HH1" s="226"/>
      <c r="HI1" s="226"/>
      <c r="HJ1" s="226"/>
      <c r="HK1" s="226"/>
      <c r="HL1" s="226"/>
      <c r="HM1" s="226"/>
      <c r="HN1" s="226"/>
      <c r="HO1" s="226"/>
      <c r="HP1" s="226"/>
    </row>
    <row r="2" spans="1:224" ht="30" customHeight="1">
      <c r="A2" s="948" t="s">
        <v>601</v>
      </c>
      <c r="B2" s="948"/>
      <c r="C2" s="948"/>
      <c r="D2" s="948"/>
      <c r="E2" s="948"/>
      <c r="F2" s="948"/>
      <c r="G2" s="227"/>
      <c r="H2" s="226"/>
      <c r="I2" s="226"/>
      <c r="J2" s="226"/>
      <c r="K2" s="226"/>
      <c r="L2" s="226"/>
      <c r="M2" s="226"/>
      <c r="N2" s="226"/>
      <c r="O2" s="226"/>
      <c r="P2" s="226"/>
      <c r="Q2" s="226"/>
      <c r="R2" s="226"/>
      <c r="S2" s="226"/>
      <c r="T2" s="226"/>
      <c r="U2" s="226"/>
      <c r="V2" s="226"/>
      <c r="W2" s="226"/>
      <c r="X2" s="226"/>
      <c r="Y2" s="226"/>
      <c r="Z2" s="226"/>
      <c r="AA2" s="226"/>
      <c r="AB2" s="226"/>
      <c r="AC2" s="226"/>
      <c r="AD2" s="226"/>
      <c r="AE2" s="226"/>
      <c r="AF2" s="226"/>
      <c r="AG2" s="226"/>
      <c r="AH2" s="226"/>
      <c r="AI2" s="226"/>
      <c r="AJ2" s="226"/>
      <c r="AK2" s="226"/>
      <c r="AL2" s="226"/>
      <c r="AM2" s="226"/>
      <c r="AN2" s="226"/>
      <c r="AO2" s="226"/>
      <c r="AP2" s="226"/>
      <c r="AQ2" s="226"/>
      <c r="AR2" s="226"/>
      <c r="AS2" s="226"/>
      <c r="AT2" s="226"/>
      <c r="AU2" s="226"/>
      <c r="AV2" s="226"/>
      <c r="AW2" s="226"/>
      <c r="AX2" s="226"/>
      <c r="AY2" s="226"/>
      <c r="AZ2" s="226"/>
      <c r="BA2" s="226"/>
      <c r="BB2" s="226"/>
      <c r="BC2" s="226"/>
      <c r="BD2" s="226"/>
      <c r="BE2" s="226"/>
      <c r="BF2" s="226"/>
      <c r="BG2" s="226"/>
      <c r="BH2" s="226"/>
      <c r="BI2" s="226"/>
      <c r="BJ2" s="226"/>
      <c r="BK2" s="226"/>
      <c r="BL2" s="226"/>
      <c r="BM2" s="226"/>
      <c r="BN2" s="226"/>
      <c r="BO2" s="226"/>
      <c r="BP2" s="226"/>
      <c r="BQ2" s="226"/>
      <c r="BR2" s="226"/>
      <c r="BS2" s="226"/>
      <c r="BT2" s="226"/>
      <c r="BU2" s="226"/>
      <c r="BV2" s="226"/>
      <c r="BW2" s="226"/>
      <c r="BX2" s="226"/>
      <c r="BY2" s="226"/>
      <c r="BZ2" s="226"/>
      <c r="CA2" s="226"/>
      <c r="CB2" s="226"/>
      <c r="CC2" s="226"/>
      <c r="CD2" s="226"/>
      <c r="CE2" s="226"/>
      <c r="CF2" s="226"/>
      <c r="CG2" s="226"/>
      <c r="CH2" s="226"/>
      <c r="CI2" s="226"/>
      <c r="CJ2" s="226"/>
      <c r="CK2" s="226"/>
      <c r="CL2" s="226"/>
      <c r="CM2" s="226"/>
      <c r="CN2" s="226"/>
      <c r="CO2" s="226"/>
      <c r="CP2" s="226"/>
      <c r="CQ2" s="226"/>
      <c r="CR2" s="226"/>
      <c r="CS2" s="226"/>
      <c r="CT2" s="226"/>
      <c r="CU2" s="226"/>
      <c r="CV2" s="226"/>
      <c r="CW2" s="226"/>
      <c r="CX2" s="226"/>
      <c r="CY2" s="226"/>
      <c r="CZ2" s="226"/>
      <c r="DA2" s="226"/>
      <c r="DB2" s="226"/>
      <c r="DC2" s="226"/>
      <c r="DD2" s="226"/>
      <c r="DE2" s="226"/>
      <c r="DF2" s="226"/>
      <c r="DG2" s="226"/>
      <c r="DH2" s="226"/>
      <c r="DI2" s="226"/>
      <c r="DJ2" s="226"/>
      <c r="DK2" s="226"/>
      <c r="DL2" s="226"/>
      <c r="DM2" s="226"/>
      <c r="DN2" s="226"/>
      <c r="DO2" s="226"/>
      <c r="DP2" s="226"/>
      <c r="DQ2" s="226"/>
      <c r="DR2" s="226"/>
      <c r="DS2" s="226"/>
      <c r="DT2" s="226"/>
      <c r="DU2" s="226"/>
      <c r="DV2" s="226"/>
      <c r="DW2" s="226"/>
      <c r="DX2" s="226"/>
      <c r="DY2" s="226"/>
      <c r="DZ2" s="226"/>
      <c r="EA2" s="226"/>
      <c r="EB2" s="226"/>
      <c r="EC2" s="226"/>
      <c r="ED2" s="226"/>
      <c r="EE2" s="226"/>
      <c r="EF2" s="226"/>
      <c r="EG2" s="226"/>
      <c r="EH2" s="226"/>
      <c r="EI2" s="226"/>
      <c r="EJ2" s="226"/>
      <c r="EK2" s="226"/>
      <c r="EL2" s="226"/>
      <c r="EM2" s="226"/>
      <c r="EN2" s="226"/>
      <c r="EO2" s="226"/>
      <c r="EP2" s="226"/>
      <c r="EQ2" s="226"/>
      <c r="ER2" s="226"/>
      <c r="ES2" s="226"/>
      <c r="ET2" s="226"/>
      <c r="EU2" s="226"/>
      <c r="EV2" s="226"/>
      <c r="EW2" s="226"/>
      <c r="EX2" s="226"/>
      <c r="EY2" s="226"/>
      <c r="EZ2" s="226"/>
      <c r="FA2" s="226"/>
      <c r="FB2" s="226"/>
      <c r="FC2" s="226"/>
      <c r="FD2" s="226"/>
      <c r="FE2" s="226"/>
      <c r="FF2" s="226"/>
      <c r="FG2" s="226"/>
      <c r="FH2" s="226"/>
      <c r="FI2" s="226"/>
      <c r="FJ2" s="226"/>
      <c r="FK2" s="226"/>
      <c r="FL2" s="226"/>
      <c r="FM2" s="226"/>
      <c r="FN2" s="226"/>
      <c r="FO2" s="226"/>
      <c r="FP2" s="226"/>
      <c r="FQ2" s="226"/>
      <c r="FR2" s="226"/>
      <c r="FS2" s="226"/>
      <c r="FT2" s="226"/>
      <c r="FU2" s="226"/>
      <c r="FV2" s="226"/>
      <c r="FW2" s="226"/>
      <c r="FX2" s="226"/>
      <c r="FY2" s="226"/>
      <c r="FZ2" s="226"/>
      <c r="GA2" s="226"/>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c r="HL2" s="226"/>
      <c r="HM2" s="226"/>
      <c r="HN2" s="226"/>
      <c r="HO2" s="226"/>
      <c r="HP2" s="226"/>
    </row>
    <row r="3" spans="1:224" s="228" customFormat="1" ht="30" customHeight="1">
      <c r="A3" s="929" t="s">
        <v>602</v>
      </c>
      <c r="B3" s="929"/>
      <c r="C3" s="929"/>
      <c r="D3" s="929"/>
      <c r="E3" s="929"/>
      <c r="F3" s="929"/>
    </row>
    <row r="4" spans="1:224" ht="30" customHeight="1">
      <c r="A4" s="948" t="s">
        <v>715</v>
      </c>
      <c r="B4" s="948"/>
      <c r="C4" s="948"/>
      <c r="D4" s="948"/>
      <c r="E4" s="948"/>
      <c r="F4" s="948"/>
      <c r="H4" s="226"/>
      <c r="I4" s="226"/>
      <c r="J4" s="226"/>
      <c r="K4" s="226"/>
      <c r="L4" s="226"/>
      <c r="M4" s="226"/>
      <c r="N4" s="226"/>
      <c r="O4" s="226"/>
      <c r="P4" s="226"/>
      <c r="Q4" s="226"/>
      <c r="R4" s="226"/>
      <c r="S4" s="226"/>
      <c r="T4" s="226"/>
      <c r="U4" s="226"/>
      <c r="V4" s="226"/>
      <c r="W4" s="226"/>
      <c r="X4" s="226"/>
      <c r="Y4" s="226"/>
      <c r="Z4" s="226"/>
      <c r="AA4" s="226"/>
      <c r="AB4" s="226"/>
      <c r="AC4" s="226"/>
      <c r="AD4" s="226"/>
      <c r="AE4" s="226"/>
      <c r="AF4" s="226"/>
      <c r="AG4" s="226"/>
      <c r="AH4" s="226"/>
      <c r="AI4" s="226"/>
      <c r="AJ4" s="226"/>
      <c r="AK4" s="226"/>
      <c r="AL4" s="226"/>
      <c r="AM4" s="226"/>
      <c r="AN4" s="226"/>
      <c r="AO4" s="226"/>
      <c r="AP4" s="226"/>
      <c r="AQ4" s="226"/>
      <c r="AR4" s="226"/>
      <c r="AS4" s="226"/>
      <c r="AT4" s="226"/>
      <c r="AU4" s="226"/>
      <c r="AV4" s="226"/>
      <c r="AW4" s="226"/>
      <c r="AX4" s="226"/>
      <c r="AY4" s="226"/>
      <c r="AZ4" s="226"/>
      <c r="BA4" s="226"/>
      <c r="BB4" s="226"/>
      <c r="BC4" s="226"/>
      <c r="BD4" s="226"/>
      <c r="BE4" s="226"/>
      <c r="BF4" s="226"/>
      <c r="BG4" s="226"/>
      <c r="BH4" s="226"/>
      <c r="BI4" s="226"/>
      <c r="BJ4" s="226"/>
      <c r="BK4" s="226"/>
      <c r="BL4" s="226"/>
      <c r="BM4" s="226"/>
      <c r="BN4" s="226"/>
      <c r="BO4" s="226"/>
      <c r="BP4" s="226"/>
      <c r="BQ4" s="226"/>
      <c r="BR4" s="226"/>
      <c r="BS4" s="226"/>
      <c r="BT4" s="226"/>
      <c r="BU4" s="226"/>
      <c r="BV4" s="226"/>
      <c r="BW4" s="226"/>
      <c r="BX4" s="226"/>
      <c r="BY4" s="226"/>
      <c r="BZ4" s="226"/>
      <c r="CA4" s="226"/>
      <c r="CB4" s="226"/>
      <c r="CC4" s="226"/>
      <c r="CD4" s="226"/>
      <c r="CE4" s="226"/>
      <c r="CF4" s="226"/>
      <c r="CG4" s="226"/>
      <c r="CH4" s="226"/>
      <c r="CI4" s="226"/>
      <c r="CJ4" s="226"/>
      <c r="CK4" s="226"/>
      <c r="CL4" s="226"/>
      <c r="CM4" s="226"/>
      <c r="CN4" s="226"/>
      <c r="CO4" s="226"/>
      <c r="CP4" s="226"/>
      <c r="CQ4" s="226"/>
      <c r="CR4" s="226"/>
      <c r="CS4" s="226"/>
      <c r="CT4" s="226"/>
      <c r="CU4" s="226"/>
      <c r="CV4" s="226"/>
      <c r="CW4" s="226"/>
      <c r="CX4" s="226"/>
      <c r="CY4" s="226"/>
      <c r="CZ4" s="226"/>
      <c r="DA4" s="226"/>
      <c r="DB4" s="226"/>
      <c r="DC4" s="226"/>
      <c r="DD4" s="226"/>
      <c r="DE4" s="226"/>
      <c r="DF4" s="226"/>
      <c r="DG4" s="226"/>
      <c r="DH4" s="226"/>
      <c r="DI4" s="226"/>
      <c r="DJ4" s="226"/>
      <c r="DK4" s="226"/>
      <c r="DL4" s="226"/>
      <c r="DM4" s="226"/>
      <c r="DN4" s="226"/>
      <c r="DO4" s="226"/>
      <c r="DP4" s="226"/>
      <c r="DQ4" s="226"/>
      <c r="DR4" s="226"/>
      <c r="DS4" s="226"/>
      <c r="DT4" s="226"/>
      <c r="DU4" s="226"/>
      <c r="DV4" s="226"/>
      <c r="DW4" s="226"/>
      <c r="DX4" s="226"/>
      <c r="DY4" s="226"/>
      <c r="DZ4" s="226"/>
      <c r="EA4" s="226"/>
      <c r="EB4" s="226"/>
      <c r="EC4" s="226"/>
      <c r="ED4" s="226"/>
      <c r="EE4" s="226"/>
      <c r="EF4" s="226"/>
      <c r="EG4" s="226"/>
      <c r="EH4" s="226"/>
      <c r="EI4" s="226"/>
      <c r="EJ4" s="226"/>
      <c r="EK4" s="226"/>
      <c r="EL4" s="226"/>
      <c r="EM4" s="226"/>
      <c r="EN4" s="226"/>
      <c r="EO4" s="226"/>
      <c r="EP4" s="226"/>
      <c r="EQ4" s="226"/>
      <c r="ER4" s="226"/>
      <c r="ES4" s="226"/>
      <c r="ET4" s="226"/>
      <c r="EU4" s="226"/>
      <c r="EV4" s="226"/>
      <c r="EW4" s="226"/>
      <c r="EX4" s="226"/>
      <c r="EY4" s="226"/>
      <c r="EZ4" s="226"/>
      <c r="FA4" s="226"/>
      <c r="FB4" s="226"/>
      <c r="FC4" s="226"/>
      <c r="FD4" s="226"/>
      <c r="FE4" s="226"/>
      <c r="FF4" s="226"/>
      <c r="FG4" s="226"/>
      <c r="FH4" s="226"/>
      <c r="FI4" s="226"/>
      <c r="FJ4" s="226"/>
      <c r="FK4" s="226"/>
      <c r="FL4" s="226"/>
      <c r="FM4" s="226"/>
      <c r="FN4" s="226"/>
      <c r="FO4" s="226"/>
      <c r="FP4" s="226"/>
      <c r="FQ4" s="226"/>
      <c r="FR4" s="226"/>
      <c r="FS4" s="226"/>
      <c r="FT4" s="226"/>
      <c r="FU4" s="226"/>
      <c r="FV4" s="226"/>
      <c r="FW4" s="226"/>
      <c r="FX4" s="226"/>
      <c r="FY4" s="226"/>
      <c r="FZ4" s="226"/>
      <c r="GA4" s="226"/>
      <c r="GB4" s="226"/>
      <c r="GC4" s="226"/>
      <c r="GD4" s="226"/>
      <c r="GE4" s="226"/>
      <c r="GF4" s="226"/>
      <c r="GG4" s="226"/>
      <c r="GH4" s="226"/>
      <c r="GI4" s="226"/>
      <c r="GJ4" s="226"/>
      <c r="GK4" s="226"/>
      <c r="GL4" s="226"/>
      <c r="GM4" s="226"/>
      <c r="GN4" s="226"/>
      <c r="GO4" s="226"/>
      <c r="GP4" s="226"/>
      <c r="GQ4" s="226"/>
      <c r="GR4" s="226"/>
      <c r="GS4" s="226"/>
      <c r="GT4" s="226"/>
      <c r="GU4" s="226"/>
      <c r="GV4" s="226"/>
      <c r="GW4" s="226"/>
      <c r="GX4" s="226"/>
      <c r="GY4" s="226"/>
      <c r="GZ4" s="226"/>
      <c r="HA4" s="226"/>
      <c r="HB4" s="226"/>
      <c r="HC4" s="226"/>
      <c r="HD4" s="226"/>
      <c r="HE4" s="226"/>
      <c r="HF4" s="226"/>
      <c r="HG4" s="226"/>
      <c r="HH4" s="226"/>
      <c r="HI4" s="226"/>
      <c r="HJ4" s="226"/>
      <c r="HK4" s="226"/>
      <c r="HL4" s="226"/>
      <c r="HM4" s="226"/>
      <c r="HN4" s="226"/>
      <c r="HO4" s="226"/>
      <c r="HP4" s="226"/>
    </row>
    <row r="5" spans="1:224" ht="30" customHeight="1">
      <c r="A5" s="895"/>
      <c r="B5" s="895"/>
      <c r="C5" s="895"/>
      <c r="D5" s="895"/>
      <c r="E5" s="895"/>
      <c r="F5" s="895"/>
      <c r="H5" s="226"/>
      <c r="I5" s="226"/>
      <c r="J5" s="226"/>
      <c r="K5" s="226"/>
      <c r="L5" s="226"/>
      <c r="M5" s="226"/>
      <c r="N5" s="226"/>
      <c r="O5" s="226"/>
      <c r="P5" s="226"/>
      <c r="Q5" s="226"/>
      <c r="R5" s="226"/>
      <c r="S5" s="226"/>
      <c r="T5" s="226"/>
      <c r="U5" s="226"/>
      <c r="V5" s="226"/>
      <c r="W5" s="226"/>
      <c r="X5" s="226"/>
      <c r="Y5" s="226"/>
      <c r="Z5" s="226"/>
      <c r="AA5" s="226"/>
      <c r="AB5" s="226"/>
      <c r="AC5" s="226"/>
      <c r="AD5" s="226"/>
      <c r="AE5" s="226"/>
      <c r="AF5" s="226"/>
      <c r="AG5" s="226"/>
      <c r="AH5" s="226"/>
      <c r="AI5" s="226"/>
      <c r="AJ5" s="226"/>
      <c r="AK5" s="226"/>
      <c r="AL5" s="226"/>
      <c r="AM5" s="226"/>
      <c r="AN5" s="226"/>
      <c r="AO5" s="226"/>
      <c r="AP5" s="226"/>
      <c r="AQ5" s="226"/>
      <c r="AR5" s="226"/>
      <c r="AS5" s="226"/>
      <c r="AT5" s="226"/>
      <c r="AU5" s="226"/>
      <c r="AV5" s="226"/>
      <c r="AW5" s="226"/>
      <c r="AX5" s="226"/>
      <c r="AY5" s="226"/>
      <c r="AZ5" s="226"/>
      <c r="BA5" s="226"/>
      <c r="BB5" s="226"/>
      <c r="BC5" s="226"/>
      <c r="BD5" s="226"/>
      <c r="BE5" s="226"/>
      <c r="BF5" s="226"/>
      <c r="BG5" s="226"/>
      <c r="BH5" s="226"/>
      <c r="BI5" s="226"/>
      <c r="BJ5" s="226"/>
      <c r="BK5" s="226"/>
      <c r="BL5" s="226"/>
      <c r="BM5" s="226"/>
      <c r="BN5" s="226"/>
      <c r="BO5" s="226"/>
      <c r="BP5" s="226"/>
      <c r="BQ5" s="226"/>
      <c r="BR5" s="226"/>
      <c r="BS5" s="226"/>
      <c r="BT5" s="226"/>
      <c r="BU5" s="226"/>
      <c r="BV5" s="226"/>
      <c r="BW5" s="226"/>
      <c r="BX5" s="226"/>
      <c r="BY5" s="226"/>
      <c r="BZ5" s="226"/>
      <c r="CA5" s="226"/>
      <c r="CB5" s="226"/>
      <c r="CC5" s="226"/>
      <c r="CD5" s="226"/>
      <c r="CE5" s="226"/>
      <c r="CF5" s="226"/>
      <c r="CG5" s="226"/>
      <c r="CH5" s="226"/>
      <c r="CI5" s="226"/>
      <c r="CJ5" s="226"/>
      <c r="CK5" s="226"/>
      <c r="CL5" s="226"/>
      <c r="CM5" s="226"/>
      <c r="CN5" s="226"/>
      <c r="CO5" s="226"/>
      <c r="CP5" s="226"/>
      <c r="CQ5" s="226"/>
      <c r="CR5" s="226"/>
      <c r="CS5" s="226"/>
      <c r="CT5" s="226"/>
      <c r="CU5" s="226"/>
      <c r="CV5" s="226"/>
      <c r="CW5" s="226"/>
      <c r="CX5" s="226"/>
      <c r="CY5" s="226"/>
      <c r="CZ5" s="226"/>
      <c r="DA5" s="226"/>
      <c r="DB5" s="226"/>
      <c r="DC5" s="226"/>
      <c r="DD5" s="226"/>
      <c r="DE5" s="226"/>
      <c r="DF5" s="226"/>
      <c r="DG5" s="226"/>
      <c r="DH5" s="226"/>
      <c r="DI5" s="226"/>
      <c r="DJ5" s="226"/>
      <c r="DK5" s="226"/>
      <c r="DL5" s="226"/>
      <c r="DM5" s="226"/>
      <c r="DN5" s="226"/>
      <c r="DO5" s="226"/>
      <c r="DP5" s="226"/>
      <c r="DQ5" s="226"/>
      <c r="DR5" s="226"/>
      <c r="DS5" s="226"/>
      <c r="DT5" s="226"/>
      <c r="DU5" s="226"/>
      <c r="DV5" s="226"/>
      <c r="DW5" s="226"/>
      <c r="DX5" s="226"/>
      <c r="DY5" s="226"/>
      <c r="DZ5" s="226"/>
      <c r="EA5" s="226"/>
      <c r="EB5" s="226"/>
      <c r="EC5" s="226"/>
      <c r="ED5" s="226"/>
      <c r="EE5" s="226"/>
      <c r="EF5" s="226"/>
      <c r="EG5" s="226"/>
      <c r="EH5" s="226"/>
      <c r="EI5" s="226"/>
      <c r="EJ5" s="226"/>
      <c r="EK5" s="226"/>
      <c r="EL5" s="226"/>
      <c r="EM5" s="226"/>
      <c r="EN5" s="226"/>
      <c r="EO5" s="226"/>
      <c r="EP5" s="226"/>
      <c r="EQ5" s="226"/>
      <c r="ER5" s="226"/>
      <c r="ES5" s="226"/>
      <c r="ET5" s="226"/>
      <c r="EU5" s="226"/>
      <c r="EV5" s="226"/>
      <c r="EW5" s="226"/>
      <c r="EX5" s="226"/>
      <c r="EY5" s="226"/>
      <c r="EZ5" s="226"/>
      <c r="FA5" s="226"/>
      <c r="FB5" s="226"/>
      <c r="FC5" s="226"/>
      <c r="FD5" s="226"/>
      <c r="FE5" s="226"/>
      <c r="FF5" s="226"/>
      <c r="FG5" s="226"/>
      <c r="FH5" s="226"/>
      <c r="FI5" s="226"/>
      <c r="FJ5" s="226"/>
      <c r="FK5" s="226"/>
      <c r="FL5" s="226"/>
      <c r="FM5" s="226"/>
      <c r="FN5" s="226"/>
      <c r="FO5" s="226"/>
      <c r="FP5" s="226"/>
      <c r="FQ5" s="226"/>
      <c r="FR5" s="226"/>
      <c r="FS5" s="226"/>
      <c r="FT5" s="226"/>
      <c r="FU5" s="226"/>
      <c r="FV5" s="226"/>
      <c r="FW5" s="226"/>
      <c r="FX5" s="226"/>
      <c r="FY5" s="226"/>
      <c r="FZ5" s="226"/>
      <c r="GA5" s="226"/>
      <c r="GB5" s="226"/>
      <c r="GC5" s="226"/>
      <c r="GD5" s="226"/>
      <c r="GE5" s="226"/>
      <c r="GF5" s="226"/>
      <c r="GG5" s="226"/>
      <c r="GH5" s="226"/>
      <c r="GI5" s="226"/>
      <c r="GJ5" s="226"/>
      <c r="GK5" s="226"/>
      <c r="GL5" s="226"/>
      <c r="GM5" s="226"/>
      <c r="GN5" s="226"/>
      <c r="GO5" s="226"/>
      <c r="GP5" s="226"/>
      <c r="GQ5" s="226"/>
      <c r="GR5" s="226"/>
      <c r="GS5" s="226"/>
      <c r="GT5" s="226"/>
      <c r="GU5" s="226"/>
      <c r="GV5" s="226"/>
      <c r="GW5" s="226"/>
      <c r="GX5" s="226"/>
      <c r="GY5" s="226"/>
      <c r="GZ5" s="226"/>
      <c r="HA5" s="226"/>
      <c r="HB5" s="226"/>
      <c r="HC5" s="226"/>
      <c r="HD5" s="226"/>
      <c r="HE5" s="226"/>
      <c r="HF5" s="226"/>
      <c r="HG5" s="226"/>
      <c r="HH5" s="226"/>
      <c r="HI5" s="226"/>
      <c r="HJ5" s="226"/>
      <c r="HK5" s="226"/>
      <c r="HL5" s="226"/>
      <c r="HM5" s="226"/>
      <c r="HN5" s="226"/>
      <c r="HO5" s="226"/>
      <c r="HP5" s="226"/>
    </row>
    <row r="6" spans="1:224" ht="22.35" customHeight="1" thickBot="1">
      <c r="A6" s="177"/>
      <c r="C6" s="229"/>
      <c r="D6" s="229"/>
      <c r="E6" s="229"/>
      <c r="F6" s="229"/>
      <c r="H6" s="226"/>
      <c r="I6" s="226"/>
      <c r="J6" s="226"/>
      <c r="K6" s="226"/>
      <c r="L6" s="226"/>
      <c r="M6" s="226"/>
      <c r="N6" s="226"/>
      <c r="O6" s="226"/>
      <c r="P6" s="226"/>
      <c r="Q6" s="226"/>
      <c r="R6" s="226"/>
      <c r="S6" s="226"/>
      <c r="T6" s="226"/>
      <c r="U6" s="226"/>
      <c r="V6" s="226"/>
      <c r="W6" s="226"/>
      <c r="X6" s="226"/>
      <c r="Y6" s="226"/>
      <c r="Z6" s="226"/>
      <c r="AA6" s="226"/>
      <c r="AB6" s="226"/>
      <c r="AC6" s="226"/>
      <c r="AD6" s="226"/>
      <c r="AE6" s="226"/>
      <c r="AF6" s="226"/>
      <c r="AG6" s="226"/>
      <c r="AH6" s="226"/>
      <c r="AI6" s="226"/>
      <c r="AJ6" s="226"/>
      <c r="AK6" s="226"/>
      <c r="AL6" s="226"/>
      <c r="AM6" s="226"/>
      <c r="AN6" s="226"/>
      <c r="AO6" s="226"/>
      <c r="AP6" s="226"/>
      <c r="AQ6" s="226"/>
      <c r="AR6" s="226"/>
      <c r="AS6" s="226"/>
      <c r="AT6" s="226"/>
      <c r="AU6" s="226"/>
      <c r="AV6" s="226"/>
      <c r="AW6" s="226"/>
      <c r="AX6" s="226"/>
      <c r="AY6" s="226"/>
      <c r="AZ6" s="226"/>
      <c r="BA6" s="226"/>
      <c r="BB6" s="226"/>
      <c r="BC6" s="226"/>
      <c r="BD6" s="226"/>
      <c r="BE6" s="226"/>
      <c r="BF6" s="226"/>
      <c r="BG6" s="226"/>
      <c r="BH6" s="226"/>
      <c r="BI6" s="226"/>
      <c r="BJ6" s="226"/>
      <c r="BK6" s="226"/>
      <c r="BL6" s="226"/>
      <c r="BM6" s="226"/>
      <c r="BN6" s="226"/>
      <c r="BO6" s="226"/>
      <c r="BP6" s="226"/>
      <c r="BQ6" s="226"/>
      <c r="BR6" s="226"/>
      <c r="BS6" s="226"/>
      <c r="BT6" s="226"/>
      <c r="BU6" s="226"/>
      <c r="BV6" s="226"/>
      <c r="BW6" s="226"/>
      <c r="BX6" s="226"/>
      <c r="BY6" s="226"/>
      <c r="BZ6" s="226"/>
      <c r="CA6" s="226"/>
      <c r="CB6" s="226"/>
      <c r="CC6" s="226"/>
      <c r="CD6" s="226"/>
      <c r="CE6" s="226"/>
      <c r="CF6" s="226"/>
      <c r="CG6" s="226"/>
      <c r="CH6" s="226"/>
      <c r="CI6" s="226"/>
      <c r="CJ6" s="226"/>
      <c r="CK6" s="226"/>
      <c r="CL6" s="226"/>
      <c r="CM6" s="226"/>
      <c r="CN6" s="226"/>
      <c r="CO6" s="226"/>
      <c r="CP6" s="226"/>
      <c r="CQ6" s="226"/>
      <c r="CR6" s="226"/>
      <c r="CS6" s="226"/>
      <c r="CT6" s="226"/>
      <c r="CU6" s="226"/>
      <c r="CV6" s="226"/>
      <c r="CW6" s="226"/>
      <c r="CX6" s="226"/>
      <c r="CY6" s="226"/>
      <c r="CZ6" s="226"/>
      <c r="DA6" s="226"/>
      <c r="DB6" s="226"/>
      <c r="DC6" s="226"/>
      <c r="DD6" s="226"/>
      <c r="DE6" s="226"/>
      <c r="DF6" s="226"/>
      <c r="DG6" s="226"/>
      <c r="DH6" s="226"/>
      <c r="DI6" s="226"/>
      <c r="DJ6" s="226"/>
      <c r="DK6" s="226"/>
      <c r="DL6" s="226"/>
      <c r="DM6" s="226"/>
      <c r="DN6" s="226"/>
      <c r="DO6" s="226"/>
      <c r="DP6" s="226"/>
      <c r="DQ6" s="226"/>
      <c r="DR6" s="226"/>
      <c r="DS6" s="226"/>
      <c r="DT6" s="226"/>
      <c r="DU6" s="226"/>
      <c r="DV6" s="226"/>
      <c r="DW6" s="226"/>
      <c r="DX6" s="226"/>
      <c r="DY6" s="226"/>
      <c r="DZ6" s="226"/>
      <c r="EA6" s="226"/>
      <c r="EB6" s="226"/>
      <c r="EC6" s="226"/>
      <c r="ED6" s="226"/>
      <c r="EE6" s="226"/>
      <c r="EF6" s="226"/>
      <c r="EG6" s="226"/>
      <c r="EH6" s="226"/>
      <c r="EI6" s="226"/>
      <c r="EJ6" s="226"/>
      <c r="EK6" s="226"/>
      <c r="EL6" s="226"/>
      <c r="EM6" s="226"/>
      <c r="EN6" s="226"/>
      <c r="EO6" s="226"/>
      <c r="EP6" s="226"/>
      <c r="EQ6" s="226"/>
      <c r="ER6" s="226"/>
      <c r="ES6" s="226"/>
      <c r="ET6" s="226"/>
      <c r="EU6" s="226"/>
      <c r="EV6" s="226"/>
      <c r="EW6" s="226"/>
      <c r="EX6" s="226"/>
      <c r="EY6" s="226"/>
      <c r="EZ6" s="226"/>
      <c r="FA6" s="226"/>
      <c r="FB6" s="226"/>
      <c r="FC6" s="226"/>
      <c r="FD6" s="226"/>
      <c r="FE6" s="226"/>
      <c r="FF6" s="226"/>
      <c r="FG6" s="226"/>
      <c r="FH6" s="226"/>
      <c r="FI6" s="226"/>
      <c r="FJ6" s="226"/>
      <c r="FK6" s="226"/>
      <c r="FL6" s="226"/>
      <c r="FM6" s="226"/>
      <c r="FN6" s="226"/>
      <c r="FO6" s="226"/>
      <c r="FP6" s="226"/>
      <c r="FQ6" s="226"/>
      <c r="FR6" s="226"/>
      <c r="FS6" s="226"/>
      <c r="FT6" s="226"/>
      <c r="FU6" s="226"/>
      <c r="FV6" s="226"/>
      <c r="FW6" s="226"/>
      <c r="FX6" s="226"/>
      <c r="FY6" s="226"/>
      <c r="FZ6" s="226"/>
      <c r="GA6" s="226"/>
      <c r="GB6" s="226"/>
      <c r="GC6" s="226"/>
      <c r="GD6" s="226"/>
      <c r="GE6" s="226"/>
      <c r="GF6" s="226"/>
      <c r="GG6" s="226"/>
      <c r="GH6" s="226"/>
      <c r="GI6" s="226"/>
      <c r="GJ6" s="226"/>
      <c r="GK6" s="226"/>
      <c r="GL6" s="226"/>
      <c r="GM6" s="226"/>
      <c r="GN6" s="226"/>
      <c r="GO6" s="226"/>
      <c r="GP6" s="226"/>
      <c r="GQ6" s="226"/>
      <c r="GR6" s="226"/>
      <c r="GS6" s="226"/>
      <c r="GT6" s="226"/>
      <c r="GU6" s="226"/>
      <c r="GV6" s="226"/>
      <c r="GW6" s="226"/>
      <c r="GX6" s="226"/>
      <c r="GY6" s="226"/>
      <c r="GZ6" s="226"/>
      <c r="HA6" s="226"/>
      <c r="HB6" s="226"/>
      <c r="HC6" s="226"/>
      <c r="HD6" s="226"/>
      <c r="HE6" s="226"/>
      <c r="HF6" s="226"/>
      <c r="HG6" s="226"/>
      <c r="HH6" s="226"/>
      <c r="HI6" s="226"/>
      <c r="HJ6" s="226"/>
      <c r="HK6" s="226"/>
      <c r="HL6" s="226"/>
      <c r="HM6" s="226"/>
      <c r="HN6" s="226"/>
      <c r="HO6" s="226"/>
      <c r="HP6" s="226"/>
    </row>
    <row r="7" spans="1:224" ht="30" customHeight="1" thickBot="1">
      <c r="A7" s="893" t="s">
        <v>582</v>
      </c>
      <c r="B7" s="894"/>
      <c r="C7" s="887" t="s">
        <v>716</v>
      </c>
      <c r="D7" s="888"/>
      <c r="E7" s="888"/>
      <c r="F7" s="889"/>
      <c r="G7" s="226"/>
      <c r="H7" s="226"/>
      <c r="I7" s="29"/>
      <c r="J7" s="29"/>
      <c r="K7" s="232"/>
      <c r="L7" s="232"/>
      <c r="M7" s="232"/>
      <c r="N7" s="232"/>
      <c r="O7" s="226"/>
      <c r="P7" s="226"/>
      <c r="Q7" s="226"/>
      <c r="R7" s="226"/>
      <c r="S7" s="226"/>
      <c r="T7" s="226"/>
      <c r="U7" s="226"/>
      <c r="V7" s="226"/>
      <c r="W7" s="226"/>
      <c r="X7" s="226"/>
      <c r="Y7" s="226"/>
      <c r="Z7" s="226"/>
      <c r="AA7" s="226"/>
      <c r="AB7" s="226"/>
      <c r="AC7" s="226"/>
      <c r="AD7" s="226"/>
      <c r="AE7" s="226"/>
      <c r="AF7" s="226"/>
      <c r="AG7" s="226"/>
      <c r="AH7" s="226"/>
      <c r="AI7" s="226"/>
      <c r="AJ7" s="226"/>
      <c r="AK7" s="226"/>
      <c r="AL7" s="226"/>
      <c r="AM7" s="226"/>
      <c r="AN7" s="226"/>
      <c r="AO7" s="226"/>
      <c r="AP7" s="226"/>
      <c r="AQ7" s="226"/>
      <c r="AR7" s="226"/>
      <c r="AS7" s="226"/>
      <c r="AT7" s="226"/>
      <c r="AU7" s="226"/>
      <c r="AV7" s="226"/>
      <c r="AW7" s="226"/>
      <c r="AX7" s="226"/>
      <c r="AY7" s="226"/>
      <c r="AZ7" s="226"/>
      <c r="BA7" s="226"/>
      <c r="BB7" s="226"/>
      <c r="BC7" s="226"/>
      <c r="BD7" s="226"/>
      <c r="BE7" s="226"/>
      <c r="BF7" s="226"/>
      <c r="BG7" s="226"/>
      <c r="BH7" s="226"/>
      <c r="BI7" s="226"/>
      <c r="BJ7" s="226"/>
      <c r="BK7" s="226"/>
      <c r="BL7" s="226"/>
      <c r="BM7" s="226"/>
      <c r="BN7" s="226"/>
      <c r="BO7" s="226"/>
      <c r="BP7" s="226"/>
      <c r="BQ7" s="226"/>
      <c r="BR7" s="226"/>
      <c r="BS7" s="226"/>
      <c r="BT7" s="226"/>
      <c r="BU7" s="226"/>
      <c r="BV7" s="226"/>
      <c r="BW7" s="226"/>
      <c r="BX7" s="226"/>
      <c r="BY7" s="226"/>
      <c r="BZ7" s="226"/>
      <c r="CA7" s="226"/>
      <c r="CB7" s="226"/>
      <c r="CC7" s="226"/>
      <c r="CD7" s="226"/>
      <c r="CE7" s="226"/>
      <c r="CF7" s="226"/>
      <c r="CG7" s="226"/>
      <c r="CH7" s="226"/>
      <c r="CI7" s="226"/>
      <c r="CJ7" s="226"/>
      <c r="CK7" s="226"/>
      <c r="CL7" s="226"/>
      <c r="CM7" s="226"/>
      <c r="CN7" s="226"/>
      <c r="CO7" s="226"/>
      <c r="CP7" s="226"/>
      <c r="CQ7" s="226"/>
      <c r="CR7" s="226"/>
      <c r="CS7" s="226"/>
      <c r="CT7" s="226"/>
      <c r="CU7" s="226"/>
      <c r="CV7" s="226"/>
      <c r="CW7" s="226"/>
      <c r="CX7" s="226"/>
      <c r="CY7" s="226"/>
      <c r="CZ7" s="226"/>
      <c r="DA7" s="226"/>
      <c r="DB7" s="226"/>
      <c r="DC7" s="226"/>
      <c r="DD7" s="226"/>
      <c r="DE7" s="226"/>
      <c r="DF7" s="226"/>
      <c r="DG7" s="226"/>
      <c r="DH7" s="226"/>
      <c r="DI7" s="226"/>
      <c r="DJ7" s="226"/>
      <c r="DK7" s="226"/>
      <c r="DL7" s="226"/>
      <c r="DM7" s="226"/>
      <c r="DN7" s="226"/>
      <c r="DO7" s="226"/>
      <c r="DP7" s="226"/>
      <c r="DQ7" s="226"/>
      <c r="DR7" s="226"/>
      <c r="DS7" s="226"/>
      <c r="DT7" s="226"/>
      <c r="DU7" s="226"/>
      <c r="DV7" s="226"/>
      <c r="DW7" s="226"/>
      <c r="DX7" s="226"/>
      <c r="DY7" s="226"/>
      <c r="DZ7" s="226"/>
      <c r="EA7" s="226"/>
      <c r="EB7" s="226"/>
      <c r="EC7" s="226"/>
      <c r="ED7" s="226"/>
      <c r="EE7" s="226"/>
      <c r="EF7" s="226"/>
      <c r="EG7" s="226"/>
      <c r="EH7" s="226"/>
      <c r="EI7" s="226"/>
      <c r="EJ7" s="226"/>
      <c r="EK7" s="226"/>
      <c r="EL7" s="226"/>
      <c r="EM7" s="226"/>
      <c r="EN7" s="226"/>
      <c r="EO7" s="226"/>
      <c r="EP7" s="226"/>
      <c r="EQ7" s="226"/>
      <c r="ER7" s="226"/>
      <c r="ES7" s="226"/>
      <c r="ET7" s="226"/>
      <c r="EU7" s="226"/>
      <c r="EV7" s="226"/>
      <c r="EW7" s="226"/>
      <c r="EX7" s="226"/>
      <c r="EY7" s="226"/>
      <c r="EZ7" s="226"/>
      <c r="FA7" s="226"/>
      <c r="FB7" s="226"/>
      <c r="FC7" s="226"/>
      <c r="FD7" s="226"/>
      <c r="FE7" s="226"/>
      <c r="FF7" s="226"/>
      <c r="FG7" s="226"/>
      <c r="FH7" s="226"/>
      <c r="FI7" s="226"/>
      <c r="FJ7" s="226"/>
      <c r="FK7" s="226"/>
      <c r="FL7" s="226"/>
      <c r="FM7" s="226"/>
      <c r="FN7" s="226"/>
      <c r="FO7" s="226"/>
      <c r="FP7" s="226"/>
      <c r="FQ7" s="226"/>
      <c r="FR7" s="226"/>
      <c r="FS7" s="226"/>
      <c r="FT7" s="226"/>
      <c r="FU7" s="226"/>
      <c r="FV7" s="226"/>
      <c r="FW7" s="226"/>
      <c r="FX7" s="226"/>
      <c r="FY7" s="226"/>
      <c r="FZ7" s="226"/>
      <c r="GA7" s="226"/>
      <c r="GB7" s="226"/>
      <c r="GC7" s="226"/>
      <c r="GD7" s="226"/>
      <c r="GE7" s="226"/>
      <c r="GF7" s="226"/>
      <c r="GG7" s="226"/>
      <c r="GH7" s="226"/>
      <c r="GI7" s="226"/>
      <c r="GJ7" s="226"/>
      <c r="GK7" s="226"/>
      <c r="GL7" s="226"/>
      <c r="GM7" s="226"/>
      <c r="GN7" s="226"/>
      <c r="GO7" s="226"/>
      <c r="GP7" s="226"/>
      <c r="GQ7" s="226"/>
      <c r="GR7" s="226"/>
      <c r="GS7" s="226"/>
      <c r="GT7" s="226"/>
      <c r="GU7" s="226"/>
      <c r="GV7" s="226"/>
      <c r="GW7" s="226"/>
      <c r="GX7" s="226"/>
      <c r="GY7" s="226"/>
      <c r="GZ7" s="226"/>
      <c r="HA7" s="226"/>
      <c r="HB7" s="226"/>
      <c r="HC7" s="226"/>
      <c r="HD7" s="226"/>
      <c r="HE7" s="226"/>
      <c r="HF7" s="226"/>
      <c r="HG7" s="226"/>
      <c r="HH7" s="226"/>
      <c r="HI7" s="226"/>
      <c r="HJ7" s="226"/>
      <c r="HK7" s="226"/>
      <c r="HL7" s="226"/>
      <c r="HM7" s="226"/>
      <c r="HN7" s="226"/>
      <c r="HO7" s="226"/>
      <c r="HP7" s="226"/>
    </row>
    <row r="8" spans="1:224" s="177" customFormat="1" ht="114.6" customHeight="1" thickBot="1">
      <c r="A8" s="1008" t="s">
        <v>603</v>
      </c>
      <c r="B8" s="1009"/>
      <c r="C8" s="233" t="s">
        <v>269</v>
      </c>
      <c r="D8" s="234" t="s">
        <v>604</v>
      </c>
      <c r="E8" s="565" t="s">
        <v>605</v>
      </c>
      <c r="F8" s="233" t="s">
        <v>606</v>
      </c>
      <c r="G8" s="231"/>
      <c r="H8" s="231"/>
      <c r="I8" s="88"/>
      <c r="J8" s="29"/>
      <c r="K8" s="93"/>
      <c r="L8" s="93"/>
      <c r="M8" s="93"/>
      <c r="N8" s="93"/>
      <c r="O8" s="231"/>
      <c r="P8" s="231"/>
      <c r="Q8" s="231"/>
      <c r="R8" s="231"/>
      <c r="S8" s="231"/>
      <c r="T8" s="231"/>
      <c r="U8" s="231"/>
      <c r="V8" s="231"/>
      <c r="W8" s="231"/>
      <c r="X8" s="231"/>
      <c r="Y8" s="231"/>
      <c r="Z8" s="231"/>
      <c r="AA8" s="231"/>
      <c r="AB8" s="231"/>
      <c r="AC8" s="231"/>
      <c r="AD8" s="231"/>
      <c r="AE8" s="231"/>
      <c r="AF8" s="231"/>
      <c r="AG8" s="231"/>
      <c r="AH8" s="231"/>
      <c r="AI8" s="231"/>
      <c r="AJ8" s="231"/>
      <c r="AK8" s="231"/>
      <c r="AL8" s="231"/>
      <c r="AM8" s="231"/>
      <c r="AN8" s="231"/>
      <c r="AO8" s="231"/>
      <c r="AP8" s="231"/>
      <c r="AQ8" s="231"/>
      <c r="AR8" s="231"/>
      <c r="AS8" s="231"/>
      <c r="AT8" s="231"/>
      <c r="AU8" s="231"/>
      <c r="AV8" s="231"/>
      <c r="AW8" s="231"/>
      <c r="AX8" s="231"/>
      <c r="AY8" s="231"/>
      <c r="AZ8" s="231"/>
      <c r="BA8" s="231"/>
      <c r="BB8" s="231"/>
      <c r="BC8" s="231"/>
      <c r="BD8" s="231"/>
      <c r="BE8" s="231"/>
      <c r="BF8" s="231"/>
      <c r="BG8" s="231"/>
      <c r="BH8" s="231"/>
      <c r="BI8" s="231"/>
      <c r="BJ8" s="231"/>
      <c r="BK8" s="231"/>
      <c r="BL8" s="231"/>
      <c r="BM8" s="231"/>
      <c r="BN8" s="231"/>
      <c r="BO8" s="231"/>
      <c r="BP8" s="231"/>
      <c r="BQ8" s="231"/>
      <c r="BR8" s="231"/>
      <c r="BS8" s="231"/>
      <c r="BT8" s="231"/>
      <c r="BU8" s="231"/>
      <c r="BV8" s="231"/>
      <c r="BW8" s="231"/>
      <c r="BX8" s="231"/>
      <c r="BY8" s="231"/>
      <c r="BZ8" s="231"/>
      <c r="CA8" s="231"/>
      <c r="CB8" s="231"/>
      <c r="CC8" s="231"/>
      <c r="CD8" s="231"/>
      <c r="CE8" s="231"/>
      <c r="CF8" s="231"/>
      <c r="CG8" s="231"/>
      <c r="CH8" s="231"/>
      <c r="CI8" s="231"/>
      <c r="CJ8" s="231"/>
      <c r="CK8" s="231"/>
      <c r="CL8" s="231"/>
      <c r="CM8" s="231"/>
      <c r="CN8" s="231"/>
      <c r="CO8" s="231"/>
      <c r="CP8" s="231"/>
      <c r="CQ8" s="231"/>
      <c r="CR8" s="231"/>
      <c r="CS8" s="231"/>
      <c r="CT8" s="231"/>
      <c r="CU8" s="231"/>
      <c r="CV8" s="231"/>
      <c r="CW8" s="231"/>
      <c r="CX8" s="231"/>
      <c r="CY8" s="231"/>
      <c r="CZ8" s="231"/>
      <c r="DA8" s="231"/>
      <c r="DB8" s="231"/>
      <c r="DC8" s="231"/>
      <c r="DD8" s="231"/>
      <c r="DE8" s="231"/>
      <c r="DF8" s="231"/>
      <c r="DG8" s="231"/>
      <c r="DH8" s="231"/>
      <c r="DI8" s="231"/>
      <c r="DJ8" s="231"/>
      <c r="DK8" s="231"/>
      <c r="DL8" s="231"/>
      <c r="DM8" s="231"/>
      <c r="DN8" s="231"/>
      <c r="DO8" s="231"/>
      <c r="DP8" s="231"/>
      <c r="DQ8" s="231"/>
      <c r="DR8" s="231"/>
      <c r="DS8" s="231"/>
      <c r="DT8" s="231"/>
      <c r="DU8" s="231"/>
      <c r="DV8" s="231"/>
      <c r="DW8" s="231"/>
      <c r="DX8" s="231"/>
      <c r="DY8" s="231"/>
      <c r="DZ8" s="231"/>
      <c r="EA8" s="231"/>
      <c r="EB8" s="231"/>
      <c r="EC8" s="231"/>
      <c r="ED8" s="231"/>
      <c r="EE8" s="231"/>
      <c r="EF8" s="231"/>
      <c r="EG8" s="231"/>
      <c r="EH8" s="231"/>
      <c r="EI8" s="231"/>
      <c r="EJ8" s="231"/>
      <c r="EK8" s="231"/>
      <c r="EL8" s="231"/>
      <c r="EM8" s="231"/>
      <c r="EN8" s="231"/>
      <c r="EO8" s="231"/>
      <c r="EP8" s="231"/>
      <c r="EQ8" s="231"/>
      <c r="ER8" s="231"/>
      <c r="ES8" s="231"/>
      <c r="ET8" s="231"/>
      <c r="EU8" s="231"/>
      <c r="EV8" s="231"/>
      <c r="EW8" s="231"/>
      <c r="EX8" s="231"/>
      <c r="EY8" s="231"/>
      <c r="EZ8" s="231"/>
      <c r="FA8" s="231"/>
      <c r="FB8" s="231"/>
      <c r="FC8" s="231"/>
      <c r="FD8" s="231"/>
      <c r="FE8" s="231"/>
      <c r="FF8" s="231"/>
      <c r="FG8" s="231"/>
      <c r="FH8" s="231"/>
      <c r="FI8" s="231"/>
      <c r="FJ8" s="231"/>
      <c r="FK8" s="231"/>
      <c r="FL8" s="231"/>
      <c r="FM8" s="231"/>
      <c r="FN8" s="231"/>
      <c r="FO8" s="231"/>
      <c r="FP8" s="231"/>
      <c r="FQ8" s="231"/>
      <c r="FR8" s="231"/>
      <c r="FS8" s="231"/>
      <c r="FT8" s="231"/>
      <c r="FU8" s="231"/>
      <c r="FV8" s="231"/>
      <c r="FW8" s="231"/>
      <c r="FX8" s="231"/>
      <c r="FY8" s="231"/>
      <c r="FZ8" s="231"/>
      <c r="GA8" s="231"/>
      <c r="GB8" s="231"/>
      <c r="GC8" s="231"/>
      <c r="GD8" s="231"/>
      <c r="GE8" s="231"/>
      <c r="GF8" s="231"/>
      <c r="GG8" s="231"/>
      <c r="GH8" s="231"/>
      <c r="GI8" s="231"/>
      <c r="GJ8" s="231"/>
      <c r="GK8" s="231"/>
      <c r="GL8" s="231"/>
      <c r="GM8" s="231"/>
      <c r="GN8" s="231"/>
      <c r="GO8" s="231"/>
      <c r="GP8" s="231"/>
      <c r="GQ8" s="231"/>
      <c r="GR8" s="231"/>
      <c r="GS8" s="231"/>
      <c r="GT8" s="231"/>
      <c r="GU8" s="231"/>
      <c r="GV8" s="231"/>
      <c r="GW8" s="231"/>
      <c r="GX8" s="231"/>
      <c r="GY8" s="231"/>
      <c r="GZ8" s="231"/>
      <c r="HA8" s="231"/>
      <c r="HB8" s="231"/>
      <c r="HC8" s="231"/>
      <c r="HD8" s="231"/>
      <c r="HE8" s="231"/>
      <c r="HF8" s="231"/>
      <c r="HG8" s="231"/>
      <c r="HH8" s="231"/>
      <c r="HI8" s="231"/>
      <c r="HJ8" s="231"/>
      <c r="HK8" s="231"/>
      <c r="HL8" s="231"/>
      <c r="HM8" s="231"/>
      <c r="HN8" s="231"/>
      <c r="HO8" s="231"/>
      <c r="HP8" s="231"/>
    </row>
    <row r="9" spans="1:224" s="177" customFormat="1" ht="30" customHeight="1" thickBot="1">
      <c r="A9" s="885" t="s">
        <v>403</v>
      </c>
      <c r="B9" s="890"/>
      <c r="C9" s="258"/>
      <c r="D9" s="273"/>
      <c r="E9" s="273"/>
      <c r="F9" s="273"/>
      <c r="I9" s="88"/>
      <c r="J9" s="29"/>
      <c r="K9" s="93"/>
      <c r="L9" s="93"/>
      <c r="M9" s="93"/>
      <c r="N9" s="93"/>
    </row>
    <row r="10" spans="1:224" s="17" customFormat="1" ht="30" customHeight="1">
      <c r="A10" s="235" t="s">
        <v>404</v>
      </c>
      <c r="B10" s="243"/>
      <c r="C10" s="566" t="s">
        <v>405</v>
      </c>
      <c r="D10" s="459">
        <v>0</v>
      </c>
      <c r="E10" s="459">
        <v>0</v>
      </c>
      <c r="F10" s="236">
        <f t="shared" ref="F10:F74" si="0">+D10+E10</f>
        <v>0</v>
      </c>
      <c r="I10" s="88"/>
      <c r="J10" s="29"/>
      <c r="K10" s="93"/>
      <c r="L10" s="93"/>
      <c r="M10" s="93"/>
      <c r="N10" s="93"/>
    </row>
    <row r="11" spans="1:224" s="17" customFormat="1" ht="30" customHeight="1">
      <c r="A11" s="770" t="s">
        <v>406</v>
      </c>
      <c r="B11" s="771"/>
      <c r="C11" s="772" t="s">
        <v>407</v>
      </c>
      <c r="D11" s="773">
        <v>0</v>
      </c>
      <c r="E11" s="773">
        <v>0</v>
      </c>
      <c r="F11" s="774">
        <f t="shared" si="0"/>
        <v>0</v>
      </c>
      <c r="I11" s="88"/>
      <c r="J11" s="29"/>
      <c r="K11" s="93"/>
      <c r="L11" s="93"/>
      <c r="M11" s="93"/>
      <c r="N11" s="93"/>
    </row>
    <row r="12" spans="1:224" s="17" customFormat="1" ht="30" customHeight="1">
      <c r="A12" s="770" t="s">
        <v>408</v>
      </c>
      <c r="B12" s="771"/>
      <c r="C12" s="772" t="s">
        <v>409</v>
      </c>
      <c r="D12" s="773">
        <v>0</v>
      </c>
      <c r="E12" s="773">
        <v>0</v>
      </c>
      <c r="F12" s="774">
        <f t="shared" si="0"/>
        <v>0</v>
      </c>
      <c r="I12" s="88"/>
      <c r="J12" s="29"/>
      <c r="K12" s="93"/>
      <c r="L12" s="93"/>
      <c r="M12" s="93"/>
      <c r="N12" s="93"/>
    </row>
    <row r="13" spans="1:224" s="17" customFormat="1" ht="30" customHeight="1">
      <c r="A13" s="770" t="s">
        <v>410</v>
      </c>
      <c r="B13" s="771"/>
      <c r="C13" s="772" t="s">
        <v>411</v>
      </c>
      <c r="D13" s="773">
        <v>0</v>
      </c>
      <c r="E13" s="773">
        <v>0</v>
      </c>
      <c r="F13" s="774">
        <f t="shared" si="0"/>
        <v>0</v>
      </c>
      <c r="I13" s="88"/>
      <c r="J13" s="29"/>
      <c r="K13" s="93"/>
      <c r="L13" s="93"/>
      <c r="M13" s="93"/>
      <c r="N13" s="93"/>
    </row>
    <row r="14" spans="1:224" s="17" customFormat="1" ht="30" customHeight="1">
      <c r="A14" s="770" t="s">
        <v>412</v>
      </c>
      <c r="B14" s="771"/>
      <c r="C14" s="772" t="s">
        <v>413</v>
      </c>
      <c r="D14" s="773">
        <v>0</v>
      </c>
      <c r="E14" s="773">
        <v>0</v>
      </c>
      <c r="F14" s="774">
        <f t="shared" si="0"/>
        <v>0</v>
      </c>
      <c r="I14" s="88"/>
      <c r="J14" s="29"/>
      <c r="K14" s="93"/>
      <c r="L14" s="93"/>
      <c r="M14" s="93"/>
      <c r="N14" s="93"/>
    </row>
    <row r="15" spans="1:224" s="17" customFormat="1" ht="30" customHeight="1">
      <c r="A15" s="770" t="s">
        <v>414</v>
      </c>
      <c r="B15" s="771"/>
      <c r="C15" s="772" t="s">
        <v>415</v>
      </c>
      <c r="D15" s="773">
        <v>349606</v>
      </c>
      <c r="E15" s="773">
        <v>0</v>
      </c>
      <c r="F15" s="774">
        <f t="shared" si="0"/>
        <v>349606</v>
      </c>
      <c r="I15" s="88"/>
      <c r="J15" s="29"/>
      <c r="K15" s="93"/>
      <c r="L15" s="93"/>
      <c r="M15" s="93"/>
      <c r="N15" s="93"/>
    </row>
    <row r="16" spans="1:224" s="17" customFormat="1" ht="30" customHeight="1">
      <c r="A16" s="770" t="s">
        <v>416</v>
      </c>
      <c r="B16" s="771"/>
      <c r="C16" s="772" t="s">
        <v>417</v>
      </c>
      <c r="D16" s="773">
        <v>0</v>
      </c>
      <c r="E16" s="773">
        <v>0</v>
      </c>
      <c r="F16" s="774">
        <f t="shared" si="0"/>
        <v>0</v>
      </c>
    </row>
    <row r="17" spans="1:6" s="17" customFormat="1" ht="30" customHeight="1">
      <c r="A17" s="770" t="s">
        <v>418</v>
      </c>
      <c r="B17" s="771"/>
      <c r="C17" s="772" t="s">
        <v>419</v>
      </c>
      <c r="D17" s="773">
        <v>0</v>
      </c>
      <c r="E17" s="773">
        <v>0</v>
      </c>
      <c r="F17" s="774">
        <f t="shared" si="0"/>
        <v>0</v>
      </c>
    </row>
    <row r="18" spans="1:6" s="17" customFormat="1" ht="30" customHeight="1">
      <c r="A18" s="770" t="s">
        <v>420</v>
      </c>
      <c r="B18" s="771"/>
      <c r="C18" s="772" t="s">
        <v>421</v>
      </c>
      <c r="D18" s="773">
        <v>0</v>
      </c>
      <c r="E18" s="773">
        <v>0</v>
      </c>
      <c r="F18" s="774">
        <f t="shared" si="0"/>
        <v>0</v>
      </c>
    </row>
    <row r="19" spans="1:6" s="17" customFormat="1" ht="30" customHeight="1">
      <c r="A19" s="770" t="s">
        <v>708</v>
      </c>
      <c r="B19" s="771"/>
      <c r="C19" s="772" t="s">
        <v>423</v>
      </c>
      <c r="D19" s="773">
        <v>0</v>
      </c>
      <c r="E19" s="773">
        <v>0</v>
      </c>
      <c r="F19" s="774">
        <f t="shared" si="0"/>
        <v>0</v>
      </c>
    </row>
    <row r="20" spans="1:6" s="17" customFormat="1" ht="30" customHeight="1">
      <c r="A20" s="770" t="s">
        <v>424</v>
      </c>
      <c r="B20" s="771"/>
      <c r="C20" s="772">
        <v>52500</v>
      </c>
      <c r="D20" s="773">
        <v>0</v>
      </c>
      <c r="E20" s="773">
        <v>0</v>
      </c>
      <c r="F20" s="774">
        <f>+D20+E20</f>
        <v>0</v>
      </c>
    </row>
    <row r="21" spans="1:6" s="17" customFormat="1" ht="30" customHeight="1">
      <c r="A21" s="770" t="s">
        <v>425</v>
      </c>
      <c r="B21" s="771"/>
      <c r="C21" s="772" t="s">
        <v>426</v>
      </c>
      <c r="D21" s="773">
        <v>0</v>
      </c>
      <c r="E21" s="773">
        <v>0</v>
      </c>
      <c r="F21" s="774">
        <f t="shared" si="0"/>
        <v>0</v>
      </c>
    </row>
    <row r="22" spans="1:6" s="17" customFormat="1" ht="30" customHeight="1">
      <c r="A22" s="770" t="s">
        <v>427</v>
      </c>
      <c r="B22" s="771"/>
      <c r="C22" s="772" t="s">
        <v>428</v>
      </c>
      <c r="D22" s="773">
        <v>0</v>
      </c>
      <c r="E22" s="773">
        <v>0</v>
      </c>
      <c r="F22" s="774">
        <f t="shared" si="0"/>
        <v>0</v>
      </c>
    </row>
    <row r="23" spans="1:6" s="17" customFormat="1" ht="30" customHeight="1">
      <c r="A23" s="770" t="s">
        <v>429</v>
      </c>
      <c r="B23" s="771"/>
      <c r="C23" s="772" t="s">
        <v>430</v>
      </c>
      <c r="D23" s="773">
        <v>0</v>
      </c>
      <c r="E23" s="773">
        <v>0</v>
      </c>
      <c r="F23" s="774">
        <f t="shared" si="0"/>
        <v>0</v>
      </c>
    </row>
    <row r="24" spans="1:6" s="17" customFormat="1" ht="30" customHeight="1">
      <c r="A24" s="770" t="s">
        <v>431</v>
      </c>
      <c r="B24" s="771"/>
      <c r="C24" s="772" t="s">
        <v>432</v>
      </c>
      <c r="D24" s="773">
        <v>0</v>
      </c>
      <c r="E24" s="773">
        <v>0</v>
      </c>
      <c r="F24" s="774">
        <f t="shared" si="0"/>
        <v>0</v>
      </c>
    </row>
    <row r="25" spans="1:6" s="17" customFormat="1" ht="30" customHeight="1">
      <c r="A25" s="770" t="s">
        <v>433</v>
      </c>
      <c r="B25" s="771"/>
      <c r="C25" s="772" t="s">
        <v>434</v>
      </c>
      <c r="D25" s="773">
        <v>93221</v>
      </c>
      <c r="E25" s="773">
        <v>0</v>
      </c>
      <c r="F25" s="774">
        <f t="shared" si="0"/>
        <v>93221</v>
      </c>
    </row>
    <row r="26" spans="1:6" s="17" customFormat="1" ht="30" customHeight="1">
      <c r="A26" s="770" t="s">
        <v>435</v>
      </c>
      <c r="B26" s="771"/>
      <c r="C26" s="772" t="s">
        <v>436</v>
      </c>
      <c r="D26" s="773">
        <v>0</v>
      </c>
      <c r="E26" s="773">
        <v>0</v>
      </c>
      <c r="F26" s="774">
        <f t="shared" si="0"/>
        <v>0</v>
      </c>
    </row>
    <row r="27" spans="1:6" s="17" customFormat="1" ht="30" customHeight="1">
      <c r="A27" s="770" t="s">
        <v>437</v>
      </c>
      <c r="B27" s="771"/>
      <c r="C27" s="772" t="s">
        <v>438</v>
      </c>
      <c r="D27" s="773">
        <v>0</v>
      </c>
      <c r="E27" s="773">
        <v>0</v>
      </c>
      <c r="F27" s="774">
        <f t="shared" si="0"/>
        <v>0</v>
      </c>
    </row>
    <row r="28" spans="1:6" s="17" customFormat="1" ht="30" customHeight="1">
      <c r="A28" s="770" t="s">
        <v>439</v>
      </c>
      <c r="B28" s="771"/>
      <c r="C28" s="772" t="s">
        <v>440</v>
      </c>
      <c r="D28" s="773">
        <v>0</v>
      </c>
      <c r="E28" s="773">
        <v>0</v>
      </c>
      <c r="F28" s="774">
        <f t="shared" si="0"/>
        <v>0</v>
      </c>
    </row>
    <row r="29" spans="1:6" s="17" customFormat="1" ht="30" customHeight="1">
      <c r="A29" s="770" t="s">
        <v>441</v>
      </c>
      <c r="B29" s="771"/>
      <c r="C29" s="772" t="s">
        <v>442</v>
      </c>
      <c r="D29" s="773">
        <v>0</v>
      </c>
      <c r="E29" s="773">
        <v>0</v>
      </c>
      <c r="F29" s="774">
        <f t="shared" si="0"/>
        <v>0</v>
      </c>
    </row>
    <row r="30" spans="1:6" s="17" customFormat="1" ht="30" customHeight="1">
      <c r="A30" s="770" t="s">
        <v>443</v>
      </c>
      <c r="B30" s="771"/>
      <c r="C30" s="772" t="s">
        <v>444</v>
      </c>
      <c r="D30" s="773">
        <v>0</v>
      </c>
      <c r="E30" s="773">
        <v>0</v>
      </c>
      <c r="F30" s="774">
        <f t="shared" si="0"/>
        <v>0</v>
      </c>
    </row>
    <row r="31" spans="1:6" s="17" customFormat="1" ht="30" customHeight="1">
      <c r="A31" s="770" t="s">
        <v>445</v>
      </c>
      <c r="B31" s="771"/>
      <c r="C31" s="772" t="s">
        <v>446</v>
      </c>
      <c r="D31" s="773">
        <v>0</v>
      </c>
      <c r="E31" s="773">
        <v>0</v>
      </c>
      <c r="F31" s="774">
        <f t="shared" si="0"/>
        <v>0</v>
      </c>
    </row>
    <row r="32" spans="1:6" s="17" customFormat="1" ht="30" customHeight="1">
      <c r="A32" s="770" t="s">
        <v>447</v>
      </c>
      <c r="B32" s="771"/>
      <c r="C32" s="772" t="s">
        <v>448</v>
      </c>
      <c r="D32" s="773">
        <v>0</v>
      </c>
      <c r="E32" s="773">
        <v>0</v>
      </c>
      <c r="F32" s="774">
        <f>+D32+E32</f>
        <v>0</v>
      </c>
    </row>
    <row r="33" spans="1:6" s="17" customFormat="1" ht="30" customHeight="1">
      <c r="A33" s="770" t="s">
        <v>449</v>
      </c>
      <c r="B33" s="771"/>
      <c r="C33" s="772" t="s">
        <v>450</v>
      </c>
      <c r="D33" s="773">
        <v>0</v>
      </c>
      <c r="E33" s="773">
        <v>0</v>
      </c>
      <c r="F33" s="774">
        <f t="shared" si="0"/>
        <v>0</v>
      </c>
    </row>
    <row r="34" spans="1:6" s="17" customFormat="1" ht="30" customHeight="1">
      <c r="A34" s="770" t="s">
        <v>451</v>
      </c>
      <c r="B34" s="771"/>
      <c r="C34" s="772" t="s">
        <v>452</v>
      </c>
      <c r="D34" s="773">
        <v>0</v>
      </c>
      <c r="E34" s="773">
        <v>0</v>
      </c>
      <c r="F34" s="774">
        <f t="shared" si="0"/>
        <v>0</v>
      </c>
    </row>
    <row r="35" spans="1:6" s="17" customFormat="1" ht="30" customHeight="1">
      <c r="A35" s="770" t="s">
        <v>453</v>
      </c>
      <c r="B35" s="771"/>
      <c r="C35" s="772">
        <v>56001</v>
      </c>
      <c r="D35" s="773">
        <v>0</v>
      </c>
      <c r="E35" s="773">
        <v>0</v>
      </c>
      <c r="F35" s="774">
        <f>+D35+E35</f>
        <v>0</v>
      </c>
    </row>
    <row r="36" spans="1:6" s="17" customFormat="1" ht="30" customHeight="1">
      <c r="A36" s="770" t="s">
        <v>454</v>
      </c>
      <c r="B36" s="771"/>
      <c r="C36" s="772">
        <v>56002</v>
      </c>
      <c r="D36" s="773">
        <v>0</v>
      </c>
      <c r="E36" s="773">
        <v>0</v>
      </c>
      <c r="F36" s="774">
        <f>+D36+E36</f>
        <v>0</v>
      </c>
    </row>
    <row r="37" spans="1:6" s="17" customFormat="1" ht="30" customHeight="1">
      <c r="A37" s="770" t="s">
        <v>455</v>
      </c>
      <c r="B37" s="771"/>
      <c r="C37" s="772">
        <v>56003</v>
      </c>
      <c r="D37" s="773">
        <v>0</v>
      </c>
      <c r="E37" s="773">
        <v>0</v>
      </c>
      <c r="F37" s="774">
        <f>+D37+E37</f>
        <v>0</v>
      </c>
    </row>
    <row r="38" spans="1:6" s="17" customFormat="1" ht="30" customHeight="1">
      <c r="A38" s="770" t="s">
        <v>456</v>
      </c>
      <c r="B38" s="771"/>
      <c r="C38" s="772" t="s">
        <v>457</v>
      </c>
      <c r="D38" s="773">
        <v>0</v>
      </c>
      <c r="E38" s="773">
        <v>0</v>
      </c>
      <c r="F38" s="774">
        <f>+D38+E38</f>
        <v>0</v>
      </c>
    </row>
    <row r="39" spans="1:6" s="17" customFormat="1" ht="30" customHeight="1">
      <c r="A39" s="770" t="s">
        <v>458</v>
      </c>
      <c r="B39" s="771"/>
      <c r="C39" s="772" t="s">
        <v>459</v>
      </c>
      <c r="D39" s="773">
        <v>0</v>
      </c>
      <c r="E39" s="773">
        <v>0</v>
      </c>
      <c r="F39" s="774">
        <f t="shared" si="0"/>
        <v>0</v>
      </c>
    </row>
    <row r="40" spans="1:6" s="17" customFormat="1" ht="30" customHeight="1">
      <c r="A40" s="770" t="s">
        <v>460</v>
      </c>
      <c r="B40" s="771"/>
      <c r="C40" s="772" t="s">
        <v>461</v>
      </c>
      <c r="D40" s="773">
        <v>0</v>
      </c>
      <c r="E40" s="773">
        <v>0</v>
      </c>
      <c r="F40" s="774">
        <f t="shared" si="0"/>
        <v>0</v>
      </c>
    </row>
    <row r="41" spans="1:6" s="17" customFormat="1" ht="30" customHeight="1">
      <c r="A41" s="770" t="s">
        <v>462</v>
      </c>
      <c r="B41" s="771"/>
      <c r="C41" s="772" t="s">
        <v>463</v>
      </c>
      <c r="D41" s="773">
        <v>0</v>
      </c>
      <c r="E41" s="773">
        <v>0</v>
      </c>
      <c r="F41" s="774">
        <f t="shared" si="0"/>
        <v>0</v>
      </c>
    </row>
    <row r="42" spans="1:6" s="17" customFormat="1" ht="30" customHeight="1">
      <c r="A42" s="770" t="s">
        <v>464</v>
      </c>
      <c r="B42" s="771"/>
      <c r="C42" s="772" t="s">
        <v>465</v>
      </c>
      <c r="D42" s="773">
        <v>0</v>
      </c>
      <c r="E42" s="773">
        <v>0</v>
      </c>
      <c r="F42" s="774">
        <f t="shared" si="0"/>
        <v>0</v>
      </c>
    </row>
    <row r="43" spans="1:6" s="17" customFormat="1" ht="30" customHeight="1">
      <c r="A43" s="770" t="s">
        <v>466</v>
      </c>
      <c r="B43" s="771"/>
      <c r="C43" s="772" t="s">
        <v>467</v>
      </c>
      <c r="D43" s="773">
        <v>0</v>
      </c>
      <c r="E43" s="773">
        <v>0</v>
      </c>
      <c r="F43" s="774">
        <f t="shared" si="0"/>
        <v>0</v>
      </c>
    </row>
    <row r="44" spans="1:6" s="17" customFormat="1" ht="30" customHeight="1">
      <c r="A44" s="770" t="s">
        <v>468</v>
      </c>
      <c r="B44" s="771"/>
      <c r="C44" s="772" t="s">
        <v>469</v>
      </c>
      <c r="D44" s="773">
        <v>0</v>
      </c>
      <c r="E44" s="773">
        <v>0</v>
      </c>
      <c r="F44" s="774">
        <f t="shared" si="0"/>
        <v>0</v>
      </c>
    </row>
    <row r="45" spans="1:6" s="17" customFormat="1" ht="30" customHeight="1">
      <c r="A45" s="770" t="s">
        <v>470</v>
      </c>
      <c r="B45" s="771"/>
      <c r="C45" s="772" t="s">
        <v>471</v>
      </c>
      <c r="D45" s="773">
        <v>0</v>
      </c>
      <c r="E45" s="773">
        <v>0</v>
      </c>
      <c r="F45" s="774">
        <f t="shared" si="0"/>
        <v>0</v>
      </c>
    </row>
    <row r="46" spans="1:6" s="17" customFormat="1" ht="30" customHeight="1">
      <c r="A46" s="770" t="s">
        <v>472</v>
      </c>
      <c r="B46" s="771"/>
      <c r="C46" s="772" t="s">
        <v>473</v>
      </c>
      <c r="D46" s="773">
        <v>0</v>
      </c>
      <c r="E46" s="773">
        <v>0</v>
      </c>
      <c r="F46" s="774">
        <f t="shared" si="0"/>
        <v>0</v>
      </c>
    </row>
    <row r="47" spans="1:6" s="17" customFormat="1" ht="30" customHeight="1">
      <c r="A47" s="770" t="s">
        <v>474</v>
      </c>
      <c r="B47" s="771"/>
      <c r="C47" s="772" t="s">
        <v>475</v>
      </c>
      <c r="D47" s="773">
        <v>0</v>
      </c>
      <c r="E47" s="773">
        <v>0</v>
      </c>
      <c r="F47" s="774">
        <f t="shared" si="0"/>
        <v>0</v>
      </c>
    </row>
    <row r="48" spans="1:6" s="17" customFormat="1" ht="30" customHeight="1">
      <c r="A48" s="770" t="s">
        <v>476</v>
      </c>
      <c r="B48" s="771"/>
      <c r="C48" s="772" t="s">
        <v>477</v>
      </c>
      <c r="D48" s="773">
        <v>36184</v>
      </c>
      <c r="E48" s="773">
        <v>0</v>
      </c>
      <c r="F48" s="774">
        <f t="shared" si="0"/>
        <v>36184</v>
      </c>
    </row>
    <row r="49" spans="1:6" s="17" customFormat="1" ht="30" customHeight="1">
      <c r="A49" s="770" t="s">
        <v>478</v>
      </c>
      <c r="B49" s="771"/>
      <c r="C49" s="772" t="s">
        <v>479</v>
      </c>
      <c r="D49" s="773">
        <v>55331</v>
      </c>
      <c r="E49" s="773">
        <v>0</v>
      </c>
      <c r="F49" s="774">
        <f t="shared" si="0"/>
        <v>55331</v>
      </c>
    </row>
    <row r="50" spans="1:6" s="17" customFormat="1" ht="30" customHeight="1">
      <c r="A50" s="770" t="s">
        <v>480</v>
      </c>
      <c r="B50" s="771"/>
      <c r="C50" s="772" t="s">
        <v>481</v>
      </c>
      <c r="D50" s="773">
        <v>0</v>
      </c>
      <c r="E50" s="773">
        <v>0</v>
      </c>
      <c r="F50" s="774">
        <f t="shared" si="0"/>
        <v>0</v>
      </c>
    </row>
    <row r="51" spans="1:6" s="17" customFormat="1" ht="30" customHeight="1">
      <c r="A51" s="770" t="s">
        <v>482</v>
      </c>
      <c r="B51" s="771"/>
      <c r="C51" s="772" t="s">
        <v>483</v>
      </c>
      <c r="D51" s="773">
        <v>0</v>
      </c>
      <c r="E51" s="773">
        <v>0</v>
      </c>
      <c r="F51" s="774">
        <f t="shared" si="0"/>
        <v>0</v>
      </c>
    </row>
    <row r="52" spans="1:6" s="17" customFormat="1" ht="30" customHeight="1">
      <c r="A52" s="770" t="s">
        <v>484</v>
      </c>
      <c r="B52" s="771"/>
      <c r="C52" s="772" t="s">
        <v>485</v>
      </c>
      <c r="D52" s="773">
        <v>0</v>
      </c>
      <c r="E52" s="773">
        <v>0</v>
      </c>
      <c r="F52" s="774">
        <f t="shared" si="0"/>
        <v>0</v>
      </c>
    </row>
    <row r="53" spans="1:6" s="17" customFormat="1" ht="30" customHeight="1">
      <c r="A53" s="770" t="s">
        <v>607</v>
      </c>
      <c r="B53" s="771"/>
      <c r="C53" s="772" t="s">
        <v>608</v>
      </c>
      <c r="D53" s="773">
        <v>0</v>
      </c>
      <c r="E53" s="773">
        <v>0</v>
      </c>
      <c r="F53" s="774">
        <f>+D53+E53</f>
        <v>0</v>
      </c>
    </row>
    <row r="54" spans="1:6" s="17" customFormat="1" ht="30" customHeight="1">
      <c r="A54" s="770" t="s">
        <v>487</v>
      </c>
      <c r="B54" s="771"/>
      <c r="C54" s="772" t="s">
        <v>488</v>
      </c>
      <c r="D54" s="773">
        <v>44662</v>
      </c>
      <c r="E54" s="773">
        <v>0</v>
      </c>
      <c r="F54" s="774">
        <f t="shared" si="0"/>
        <v>44662</v>
      </c>
    </row>
    <row r="55" spans="1:6" s="17" customFormat="1" ht="30" customHeight="1">
      <c r="A55" s="770" t="s">
        <v>489</v>
      </c>
      <c r="B55" s="771"/>
      <c r="C55" s="772" t="s">
        <v>490</v>
      </c>
      <c r="D55" s="773">
        <v>0</v>
      </c>
      <c r="E55" s="773">
        <v>0</v>
      </c>
      <c r="F55" s="774">
        <f t="shared" si="0"/>
        <v>0</v>
      </c>
    </row>
    <row r="56" spans="1:6" s="17" customFormat="1" ht="30" customHeight="1" thickBot="1">
      <c r="A56" s="775" t="s">
        <v>491</v>
      </c>
      <c r="B56" s="776"/>
      <c r="C56" s="777" t="s">
        <v>492</v>
      </c>
      <c r="D56" s="773">
        <v>0</v>
      </c>
      <c r="E56" s="778">
        <v>0</v>
      </c>
      <c r="F56" s="779">
        <f t="shared" si="0"/>
        <v>0</v>
      </c>
    </row>
    <row r="57" spans="1:6" s="177" customFormat="1" ht="30" customHeight="1" thickBot="1">
      <c r="A57" s="264" t="s">
        <v>493</v>
      </c>
      <c r="B57" s="265"/>
      <c r="C57" s="567"/>
      <c r="D57" s="270">
        <f>SUM(D10:D56)</f>
        <v>579004</v>
      </c>
      <c r="E57" s="270">
        <f>SUM(E10:E56)</f>
        <v>0</v>
      </c>
      <c r="F57" s="270">
        <f t="shared" si="0"/>
        <v>579004</v>
      </c>
    </row>
    <row r="58" spans="1:6" s="17" customFormat="1" ht="30" customHeight="1">
      <c r="A58" s="237"/>
      <c r="B58" s="238"/>
      <c r="C58" s="568"/>
      <c r="D58" s="569"/>
      <c r="E58" s="569"/>
      <c r="F58" s="569"/>
    </row>
    <row r="59" spans="1:6" s="17" customFormat="1" ht="30" customHeight="1">
      <c r="A59" s="239"/>
      <c r="B59" s="239"/>
      <c r="C59" s="239"/>
      <c r="D59" s="240"/>
      <c r="E59" s="240"/>
      <c r="F59" s="240"/>
    </row>
    <row r="60" spans="1:6" s="17" customFormat="1" ht="30" customHeight="1" thickBot="1">
      <c r="A60" s="239"/>
      <c r="B60" s="239"/>
      <c r="C60" s="239"/>
      <c r="D60" s="240"/>
      <c r="E60" s="240"/>
      <c r="F60" s="240"/>
    </row>
    <row r="61" spans="1:6" s="17" customFormat="1" ht="30" customHeight="1" thickBot="1">
      <c r="A61" s="230"/>
      <c r="B61" s="231"/>
      <c r="C61" s="887" t="str">
        <f>C7</f>
        <v>2023-24</v>
      </c>
      <c r="D61" s="888"/>
      <c r="E61" s="888"/>
      <c r="F61" s="889"/>
    </row>
    <row r="62" spans="1:6" s="17" customFormat="1" ht="111.6" customHeight="1" thickBot="1">
      <c r="A62" s="1008" t="s">
        <v>603</v>
      </c>
      <c r="B62" s="1009"/>
      <c r="C62" s="233" t="s">
        <v>269</v>
      </c>
      <c r="D62" s="234" t="s">
        <v>604</v>
      </c>
      <c r="E62" s="565" t="s">
        <v>605</v>
      </c>
      <c r="F62" s="233" t="s">
        <v>606</v>
      </c>
    </row>
    <row r="63" spans="1:6" s="17" customFormat="1" ht="30" customHeight="1" thickBot="1">
      <c r="A63" s="891" t="s">
        <v>162</v>
      </c>
      <c r="B63" s="892"/>
      <c r="C63" s="241"/>
      <c r="D63" s="242"/>
      <c r="E63" s="242"/>
      <c r="F63" s="242"/>
    </row>
    <row r="64" spans="1:6" s="17" customFormat="1" ht="30" customHeight="1">
      <c r="A64" s="235" t="s">
        <v>495</v>
      </c>
      <c r="B64" s="243"/>
      <c r="C64" s="244" t="s">
        <v>496</v>
      </c>
      <c r="D64" s="459">
        <v>4382</v>
      </c>
      <c r="E64" s="459">
        <v>0</v>
      </c>
      <c r="F64" s="236">
        <f t="shared" si="0"/>
        <v>4382</v>
      </c>
    </row>
    <row r="65" spans="1:6" s="17" customFormat="1" ht="30" customHeight="1">
      <c r="A65" s="770" t="s">
        <v>497</v>
      </c>
      <c r="B65" s="771"/>
      <c r="C65" s="780" t="s">
        <v>498</v>
      </c>
      <c r="D65" s="773">
        <v>0</v>
      </c>
      <c r="E65" s="773">
        <v>0</v>
      </c>
      <c r="F65" s="774">
        <f t="shared" si="0"/>
        <v>0</v>
      </c>
    </row>
    <row r="66" spans="1:6" s="17" customFormat="1" ht="30" customHeight="1">
      <c r="A66" s="770" t="s">
        <v>499</v>
      </c>
      <c r="B66" s="771"/>
      <c r="C66" s="780" t="s">
        <v>500</v>
      </c>
      <c r="D66" s="773">
        <v>0</v>
      </c>
      <c r="E66" s="773">
        <v>0</v>
      </c>
      <c r="F66" s="774">
        <f t="shared" si="0"/>
        <v>0</v>
      </c>
    </row>
    <row r="67" spans="1:6" s="17" customFormat="1" ht="30" customHeight="1">
      <c r="A67" s="770" t="s">
        <v>501</v>
      </c>
      <c r="B67" s="771"/>
      <c r="C67" s="780" t="s">
        <v>502</v>
      </c>
      <c r="D67" s="773">
        <v>850</v>
      </c>
      <c r="E67" s="773">
        <v>0</v>
      </c>
      <c r="F67" s="774">
        <f t="shared" si="0"/>
        <v>850</v>
      </c>
    </row>
    <row r="68" spans="1:6" s="17" customFormat="1" ht="30" customHeight="1">
      <c r="A68" s="770" t="s">
        <v>609</v>
      </c>
      <c r="B68" s="771"/>
      <c r="C68" s="780" t="s">
        <v>504</v>
      </c>
      <c r="D68" s="773">
        <v>0</v>
      </c>
      <c r="E68" s="773">
        <v>0</v>
      </c>
      <c r="F68" s="774">
        <f t="shared" si="0"/>
        <v>0</v>
      </c>
    </row>
    <row r="69" spans="1:6" s="17" customFormat="1" ht="30" customHeight="1">
      <c r="A69" s="770" t="s">
        <v>505</v>
      </c>
      <c r="B69" s="771"/>
      <c r="C69" s="780" t="s">
        <v>506</v>
      </c>
      <c r="D69" s="773">
        <v>0</v>
      </c>
      <c r="E69" s="773">
        <v>0</v>
      </c>
      <c r="F69" s="774">
        <f t="shared" si="0"/>
        <v>0</v>
      </c>
    </row>
    <row r="70" spans="1:6" s="17" customFormat="1" ht="30" customHeight="1">
      <c r="A70" s="1040" t="s">
        <v>695</v>
      </c>
      <c r="B70" s="771"/>
      <c r="C70" s="1037">
        <v>63100</v>
      </c>
      <c r="D70" s="1038">
        <v>0</v>
      </c>
      <c r="E70" s="1038">
        <v>0</v>
      </c>
      <c r="F70" s="1039">
        <v>0</v>
      </c>
    </row>
    <row r="71" spans="1:6" s="17" customFormat="1" ht="30" customHeight="1">
      <c r="A71" s="770" t="s">
        <v>507</v>
      </c>
      <c r="B71" s="771"/>
      <c r="C71" s="780" t="s">
        <v>508</v>
      </c>
      <c r="D71" s="773">
        <v>0</v>
      </c>
      <c r="E71" s="773">
        <v>0</v>
      </c>
      <c r="F71" s="774">
        <f t="shared" si="0"/>
        <v>0</v>
      </c>
    </row>
    <row r="72" spans="1:6" s="17" customFormat="1" ht="30" customHeight="1">
      <c r="A72" s="770" t="s">
        <v>712</v>
      </c>
      <c r="B72" s="771"/>
      <c r="C72" s="780" t="s">
        <v>510</v>
      </c>
      <c r="D72" s="773">
        <v>0</v>
      </c>
      <c r="E72" s="773">
        <v>0</v>
      </c>
      <c r="F72" s="774">
        <f t="shared" si="0"/>
        <v>0</v>
      </c>
    </row>
    <row r="73" spans="1:6" s="17" customFormat="1" ht="30" customHeight="1">
      <c r="A73" s="770" t="s">
        <v>511</v>
      </c>
      <c r="B73" s="771"/>
      <c r="C73" s="780" t="s">
        <v>512</v>
      </c>
      <c r="D73" s="773">
        <v>12625</v>
      </c>
      <c r="E73" s="773">
        <v>0</v>
      </c>
      <c r="F73" s="774">
        <f t="shared" si="0"/>
        <v>12625</v>
      </c>
    </row>
    <row r="74" spans="1:6" s="17" customFormat="1" ht="30" customHeight="1">
      <c r="A74" s="770" t="s">
        <v>690</v>
      </c>
      <c r="B74" s="771"/>
      <c r="C74" s="780" t="s">
        <v>513</v>
      </c>
      <c r="D74" s="773">
        <v>0</v>
      </c>
      <c r="E74" s="773">
        <v>0</v>
      </c>
      <c r="F74" s="774">
        <f t="shared" si="0"/>
        <v>0</v>
      </c>
    </row>
    <row r="75" spans="1:6" s="17" customFormat="1" ht="30" customHeight="1">
      <c r="A75" s="770" t="s">
        <v>514</v>
      </c>
      <c r="B75" s="771"/>
      <c r="C75" s="780" t="s">
        <v>515</v>
      </c>
      <c r="D75" s="773">
        <v>0</v>
      </c>
      <c r="E75" s="773">
        <v>0</v>
      </c>
      <c r="F75" s="774">
        <f t="shared" ref="F75:F110" si="1">+D75+E75</f>
        <v>0</v>
      </c>
    </row>
    <row r="76" spans="1:6" s="17" customFormat="1" ht="30" customHeight="1">
      <c r="A76" s="770" t="s">
        <v>516</v>
      </c>
      <c r="B76" s="771"/>
      <c r="C76" s="780" t="s">
        <v>517</v>
      </c>
      <c r="D76" s="773">
        <v>12000</v>
      </c>
      <c r="E76" s="773">
        <v>0</v>
      </c>
      <c r="F76" s="774">
        <f t="shared" si="1"/>
        <v>12000</v>
      </c>
    </row>
    <row r="77" spans="1:6" s="17" customFormat="1" ht="30" customHeight="1">
      <c r="A77" s="770" t="s">
        <v>518</v>
      </c>
      <c r="B77" s="771"/>
      <c r="C77" s="780" t="s">
        <v>519</v>
      </c>
      <c r="D77" s="773">
        <v>10186</v>
      </c>
      <c r="E77" s="773">
        <v>0</v>
      </c>
      <c r="F77" s="774">
        <f t="shared" si="1"/>
        <v>10186</v>
      </c>
    </row>
    <row r="78" spans="1:6" s="17" customFormat="1" ht="30" customHeight="1">
      <c r="A78" s="770" t="s">
        <v>520</v>
      </c>
      <c r="B78" s="771"/>
      <c r="C78" s="780" t="s">
        <v>521</v>
      </c>
      <c r="D78" s="773">
        <v>13385</v>
      </c>
      <c r="E78" s="773">
        <v>0</v>
      </c>
      <c r="F78" s="774">
        <f t="shared" si="1"/>
        <v>13385</v>
      </c>
    </row>
    <row r="79" spans="1:6" s="17" customFormat="1" ht="30" customHeight="1">
      <c r="A79" s="770" t="s">
        <v>522</v>
      </c>
      <c r="B79" s="771"/>
      <c r="C79" s="780" t="s">
        <v>523</v>
      </c>
      <c r="D79" s="773">
        <v>0</v>
      </c>
      <c r="E79" s="773">
        <v>0</v>
      </c>
      <c r="F79" s="774">
        <f t="shared" si="1"/>
        <v>0</v>
      </c>
    </row>
    <row r="80" spans="1:6" s="17" customFormat="1" ht="30" customHeight="1">
      <c r="A80" s="770" t="s">
        <v>524</v>
      </c>
      <c r="B80" s="771"/>
      <c r="C80" s="780" t="s">
        <v>525</v>
      </c>
      <c r="D80" s="773">
        <v>1470</v>
      </c>
      <c r="E80" s="773">
        <v>0</v>
      </c>
      <c r="F80" s="774">
        <f t="shared" si="1"/>
        <v>1470</v>
      </c>
    </row>
    <row r="81" spans="1:6" s="17" customFormat="1" ht="30" customHeight="1">
      <c r="A81" s="770" t="s">
        <v>526</v>
      </c>
      <c r="B81" s="771"/>
      <c r="C81" s="780" t="s">
        <v>527</v>
      </c>
      <c r="D81" s="773">
        <v>0</v>
      </c>
      <c r="E81" s="773">
        <v>0</v>
      </c>
      <c r="F81" s="774">
        <f t="shared" ref="F81:F86" si="2">+D81+E81</f>
        <v>0</v>
      </c>
    </row>
    <row r="82" spans="1:6" s="17" customFormat="1" ht="30" customHeight="1">
      <c r="A82" s="770" t="s">
        <v>528</v>
      </c>
      <c r="B82" s="771"/>
      <c r="C82" s="780" t="s">
        <v>529</v>
      </c>
      <c r="D82" s="773">
        <v>0</v>
      </c>
      <c r="E82" s="773">
        <v>0</v>
      </c>
      <c r="F82" s="774">
        <f t="shared" si="2"/>
        <v>0</v>
      </c>
    </row>
    <row r="83" spans="1:6" s="17" customFormat="1" ht="30" customHeight="1">
      <c r="A83" s="770" t="s">
        <v>530</v>
      </c>
      <c r="B83" s="771"/>
      <c r="C83" s="780" t="s">
        <v>531</v>
      </c>
      <c r="D83" s="773">
        <v>0</v>
      </c>
      <c r="E83" s="773">
        <v>0</v>
      </c>
      <c r="F83" s="774">
        <f t="shared" si="2"/>
        <v>0</v>
      </c>
    </row>
    <row r="84" spans="1:6" s="17" customFormat="1" ht="30" customHeight="1">
      <c r="A84" s="770" t="s">
        <v>532</v>
      </c>
      <c r="B84" s="771"/>
      <c r="C84" s="780" t="s">
        <v>533</v>
      </c>
      <c r="D84" s="773">
        <v>0</v>
      </c>
      <c r="E84" s="773">
        <v>0</v>
      </c>
      <c r="F84" s="774">
        <f t="shared" si="2"/>
        <v>0</v>
      </c>
    </row>
    <row r="85" spans="1:6" s="17" customFormat="1" ht="30" customHeight="1">
      <c r="A85" s="770" t="s">
        <v>534</v>
      </c>
      <c r="B85" s="771"/>
      <c r="C85" s="780" t="s">
        <v>535</v>
      </c>
      <c r="D85" s="773">
        <v>0</v>
      </c>
      <c r="E85" s="773">
        <v>0</v>
      </c>
      <c r="F85" s="774">
        <f t="shared" si="2"/>
        <v>0</v>
      </c>
    </row>
    <row r="86" spans="1:6" s="17" customFormat="1" ht="30" customHeight="1">
      <c r="A86" s="770" t="s">
        <v>536</v>
      </c>
      <c r="B86" s="771"/>
      <c r="C86" s="780" t="s">
        <v>537</v>
      </c>
      <c r="D86" s="773">
        <v>0</v>
      </c>
      <c r="E86" s="773">
        <v>0</v>
      </c>
      <c r="F86" s="774">
        <f t="shared" si="2"/>
        <v>0</v>
      </c>
    </row>
    <row r="87" spans="1:6" s="17" customFormat="1" ht="30" customHeight="1">
      <c r="A87" s="770" t="s">
        <v>538</v>
      </c>
      <c r="B87" s="771"/>
      <c r="C87" s="780" t="s">
        <v>539</v>
      </c>
      <c r="D87" s="773">
        <v>0</v>
      </c>
      <c r="E87" s="773">
        <v>0</v>
      </c>
      <c r="F87" s="774">
        <f t="shared" si="1"/>
        <v>0</v>
      </c>
    </row>
    <row r="88" spans="1:6" s="17" customFormat="1" ht="30" customHeight="1">
      <c r="A88" s="770" t="s">
        <v>610</v>
      </c>
      <c r="B88" s="771"/>
      <c r="C88" s="780">
        <v>69100</v>
      </c>
      <c r="D88" s="773">
        <v>0</v>
      </c>
      <c r="E88" s="773">
        <v>0</v>
      </c>
      <c r="F88" s="774">
        <f t="shared" si="1"/>
        <v>0</v>
      </c>
    </row>
    <row r="89" spans="1:6" s="17" customFormat="1" ht="30" customHeight="1">
      <c r="A89" s="770" t="s">
        <v>611</v>
      </c>
      <c r="B89" s="771"/>
      <c r="C89" s="780">
        <v>69200</v>
      </c>
      <c r="D89" s="773">
        <v>0</v>
      </c>
      <c r="E89" s="773">
        <v>0</v>
      </c>
      <c r="F89" s="774">
        <f t="shared" si="1"/>
        <v>0</v>
      </c>
    </row>
    <row r="90" spans="1:6" s="17" customFormat="1" ht="30" customHeight="1">
      <c r="A90" s="770" t="s">
        <v>540</v>
      </c>
      <c r="B90" s="771"/>
      <c r="C90" s="780" t="s">
        <v>541</v>
      </c>
      <c r="D90" s="773">
        <v>0</v>
      </c>
      <c r="E90" s="773">
        <v>0</v>
      </c>
      <c r="F90" s="774">
        <f t="shared" si="1"/>
        <v>0</v>
      </c>
    </row>
    <row r="91" spans="1:6" s="17" customFormat="1" ht="30" customHeight="1">
      <c r="A91" s="770" t="s">
        <v>397</v>
      </c>
      <c r="B91" s="771"/>
      <c r="C91" s="780" t="s">
        <v>543</v>
      </c>
      <c r="D91" s="773">
        <v>0</v>
      </c>
      <c r="E91" s="773">
        <v>0</v>
      </c>
      <c r="F91" s="774">
        <f t="shared" si="1"/>
        <v>0</v>
      </c>
    </row>
    <row r="92" spans="1:6" s="17" customFormat="1" ht="30" customHeight="1" thickBot="1">
      <c r="A92" s="775" t="s">
        <v>544</v>
      </c>
      <c r="B92" s="776"/>
      <c r="C92" s="781" t="s">
        <v>545</v>
      </c>
      <c r="D92" s="773">
        <v>0</v>
      </c>
      <c r="E92" s="773">
        <v>0</v>
      </c>
      <c r="F92" s="779">
        <f t="shared" si="1"/>
        <v>0</v>
      </c>
    </row>
    <row r="93" spans="1:6" s="17" customFormat="1" ht="30" customHeight="1" thickBot="1">
      <c r="A93" s="885" t="s">
        <v>612</v>
      </c>
      <c r="B93" s="890"/>
      <c r="C93" s="267"/>
      <c r="D93" s="266">
        <f>SUM(D64:D92)</f>
        <v>54898</v>
      </c>
      <c r="E93" s="266">
        <f>SUM(E64:E92)</f>
        <v>0</v>
      </c>
      <c r="F93" s="266">
        <f t="shared" si="1"/>
        <v>54898</v>
      </c>
    </row>
    <row r="94" spans="1:6" s="17" customFormat="1" ht="30" customHeight="1">
      <c r="A94" s="245"/>
      <c r="B94" s="245"/>
      <c r="C94" s="245"/>
      <c r="D94" s="246"/>
      <c r="E94" s="246"/>
      <c r="F94" s="246"/>
    </row>
    <row r="95" spans="1:6" s="17" customFormat="1" ht="30" customHeight="1" thickBot="1">
      <c r="A95" s="245"/>
      <c r="B95" s="245"/>
      <c r="C95" s="245"/>
      <c r="D95" s="246"/>
      <c r="E95" s="246"/>
      <c r="F95" s="246"/>
    </row>
    <row r="96" spans="1:6" s="17" customFormat="1" ht="30" customHeight="1" thickBot="1">
      <c r="A96" s="247"/>
      <c r="B96" s="247"/>
      <c r="C96" s="887" t="str">
        <f>C7</f>
        <v>2023-24</v>
      </c>
      <c r="D96" s="888"/>
      <c r="E96" s="888"/>
      <c r="F96" s="889"/>
    </row>
    <row r="97" spans="1:6" s="17" customFormat="1" ht="111.6" customHeight="1" thickBot="1">
      <c r="A97" s="1010" t="s">
        <v>163</v>
      </c>
      <c r="B97" s="1011"/>
      <c r="C97" s="233" t="s">
        <v>269</v>
      </c>
      <c r="D97" s="234" t="s">
        <v>604</v>
      </c>
      <c r="E97" s="565" t="s">
        <v>605</v>
      </c>
      <c r="F97" s="233" t="s">
        <v>606</v>
      </c>
    </row>
    <row r="98" spans="1:6" s="17" customFormat="1" ht="30" customHeight="1">
      <c r="A98" s="235" t="s">
        <v>547</v>
      </c>
      <c r="B98" s="243"/>
      <c r="C98" s="244" t="s">
        <v>548</v>
      </c>
      <c r="D98" s="459">
        <v>0</v>
      </c>
      <c r="E98" s="459">
        <v>0</v>
      </c>
      <c r="F98" s="236">
        <f t="shared" si="1"/>
        <v>0</v>
      </c>
    </row>
    <row r="99" spans="1:6" s="17" customFormat="1" ht="30" customHeight="1">
      <c r="A99" s="770" t="s">
        <v>613</v>
      </c>
      <c r="B99" s="771"/>
      <c r="C99" s="780" t="s">
        <v>550</v>
      </c>
      <c r="D99" s="773">
        <v>0</v>
      </c>
      <c r="E99" s="773">
        <v>0</v>
      </c>
      <c r="F99" s="774">
        <f t="shared" si="1"/>
        <v>0</v>
      </c>
    </row>
    <row r="100" spans="1:6" s="17" customFormat="1" ht="30" customHeight="1">
      <c r="A100" s="770" t="s">
        <v>551</v>
      </c>
      <c r="B100" s="771"/>
      <c r="C100" s="780" t="s">
        <v>552</v>
      </c>
      <c r="D100" s="773">
        <v>0</v>
      </c>
      <c r="E100" s="773">
        <v>0</v>
      </c>
      <c r="F100" s="774">
        <f t="shared" si="1"/>
        <v>0</v>
      </c>
    </row>
    <row r="101" spans="1:6" s="17" customFormat="1" ht="30" customHeight="1">
      <c r="A101" s="770" t="s">
        <v>553</v>
      </c>
      <c r="B101" s="771"/>
      <c r="C101" s="780" t="s">
        <v>554</v>
      </c>
      <c r="D101" s="773">
        <v>0</v>
      </c>
      <c r="E101" s="773">
        <v>0</v>
      </c>
      <c r="F101" s="774">
        <f t="shared" si="1"/>
        <v>0</v>
      </c>
    </row>
    <row r="102" spans="1:6" s="17" customFormat="1" ht="30" customHeight="1">
      <c r="A102" s="770" t="s">
        <v>556</v>
      </c>
      <c r="B102" s="771"/>
      <c r="C102" s="1037" t="s">
        <v>557</v>
      </c>
      <c r="D102" s="1038">
        <v>0</v>
      </c>
      <c r="E102" s="1038">
        <v>0</v>
      </c>
      <c r="F102" s="1039">
        <f t="shared" si="1"/>
        <v>0</v>
      </c>
    </row>
    <row r="103" spans="1:6" s="17" customFormat="1" ht="30" customHeight="1">
      <c r="A103" s="1120" t="s">
        <v>699</v>
      </c>
      <c r="B103" s="1121"/>
      <c r="C103" s="1122">
        <v>73001</v>
      </c>
      <c r="D103" s="1146">
        <v>0</v>
      </c>
      <c r="E103" s="1146">
        <v>0</v>
      </c>
      <c r="F103" s="1078">
        <f t="shared" si="1"/>
        <v>0</v>
      </c>
    </row>
    <row r="104" spans="1:6" s="17" customFormat="1" ht="30" customHeight="1">
      <c r="A104" s="1123" t="s">
        <v>700</v>
      </c>
      <c r="B104" s="1124"/>
      <c r="C104" s="1125">
        <v>73002</v>
      </c>
      <c r="D104" s="1147">
        <v>0</v>
      </c>
      <c r="E104" s="1147">
        <v>0</v>
      </c>
      <c r="F104" s="1079">
        <f t="shared" si="1"/>
        <v>0</v>
      </c>
    </row>
    <row r="105" spans="1:6" s="17" customFormat="1" ht="30" customHeight="1">
      <c r="A105" s="770" t="s">
        <v>555</v>
      </c>
      <c r="B105" s="771"/>
      <c r="C105" s="1075">
        <v>73050</v>
      </c>
      <c r="D105" s="1076">
        <v>0</v>
      </c>
      <c r="E105" s="1076">
        <v>0</v>
      </c>
      <c r="F105" s="1077">
        <f>+D105+E105</f>
        <v>0</v>
      </c>
    </row>
    <row r="106" spans="1:6" s="17" customFormat="1" ht="30" customHeight="1">
      <c r="A106" s="1040" t="s">
        <v>694</v>
      </c>
      <c r="B106" s="771"/>
      <c r="C106" s="1037">
        <v>73100</v>
      </c>
      <c r="D106" s="1038">
        <v>0</v>
      </c>
      <c r="E106" s="1038">
        <v>0</v>
      </c>
      <c r="F106" s="1077">
        <f>+D106+E106</f>
        <v>0</v>
      </c>
    </row>
    <row r="107" spans="1:6" s="17" customFormat="1" ht="47.25" customHeight="1">
      <c r="A107" s="1104" t="s">
        <v>614</v>
      </c>
      <c r="B107" s="1105"/>
      <c r="C107" s="780" t="s">
        <v>559</v>
      </c>
      <c r="D107" s="773">
        <v>0</v>
      </c>
      <c r="E107" s="773">
        <v>0</v>
      </c>
      <c r="F107" s="774">
        <f t="shared" si="1"/>
        <v>0</v>
      </c>
    </row>
    <row r="108" spans="1:6" s="17" customFormat="1" ht="30" customHeight="1">
      <c r="A108" s="770" t="s">
        <v>560</v>
      </c>
      <c r="B108" s="771"/>
      <c r="C108" s="780" t="s">
        <v>561</v>
      </c>
      <c r="D108" s="773">
        <v>0</v>
      </c>
      <c r="E108" s="773">
        <v>0</v>
      </c>
      <c r="F108" s="774">
        <f t="shared" si="1"/>
        <v>0</v>
      </c>
    </row>
    <row r="109" spans="1:6" s="17" customFormat="1" ht="30" customHeight="1">
      <c r="A109" s="770" t="s">
        <v>562</v>
      </c>
      <c r="B109" s="771"/>
      <c r="C109" s="780" t="s">
        <v>563</v>
      </c>
      <c r="D109" s="773">
        <v>0</v>
      </c>
      <c r="E109" s="773">
        <v>0</v>
      </c>
      <c r="F109" s="774">
        <f t="shared" si="1"/>
        <v>0</v>
      </c>
    </row>
    <row r="110" spans="1:6" s="17" customFormat="1" ht="30" customHeight="1" thickBot="1">
      <c r="A110" s="775" t="s">
        <v>564</v>
      </c>
      <c r="B110" s="776"/>
      <c r="C110" s="781" t="s">
        <v>565</v>
      </c>
      <c r="D110" s="778">
        <v>0</v>
      </c>
      <c r="E110" s="778">
        <v>0</v>
      </c>
      <c r="F110" s="779">
        <f t="shared" si="1"/>
        <v>0</v>
      </c>
    </row>
    <row r="111" spans="1:6" s="17" customFormat="1" ht="30" customHeight="1" thickBot="1">
      <c r="A111" s="268" t="s">
        <v>566</v>
      </c>
      <c r="B111" s="269"/>
      <c r="C111" s="269"/>
      <c r="D111" s="270">
        <f>SUM(D98:D110)</f>
        <v>0</v>
      </c>
      <c r="E111" s="270">
        <f>SUM(E98:E110)</f>
        <v>0</v>
      </c>
      <c r="F111" s="270">
        <f>SUM(D111:E111)</f>
        <v>0</v>
      </c>
    </row>
    <row r="112" spans="1:6" s="17" customFormat="1" ht="30" customHeight="1" thickBot="1">
      <c r="A112" s="274"/>
      <c r="B112" s="275"/>
      <c r="C112" s="271"/>
      <c r="D112" s="272"/>
      <c r="E112" s="272"/>
      <c r="F112" s="272"/>
    </row>
    <row r="113" spans="1:6" s="180" customFormat="1" ht="30" customHeight="1" thickBot="1">
      <c r="A113" s="885" t="s">
        <v>567</v>
      </c>
      <c r="B113" s="890"/>
      <c r="C113" s="258"/>
      <c r="D113" s="266">
        <f>+D57+D93+D111</f>
        <v>633902</v>
      </c>
      <c r="E113" s="266">
        <f>+E57+E93+E111</f>
        <v>0</v>
      </c>
      <c r="F113" s="266">
        <f>SUM(D113:E113)</f>
        <v>633902</v>
      </c>
    </row>
    <row r="114" spans="1:6" s="17" customFormat="1" ht="116.45" customHeight="1">
      <c r="F114" s="248"/>
    </row>
    <row r="115" spans="1:6" s="69" customFormat="1" ht="30" customHeight="1" thickBot="1">
      <c r="A115" s="17"/>
      <c r="B115" s="17"/>
      <c r="C115" s="17"/>
      <c r="D115" s="17"/>
      <c r="E115" s="17"/>
      <c r="F115" s="17"/>
    </row>
    <row r="116" spans="1:6" s="69" customFormat="1" ht="111.75" customHeight="1" thickBot="1">
      <c r="A116" s="1008" t="s">
        <v>615</v>
      </c>
      <c r="B116" s="1009"/>
      <c r="C116" s="233" t="s">
        <v>269</v>
      </c>
      <c r="D116" s="233" t="s">
        <v>604</v>
      </c>
      <c r="E116" s="233" t="s">
        <v>605</v>
      </c>
      <c r="F116" s="233" t="s">
        <v>606</v>
      </c>
    </row>
    <row r="117" spans="1:6" s="69" customFormat="1" ht="30" customHeight="1">
      <c r="A117" s="235" t="s">
        <v>616</v>
      </c>
      <c r="B117" s="262"/>
      <c r="C117" s="263"/>
      <c r="D117" s="459">
        <v>0</v>
      </c>
      <c r="E117" s="459">
        <v>0</v>
      </c>
      <c r="F117" s="236">
        <v>0</v>
      </c>
    </row>
    <row r="118" spans="1:6" s="69" customFormat="1" ht="30" customHeight="1">
      <c r="A118" s="770" t="s">
        <v>617</v>
      </c>
      <c r="B118" s="615"/>
      <c r="C118" s="782"/>
      <c r="D118" s="1103">
        <f>'EXHIBIT C'!H10</f>
        <v>598930</v>
      </c>
      <c r="E118" s="773">
        <v>0</v>
      </c>
      <c r="F118" s="774">
        <f t="shared" ref="F118:F128" si="3">+D118+E118</f>
        <v>598930</v>
      </c>
    </row>
    <row r="119" spans="1:6" s="69" customFormat="1" ht="30" customHeight="1">
      <c r="A119" s="770" t="s">
        <v>618</v>
      </c>
      <c r="B119" s="615"/>
      <c r="C119" s="782"/>
      <c r="D119" s="1103">
        <f>'EXHIBIT C'!F19</f>
        <v>34972</v>
      </c>
      <c r="E119" s="773">
        <v>0</v>
      </c>
      <c r="F119" s="774">
        <f t="shared" si="3"/>
        <v>34972</v>
      </c>
    </row>
    <row r="120" spans="1:6" s="69" customFormat="1" ht="50.25" customHeight="1">
      <c r="A120" s="770" t="s">
        <v>619</v>
      </c>
      <c r="B120" s="615"/>
      <c r="C120" s="782"/>
      <c r="D120" s="773">
        <v>0</v>
      </c>
      <c r="E120" s="773">
        <v>0</v>
      </c>
      <c r="F120" s="774">
        <f t="shared" si="3"/>
        <v>0</v>
      </c>
    </row>
    <row r="121" spans="1:6" s="69" customFormat="1" ht="30" customHeight="1">
      <c r="A121" s="770" t="s">
        <v>620</v>
      </c>
      <c r="B121" s="615"/>
      <c r="C121" s="782"/>
      <c r="D121" s="773">
        <v>0</v>
      </c>
      <c r="E121" s="773">
        <v>0</v>
      </c>
      <c r="F121" s="774">
        <f t="shared" si="3"/>
        <v>0</v>
      </c>
    </row>
    <row r="122" spans="1:6" s="69" customFormat="1" ht="30" customHeight="1">
      <c r="A122" s="1012" t="s">
        <v>692</v>
      </c>
      <c r="B122" s="615"/>
      <c r="C122" s="782"/>
      <c r="D122" s="773">
        <v>0</v>
      </c>
      <c r="E122" s="773">
        <v>0</v>
      </c>
      <c r="F122" s="774">
        <f t="shared" si="3"/>
        <v>0</v>
      </c>
    </row>
    <row r="123" spans="1:6" s="69" customFormat="1" ht="30" customHeight="1">
      <c r="A123" s="770" t="s">
        <v>621</v>
      </c>
      <c r="B123" s="615"/>
      <c r="C123" s="782"/>
      <c r="D123" s="773">
        <v>0</v>
      </c>
      <c r="E123" s="773">
        <v>0</v>
      </c>
      <c r="F123" s="774">
        <f t="shared" si="3"/>
        <v>0</v>
      </c>
    </row>
    <row r="124" spans="1:6" s="69" customFormat="1" ht="30" customHeight="1">
      <c r="A124" s="770" t="s">
        <v>622</v>
      </c>
      <c r="B124" s="615"/>
      <c r="C124" s="782"/>
      <c r="D124" s="773">
        <v>0</v>
      </c>
      <c r="E124" s="773">
        <v>0</v>
      </c>
      <c r="F124" s="774">
        <f t="shared" si="3"/>
        <v>0</v>
      </c>
    </row>
    <row r="125" spans="1:6" s="69" customFormat="1" ht="30" customHeight="1">
      <c r="A125" s="770" t="s">
        <v>623</v>
      </c>
      <c r="B125" s="615"/>
      <c r="C125" s="782"/>
      <c r="D125" s="773">
        <v>0</v>
      </c>
      <c r="E125" s="773">
        <v>0</v>
      </c>
      <c r="F125" s="774">
        <f t="shared" si="3"/>
        <v>0</v>
      </c>
    </row>
    <row r="126" spans="1:6" s="69" customFormat="1" ht="30" customHeight="1">
      <c r="A126" s="770" t="s">
        <v>624</v>
      </c>
      <c r="B126" s="615"/>
      <c r="C126" s="782"/>
      <c r="D126" s="773">
        <v>0</v>
      </c>
      <c r="E126" s="773">
        <v>0</v>
      </c>
      <c r="F126" s="774">
        <f t="shared" si="3"/>
        <v>0</v>
      </c>
    </row>
    <row r="127" spans="1:6" ht="24.75" customHeight="1">
      <c r="A127" s="770" t="s">
        <v>625</v>
      </c>
      <c r="B127" s="615"/>
      <c r="C127" s="782"/>
      <c r="D127" s="773">
        <v>0</v>
      </c>
      <c r="E127" s="773">
        <v>0</v>
      </c>
      <c r="F127" s="774">
        <f t="shared" si="3"/>
        <v>0</v>
      </c>
    </row>
    <row r="128" spans="1:6" ht="22.5" customHeight="1" thickBot="1">
      <c r="A128" s="775" t="s">
        <v>626</v>
      </c>
      <c r="B128" s="783"/>
      <c r="C128" s="784"/>
      <c r="D128" s="778">
        <v>0</v>
      </c>
      <c r="E128" s="778">
        <v>0</v>
      </c>
      <c r="F128" s="779">
        <f t="shared" si="3"/>
        <v>0</v>
      </c>
    </row>
    <row r="129" spans="1:6" ht="110.1" customHeight="1" thickBot="1">
      <c r="A129" s="885" t="s">
        <v>627</v>
      </c>
      <c r="B129" s="886"/>
      <c r="C129" s="258"/>
      <c r="D129" s="259">
        <f>SUM(D117:D128)</f>
        <v>633902</v>
      </c>
      <c r="E129" s="260">
        <f>SUM(E117:E128)</f>
        <v>0</v>
      </c>
      <c r="F129" s="261">
        <f>SUM(F117:F128)</f>
        <v>633902</v>
      </c>
    </row>
    <row r="130" spans="1:6" ht="14.1" customHeight="1">
      <c r="A130" s="249"/>
      <c r="B130" s="249"/>
      <c r="C130" s="250"/>
      <c r="D130" s="251"/>
      <c r="E130" s="251"/>
      <c r="F130" s="251"/>
    </row>
    <row r="131" spans="1:6" ht="83.25" customHeight="1">
      <c r="A131" s="949" t="s">
        <v>713</v>
      </c>
      <c r="B131" s="949"/>
      <c r="C131" s="950"/>
      <c r="D131" s="252">
        <f>D129-D113</f>
        <v>0</v>
      </c>
      <c r="E131" s="252">
        <f t="shared" ref="E131:F131" si="4">E129-E113</f>
        <v>0</v>
      </c>
      <c r="F131" s="252">
        <f t="shared" si="4"/>
        <v>0</v>
      </c>
    </row>
    <row r="132" spans="1:6" ht="30" customHeight="1">
      <c r="A132" s="249"/>
      <c r="B132" s="249"/>
      <c r="C132" s="250"/>
      <c r="D132" s="251"/>
      <c r="E132" s="251"/>
      <c r="F132" s="251"/>
    </row>
    <row r="133" spans="1:6" ht="30" customHeight="1" thickBot="1">
      <c r="A133" s="464" t="s">
        <v>714</v>
      </c>
      <c r="B133" s="17"/>
      <c r="C133" s="17"/>
      <c r="D133" s="253"/>
      <c r="E133" s="253"/>
      <c r="F133" s="254"/>
    </row>
    <row r="134" spans="1:6" ht="238.5" customHeight="1" thickBot="1">
      <c r="A134" s="1106"/>
      <c r="B134" s="1107"/>
      <c r="C134" s="1107"/>
      <c r="D134" s="1107"/>
      <c r="E134" s="1107"/>
      <c r="F134" s="1108"/>
    </row>
    <row r="135" spans="1:6" ht="30" customHeight="1">
      <c r="A135" s="461"/>
      <c r="B135" s="461"/>
      <c r="C135" s="461"/>
      <c r="D135" s="461"/>
      <c r="E135" s="461"/>
      <c r="F135" s="461"/>
    </row>
    <row r="136" spans="1:6" ht="30" customHeight="1" thickBot="1">
      <c r="A136" s="464" t="s">
        <v>628</v>
      </c>
      <c r="B136" s="462"/>
      <c r="C136" s="462"/>
      <c r="D136" s="253"/>
      <c r="E136" s="253"/>
      <c r="F136" s="254"/>
    </row>
    <row r="137" spans="1:6" ht="207" customHeight="1" thickBot="1">
      <c r="A137" s="1106"/>
      <c r="B137" s="1107"/>
      <c r="C137" s="1107"/>
      <c r="D137" s="1107"/>
      <c r="E137" s="1107"/>
      <c r="F137" s="1108"/>
    </row>
    <row r="138" spans="1:6" ht="25.35" customHeight="1">
      <c r="F138" s="256"/>
    </row>
    <row r="139" spans="1:6" ht="25.35" customHeight="1">
      <c r="F139" s="256"/>
    </row>
    <row r="140" spans="1:6" ht="25.35" customHeight="1">
      <c r="F140" s="256"/>
    </row>
    <row r="141" spans="1:6" ht="25.35" customHeight="1">
      <c r="F141" s="256"/>
    </row>
    <row r="142" spans="1:6" ht="25.35" customHeight="1">
      <c r="F142" s="256"/>
    </row>
    <row r="143" spans="1:6" ht="25.35" customHeight="1">
      <c r="E143" s="257"/>
      <c r="F143" s="256"/>
    </row>
    <row r="144" spans="1:6" ht="25.35" customHeight="1">
      <c r="E144" s="257"/>
      <c r="F144" s="256"/>
    </row>
    <row r="145" spans="5:6" ht="25.35" customHeight="1">
      <c r="E145" s="257"/>
      <c r="F145" s="256"/>
    </row>
    <row r="146" spans="5:6" ht="25.35" customHeight="1">
      <c r="F146" s="256"/>
    </row>
    <row r="147" spans="5:6" ht="25.35" customHeight="1">
      <c r="F147" s="256"/>
    </row>
    <row r="148" spans="5:6" ht="25.35" customHeight="1">
      <c r="F148" s="256"/>
    </row>
    <row r="149" spans="5:6" ht="25.35" customHeight="1">
      <c r="F149" s="256"/>
    </row>
    <row r="150" spans="5:6" ht="25.35" customHeight="1">
      <c r="F150" s="256"/>
    </row>
    <row r="151" spans="5:6" ht="25.35" customHeight="1">
      <c r="F151" s="256"/>
    </row>
    <row r="152" spans="5:6" ht="25.35" customHeight="1">
      <c r="F152" s="256"/>
    </row>
    <row r="153" spans="5:6" ht="25.35" customHeight="1">
      <c r="F153" s="256"/>
    </row>
    <row r="154" spans="5:6" ht="25.35" customHeight="1">
      <c r="F154" s="256"/>
    </row>
    <row r="155" spans="5:6" ht="25.35" customHeight="1">
      <c r="F155" s="256"/>
    </row>
    <row r="156" spans="5:6" ht="25.35" customHeight="1">
      <c r="F156" s="256"/>
    </row>
    <row r="157" spans="5:6" ht="25.35" customHeight="1">
      <c r="F157" s="256"/>
    </row>
    <row r="158" spans="5:6" ht="25.35" customHeight="1">
      <c r="F158" s="256"/>
    </row>
    <row r="159" spans="5:6" ht="25.35" customHeight="1">
      <c r="F159" s="256"/>
    </row>
    <row r="160" spans="5:6" ht="25.35" customHeight="1">
      <c r="F160" s="256"/>
    </row>
    <row r="161" spans="6:6" ht="25.35" customHeight="1">
      <c r="F161" s="256"/>
    </row>
    <row r="162" spans="6:6" ht="25.35" customHeight="1">
      <c r="F162" s="256"/>
    </row>
    <row r="163" spans="6:6" ht="25.35" customHeight="1">
      <c r="F163" s="256"/>
    </row>
    <row r="164" spans="6:6" ht="25.35" customHeight="1">
      <c r="F164" s="256"/>
    </row>
    <row r="165" spans="6:6" ht="25.35" customHeight="1">
      <c r="F165" s="256"/>
    </row>
    <row r="166" spans="6:6" ht="25.35" customHeight="1">
      <c r="F166" s="256"/>
    </row>
    <row r="167" spans="6:6" ht="25.35" customHeight="1">
      <c r="F167" s="256"/>
    </row>
    <row r="168" spans="6:6" ht="25.35" customHeight="1">
      <c r="F168" s="256"/>
    </row>
    <row r="169" spans="6:6" ht="25.35" customHeight="1">
      <c r="F169" s="256"/>
    </row>
    <row r="170" spans="6:6" ht="25.35" customHeight="1">
      <c r="F170" s="256"/>
    </row>
    <row r="171" spans="6:6" ht="25.35" customHeight="1">
      <c r="F171" s="256"/>
    </row>
    <row r="172" spans="6:6" ht="25.35" customHeight="1">
      <c r="F172" s="256"/>
    </row>
    <row r="173" spans="6:6" ht="25.35" customHeight="1">
      <c r="F173" s="256"/>
    </row>
    <row r="174" spans="6:6" ht="25.35" customHeight="1">
      <c r="F174" s="256"/>
    </row>
    <row r="175" spans="6:6" ht="25.35" customHeight="1">
      <c r="F175" s="256"/>
    </row>
    <row r="176" spans="6:6" ht="25.35" customHeight="1">
      <c r="F176" s="256"/>
    </row>
    <row r="177" spans="6:6" ht="25.35" customHeight="1">
      <c r="F177" s="256"/>
    </row>
    <row r="178" spans="6:6" ht="25.35" customHeight="1">
      <c r="F178" s="256"/>
    </row>
    <row r="179" spans="6:6" ht="25.35" customHeight="1">
      <c r="F179" s="256"/>
    </row>
    <row r="180" spans="6:6" ht="25.35" customHeight="1">
      <c r="F180" s="256"/>
    </row>
    <row r="181" spans="6:6" ht="25.35" customHeight="1">
      <c r="F181" s="256"/>
    </row>
    <row r="182" spans="6:6" ht="25.35" customHeight="1">
      <c r="F182" s="256"/>
    </row>
    <row r="183" spans="6:6" ht="25.35" customHeight="1">
      <c r="F183" s="256"/>
    </row>
    <row r="184" spans="6:6" ht="25.35" customHeight="1">
      <c r="F184" s="256"/>
    </row>
    <row r="185" spans="6:6" ht="25.35" customHeight="1">
      <c r="F185" s="256"/>
    </row>
    <row r="186" spans="6:6" ht="25.35" customHeight="1">
      <c r="F186" s="256"/>
    </row>
    <row r="187" spans="6:6" ht="25.35" customHeight="1">
      <c r="F187" s="256"/>
    </row>
    <row r="188" spans="6:6" ht="25.35" customHeight="1">
      <c r="F188" s="256"/>
    </row>
    <row r="189" spans="6:6" ht="25.35" customHeight="1">
      <c r="F189" s="256"/>
    </row>
    <row r="190" spans="6:6" ht="25.35" customHeight="1">
      <c r="F190" s="256"/>
    </row>
    <row r="191" spans="6:6" ht="25.35" customHeight="1">
      <c r="F191" s="256"/>
    </row>
    <row r="192" spans="6:6" ht="25.35" customHeight="1">
      <c r="F192" s="256"/>
    </row>
    <row r="193" spans="6:6" ht="25.35" customHeight="1">
      <c r="F193" s="256"/>
    </row>
    <row r="194" spans="6:6" ht="25.35" customHeight="1">
      <c r="F194" s="256"/>
    </row>
    <row r="195" spans="6:6" ht="25.35" customHeight="1">
      <c r="F195" s="256"/>
    </row>
    <row r="196" spans="6:6" ht="25.35" customHeight="1">
      <c r="F196" s="256"/>
    </row>
    <row r="197" spans="6:6" ht="25.35" customHeight="1">
      <c r="F197" s="256"/>
    </row>
    <row r="198" spans="6:6" ht="25.35" customHeight="1">
      <c r="F198" s="256"/>
    </row>
    <row r="199" spans="6:6" ht="25.35" customHeight="1">
      <c r="F199" s="256"/>
    </row>
    <row r="200" spans="6:6" ht="25.35" customHeight="1">
      <c r="F200" s="256"/>
    </row>
    <row r="201" spans="6:6" ht="25.35" customHeight="1">
      <c r="F201" s="256"/>
    </row>
    <row r="202" spans="6:6" ht="25.35" customHeight="1">
      <c r="F202" s="256"/>
    </row>
    <row r="203" spans="6:6" ht="25.35" customHeight="1">
      <c r="F203" s="256"/>
    </row>
    <row r="204" spans="6:6" ht="25.35" customHeight="1">
      <c r="F204" s="256"/>
    </row>
    <row r="205" spans="6:6" ht="25.35" customHeight="1">
      <c r="F205" s="256"/>
    </row>
    <row r="206" spans="6:6" ht="25.35" customHeight="1">
      <c r="F206" s="256"/>
    </row>
    <row r="207" spans="6:6" ht="25.35" customHeight="1">
      <c r="F207" s="256"/>
    </row>
    <row r="208" spans="6:6" ht="25.35" customHeight="1">
      <c r="F208" s="256"/>
    </row>
    <row r="209" spans="6:6" ht="25.35" customHeight="1">
      <c r="F209" s="256"/>
    </row>
    <row r="210" spans="6:6" ht="25.35" customHeight="1">
      <c r="F210" s="256"/>
    </row>
    <row r="211" spans="6:6" ht="25.35" customHeight="1">
      <c r="F211" s="256"/>
    </row>
    <row r="212" spans="6:6" ht="25.35" customHeight="1">
      <c r="F212" s="256"/>
    </row>
    <row r="213" spans="6:6" ht="25.35" customHeight="1">
      <c r="F213" s="256"/>
    </row>
    <row r="214" spans="6:6" ht="25.35" customHeight="1">
      <c r="F214" s="256"/>
    </row>
    <row r="215" spans="6:6" ht="25.35" customHeight="1">
      <c r="F215" s="256"/>
    </row>
    <row r="216" spans="6:6" ht="25.35" customHeight="1">
      <c r="F216" s="256"/>
    </row>
    <row r="217" spans="6:6" ht="25.35" customHeight="1">
      <c r="F217" s="256"/>
    </row>
    <row r="218" spans="6:6" ht="25.35" customHeight="1">
      <c r="F218" s="256"/>
    </row>
    <row r="219" spans="6:6" ht="25.35" customHeight="1">
      <c r="F219" s="256"/>
    </row>
    <row r="220" spans="6:6" ht="25.35" customHeight="1">
      <c r="F220" s="256"/>
    </row>
    <row r="221" spans="6:6" ht="25.35" customHeight="1">
      <c r="F221" s="256"/>
    </row>
    <row r="222" spans="6:6" ht="25.35" customHeight="1">
      <c r="F222" s="256"/>
    </row>
    <row r="223" spans="6:6" ht="25.35" customHeight="1">
      <c r="F223" s="256"/>
    </row>
    <row r="224" spans="6:6" ht="25.35" customHeight="1">
      <c r="F224" s="256"/>
    </row>
    <row r="225" spans="6:6" ht="25.35" customHeight="1">
      <c r="F225" s="256"/>
    </row>
    <row r="226" spans="6:6" ht="25.35" customHeight="1">
      <c r="F226" s="256"/>
    </row>
    <row r="227" spans="6:6" ht="25.35" customHeight="1">
      <c r="F227" s="256"/>
    </row>
    <row r="228" spans="6:6" ht="25.35" customHeight="1">
      <c r="F228" s="256"/>
    </row>
    <row r="229" spans="6:6" ht="25.35" customHeight="1">
      <c r="F229" s="256"/>
    </row>
    <row r="230" spans="6:6" ht="25.35" customHeight="1">
      <c r="F230" s="256"/>
    </row>
    <row r="231" spans="6:6" ht="25.35" customHeight="1">
      <c r="F231" s="256"/>
    </row>
    <row r="232" spans="6:6" ht="25.35" customHeight="1">
      <c r="F232" s="256"/>
    </row>
    <row r="233" spans="6:6" ht="25.35" customHeight="1">
      <c r="F233" s="256"/>
    </row>
    <row r="234" spans="6:6" ht="25.35" customHeight="1">
      <c r="F234" s="256"/>
    </row>
    <row r="235" spans="6:6" ht="25.35" customHeight="1">
      <c r="F235" s="256"/>
    </row>
    <row r="236" spans="6:6" ht="25.35" customHeight="1">
      <c r="F236" s="256"/>
    </row>
    <row r="237" spans="6:6" ht="25.35" customHeight="1">
      <c r="F237" s="256"/>
    </row>
    <row r="238" spans="6:6" ht="25.35" customHeight="1">
      <c r="F238" s="256"/>
    </row>
    <row r="239" spans="6:6" ht="25.35" customHeight="1">
      <c r="F239" s="256"/>
    </row>
    <row r="240" spans="6:6" ht="25.35" customHeight="1">
      <c r="F240" s="256"/>
    </row>
    <row r="241" spans="6:6" ht="25.35" customHeight="1">
      <c r="F241" s="256"/>
    </row>
    <row r="242" spans="6:6" ht="25.35" customHeight="1">
      <c r="F242" s="256"/>
    </row>
    <row r="243" spans="6:6" ht="25.35" customHeight="1">
      <c r="F243" s="256"/>
    </row>
    <row r="244" spans="6:6" ht="25.35" customHeight="1">
      <c r="F244" s="256"/>
    </row>
    <row r="245" spans="6:6" ht="25.35" customHeight="1">
      <c r="F245" s="256"/>
    </row>
    <row r="246" spans="6:6" ht="25.35" customHeight="1">
      <c r="F246" s="256"/>
    </row>
    <row r="247" spans="6:6" ht="25.35" customHeight="1">
      <c r="F247" s="256"/>
    </row>
    <row r="248" spans="6:6" ht="25.35" customHeight="1">
      <c r="F248" s="256"/>
    </row>
    <row r="249" spans="6:6" ht="25.35" customHeight="1">
      <c r="F249" s="256"/>
    </row>
    <row r="250" spans="6:6" ht="25.35" customHeight="1">
      <c r="F250" s="256"/>
    </row>
    <row r="251" spans="6:6" ht="25.35" customHeight="1">
      <c r="F251" s="256"/>
    </row>
    <row r="252" spans="6:6" ht="25.35" customHeight="1">
      <c r="F252" s="256"/>
    </row>
    <row r="253" spans="6:6" ht="25.35" customHeight="1">
      <c r="F253" s="256"/>
    </row>
    <row r="254" spans="6:6" ht="25.35" customHeight="1">
      <c r="F254" s="256"/>
    </row>
    <row r="255" spans="6:6" ht="25.35" customHeight="1">
      <c r="F255" s="256"/>
    </row>
    <row r="256" spans="6:6" ht="25.35" customHeight="1">
      <c r="F256" s="256"/>
    </row>
    <row r="257" spans="6:6" ht="25.35" customHeight="1">
      <c r="F257" s="256"/>
    </row>
    <row r="258" spans="6:6" ht="25.35" customHeight="1">
      <c r="F258" s="256"/>
    </row>
    <row r="259" spans="6:6" ht="25.35" customHeight="1">
      <c r="F259" s="256"/>
    </row>
    <row r="260" spans="6:6" ht="25.35" customHeight="1">
      <c r="F260" s="256"/>
    </row>
    <row r="261" spans="6:6" ht="25.35" customHeight="1">
      <c r="F261" s="256"/>
    </row>
    <row r="262" spans="6:6" ht="25.35" customHeight="1">
      <c r="F262" s="256"/>
    </row>
    <row r="263" spans="6:6" ht="25.35" customHeight="1">
      <c r="F263" s="256"/>
    </row>
    <row r="264" spans="6:6" ht="25.35" customHeight="1">
      <c r="F264" s="256"/>
    </row>
    <row r="265" spans="6:6" ht="25.35" customHeight="1">
      <c r="F265" s="256"/>
    </row>
    <row r="266" spans="6:6" ht="25.35" customHeight="1">
      <c r="F266" s="256"/>
    </row>
    <row r="267" spans="6:6" ht="25.35" customHeight="1">
      <c r="F267" s="256"/>
    </row>
    <row r="268" spans="6:6" ht="25.35" customHeight="1">
      <c r="F268" s="256"/>
    </row>
    <row r="269" spans="6:6" ht="25.35" customHeight="1">
      <c r="F269" s="256"/>
    </row>
    <row r="270" spans="6:6" ht="25.35" customHeight="1">
      <c r="F270" s="256"/>
    </row>
    <row r="271" spans="6:6" ht="25.35" customHeight="1">
      <c r="F271" s="256"/>
    </row>
    <row r="272" spans="6:6" ht="25.35" customHeight="1">
      <c r="F272" s="256"/>
    </row>
    <row r="273" spans="6:6" ht="25.35" customHeight="1">
      <c r="F273" s="256"/>
    </row>
    <row r="274" spans="6:6" ht="25.35" customHeight="1">
      <c r="F274" s="256"/>
    </row>
    <row r="275" spans="6:6" ht="25.35" customHeight="1">
      <c r="F275" s="256"/>
    </row>
    <row r="276" spans="6:6" ht="25.35" customHeight="1">
      <c r="F276" s="256"/>
    </row>
    <row r="277" spans="6:6" ht="25.35" customHeight="1">
      <c r="F277" s="256"/>
    </row>
    <row r="278" spans="6:6" ht="25.35" customHeight="1">
      <c r="F278" s="256"/>
    </row>
    <row r="279" spans="6:6" ht="25.35" customHeight="1">
      <c r="F279" s="256"/>
    </row>
    <row r="280" spans="6:6" ht="25.35" customHeight="1">
      <c r="F280" s="256"/>
    </row>
    <row r="281" spans="6:6" ht="25.35" customHeight="1">
      <c r="F281" s="256"/>
    </row>
    <row r="282" spans="6:6" ht="25.35" customHeight="1">
      <c r="F282" s="256"/>
    </row>
    <row r="283" spans="6:6" ht="25.35" customHeight="1">
      <c r="F283" s="256"/>
    </row>
    <row r="284" spans="6:6" ht="25.35" customHeight="1">
      <c r="F284" s="256"/>
    </row>
    <row r="285" spans="6:6" ht="25.35" customHeight="1">
      <c r="F285" s="256"/>
    </row>
    <row r="286" spans="6:6" ht="25.35" customHeight="1">
      <c r="F286" s="256"/>
    </row>
    <row r="287" spans="6:6" ht="25.35" customHeight="1">
      <c r="F287" s="256"/>
    </row>
    <row r="288" spans="6:6" ht="25.35" customHeight="1">
      <c r="F288" s="256"/>
    </row>
    <row r="289" spans="6:6" ht="25.35" customHeight="1">
      <c r="F289" s="256"/>
    </row>
    <row r="290" spans="6:6" ht="25.35" customHeight="1">
      <c r="F290" s="256"/>
    </row>
    <row r="291" spans="6:6" ht="25.35" customHeight="1">
      <c r="F291" s="256"/>
    </row>
    <row r="292" spans="6:6" ht="25.35" customHeight="1">
      <c r="F292" s="256"/>
    </row>
    <row r="293" spans="6:6" ht="25.35" customHeight="1">
      <c r="F293" s="256"/>
    </row>
    <row r="294" spans="6:6" ht="25.35" customHeight="1">
      <c r="F294" s="256"/>
    </row>
    <row r="295" spans="6:6" ht="25.35" customHeight="1">
      <c r="F295" s="256"/>
    </row>
    <row r="296" spans="6:6" ht="25.35" customHeight="1">
      <c r="F296" s="256"/>
    </row>
    <row r="297" spans="6:6" ht="25.35" customHeight="1">
      <c r="F297" s="256"/>
    </row>
    <row r="298" spans="6:6" ht="25.35" customHeight="1">
      <c r="F298" s="256"/>
    </row>
    <row r="299" spans="6:6" ht="25.35" customHeight="1">
      <c r="F299" s="256"/>
    </row>
    <row r="300" spans="6:6" ht="25.35" customHeight="1">
      <c r="F300" s="256"/>
    </row>
    <row r="301" spans="6:6" ht="25.35" customHeight="1">
      <c r="F301" s="256"/>
    </row>
    <row r="302" spans="6:6" ht="25.35" customHeight="1">
      <c r="F302" s="256"/>
    </row>
    <row r="303" spans="6:6" ht="25.35" customHeight="1">
      <c r="F303" s="256"/>
    </row>
    <row r="304" spans="6:6" ht="25.35" customHeight="1">
      <c r="F304" s="256"/>
    </row>
    <row r="305" spans="6:6" ht="25.35" customHeight="1">
      <c r="F305" s="256"/>
    </row>
    <row r="306" spans="6:6" ht="25.35" customHeight="1">
      <c r="F306" s="256"/>
    </row>
    <row r="307" spans="6:6" ht="25.35" customHeight="1">
      <c r="F307" s="256"/>
    </row>
    <row r="308" spans="6:6" ht="25.35" customHeight="1">
      <c r="F308" s="256"/>
    </row>
    <row r="309" spans="6:6" ht="25.35" customHeight="1">
      <c r="F309" s="256"/>
    </row>
    <row r="310" spans="6:6" ht="25.35" customHeight="1">
      <c r="F310" s="256"/>
    </row>
    <row r="311" spans="6:6" ht="25.35" customHeight="1">
      <c r="F311" s="256"/>
    </row>
    <row r="312" spans="6:6" ht="25.35" customHeight="1">
      <c r="F312" s="256"/>
    </row>
    <row r="313" spans="6:6" ht="25.35" customHeight="1">
      <c r="F313" s="256"/>
    </row>
    <row r="314" spans="6:6" ht="25.35" customHeight="1">
      <c r="F314" s="256"/>
    </row>
    <row r="315" spans="6:6" ht="25.35" customHeight="1">
      <c r="F315" s="256"/>
    </row>
    <row r="316" spans="6:6" ht="25.35" customHeight="1">
      <c r="F316" s="256"/>
    </row>
    <row r="317" spans="6:6" ht="25.35" customHeight="1">
      <c r="F317" s="256"/>
    </row>
    <row r="318" spans="6:6" ht="25.35" customHeight="1">
      <c r="F318" s="256"/>
    </row>
    <row r="319" spans="6:6" ht="25.35" customHeight="1">
      <c r="F319" s="256"/>
    </row>
    <row r="320" spans="6:6" ht="25.35" customHeight="1">
      <c r="F320" s="256"/>
    </row>
    <row r="321" spans="6:6" ht="25.35" customHeight="1">
      <c r="F321" s="256"/>
    </row>
    <row r="322" spans="6:6" ht="25.35" customHeight="1">
      <c r="F322" s="256"/>
    </row>
    <row r="323" spans="6:6" ht="25.35" customHeight="1">
      <c r="F323" s="256"/>
    </row>
    <row r="324" spans="6:6" ht="25.35" customHeight="1">
      <c r="F324" s="256"/>
    </row>
    <row r="325" spans="6:6" ht="25.35" customHeight="1">
      <c r="F325" s="256"/>
    </row>
    <row r="326" spans="6:6" ht="25.35" customHeight="1">
      <c r="F326" s="256"/>
    </row>
    <row r="327" spans="6:6" ht="25.35" customHeight="1">
      <c r="F327" s="256"/>
    </row>
    <row r="328" spans="6:6" ht="25.35" customHeight="1">
      <c r="F328" s="256"/>
    </row>
    <row r="329" spans="6:6" ht="25.35" customHeight="1">
      <c r="F329" s="256"/>
    </row>
    <row r="330" spans="6:6" ht="25.35" customHeight="1">
      <c r="F330" s="256"/>
    </row>
    <row r="331" spans="6:6" ht="25.35" customHeight="1">
      <c r="F331" s="256"/>
    </row>
    <row r="332" spans="6:6" ht="25.35" customHeight="1">
      <c r="F332" s="256"/>
    </row>
    <row r="333" spans="6:6" ht="25.35" customHeight="1">
      <c r="F333" s="256"/>
    </row>
    <row r="334" spans="6:6" ht="25.35" customHeight="1">
      <c r="F334" s="256"/>
    </row>
    <row r="335" spans="6:6" ht="25.35" customHeight="1">
      <c r="F335" s="256"/>
    </row>
    <row r="336" spans="6:6" ht="25.35" customHeight="1">
      <c r="F336" s="256"/>
    </row>
    <row r="337" spans="6:6" ht="25.35" customHeight="1">
      <c r="F337" s="256"/>
    </row>
    <row r="338" spans="6:6" ht="25.35" customHeight="1">
      <c r="F338" s="256"/>
    </row>
    <row r="339" spans="6:6" ht="25.35" customHeight="1">
      <c r="F339" s="256"/>
    </row>
    <row r="340" spans="6:6" ht="25.35" customHeight="1">
      <c r="F340" s="256"/>
    </row>
    <row r="341" spans="6:6" ht="25.35" customHeight="1">
      <c r="F341" s="256"/>
    </row>
    <row r="342" spans="6:6" ht="25.35" customHeight="1">
      <c r="F342" s="256"/>
    </row>
    <row r="343" spans="6:6" ht="25.35" customHeight="1">
      <c r="F343" s="256"/>
    </row>
    <row r="344" spans="6:6" ht="25.35" customHeight="1">
      <c r="F344" s="256"/>
    </row>
    <row r="345" spans="6:6" ht="25.35" customHeight="1">
      <c r="F345" s="256"/>
    </row>
    <row r="346" spans="6:6" ht="25.35" customHeight="1">
      <c r="F346" s="256"/>
    </row>
    <row r="347" spans="6:6" ht="25.35" customHeight="1">
      <c r="F347" s="256"/>
    </row>
    <row r="348" spans="6:6" ht="25.35" customHeight="1">
      <c r="F348" s="256"/>
    </row>
    <row r="349" spans="6:6" ht="25.35" customHeight="1">
      <c r="F349" s="256"/>
    </row>
    <row r="350" spans="6:6" ht="25.35" customHeight="1">
      <c r="F350" s="256"/>
    </row>
    <row r="351" spans="6:6" ht="25.35" customHeight="1">
      <c r="F351" s="256"/>
    </row>
    <row r="352" spans="6:6" ht="25.35" customHeight="1">
      <c r="F352" s="256"/>
    </row>
    <row r="353" spans="6:6" ht="25.35" customHeight="1">
      <c r="F353" s="256"/>
    </row>
    <row r="354" spans="6:6" ht="25.35" customHeight="1">
      <c r="F354" s="256"/>
    </row>
    <row r="355" spans="6:6" ht="25.35" customHeight="1">
      <c r="F355" s="256"/>
    </row>
    <row r="356" spans="6:6" ht="25.35" customHeight="1">
      <c r="F356" s="256"/>
    </row>
    <row r="357" spans="6:6" ht="25.35" customHeight="1">
      <c r="F357" s="256"/>
    </row>
    <row r="358" spans="6:6" ht="25.35" customHeight="1">
      <c r="F358" s="256"/>
    </row>
    <row r="359" spans="6:6" ht="25.35" customHeight="1">
      <c r="F359" s="256"/>
    </row>
    <row r="360" spans="6:6" ht="25.35" customHeight="1">
      <c r="F360" s="256"/>
    </row>
    <row r="361" spans="6:6" ht="25.35" customHeight="1">
      <c r="F361" s="256"/>
    </row>
    <row r="362" spans="6:6" ht="25.35" customHeight="1">
      <c r="F362" s="256"/>
    </row>
    <row r="363" spans="6:6" ht="25.35" customHeight="1">
      <c r="F363" s="256"/>
    </row>
    <row r="364" spans="6:6" ht="25.35" customHeight="1">
      <c r="F364" s="256"/>
    </row>
    <row r="365" spans="6:6" ht="25.35" customHeight="1">
      <c r="F365" s="256"/>
    </row>
    <row r="366" spans="6:6" ht="25.35" customHeight="1">
      <c r="F366" s="256"/>
    </row>
    <row r="367" spans="6:6" ht="25.35" customHeight="1">
      <c r="F367" s="256"/>
    </row>
    <row r="368" spans="6:6" ht="25.35" customHeight="1">
      <c r="F368" s="256"/>
    </row>
    <row r="369" spans="6:6" ht="25.35" customHeight="1">
      <c r="F369" s="256"/>
    </row>
    <row r="370" spans="6:6" ht="25.35" customHeight="1">
      <c r="F370" s="256"/>
    </row>
    <row r="371" spans="6:6" ht="25.35" customHeight="1">
      <c r="F371" s="256"/>
    </row>
    <row r="372" spans="6:6" ht="25.35" customHeight="1">
      <c r="F372" s="256"/>
    </row>
    <row r="373" spans="6:6" ht="25.35" customHeight="1">
      <c r="F373" s="256"/>
    </row>
    <row r="374" spans="6:6" ht="25.35" customHeight="1">
      <c r="F374" s="256"/>
    </row>
    <row r="375" spans="6:6" ht="25.35" customHeight="1">
      <c r="F375" s="256"/>
    </row>
    <row r="376" spans="6:6" ht="25.35" customHeight="1">
      <c r="F376" s="256"/>
    </row>
    <row r="377" spans="6:6" ht="25.35" customHeight="1">
      <c r="F377" s="256"/>
    </row>
    <row r="378" spans="6:6" ht="25.35" customHeight="1">
      <c r="F378" s="256"/>
    </row>
    <row r="379" spans="6:6" ht="25.35" customHeight="1">
      <c r="F379" s="256"/>
    </row>
    <row r="380" spans="6:6" ht="25.35" customHeight="1">
      <c r="F380" s="256"/>
    </row>
    <row r="381" spans="6:6" ht="25.35" customHeight="1">
      <c r="F381" s="256"/>
    </row>
    <row r="382" spans="6:6" ht="25.35" customHeight="1">
      <c r="F382" s="256"/>
    </row>
    <row r="383" spans="6:6" ht="25.35" customHeight="1">
      <c r="F383" s="256"/>
    </row>
    <row r="384" spans="6:6" ht="25.35" customHeight="1">
      <c r="F384" s="256"/>
    </row>
    <row r="385" spans="6:6" ht="25.35" customHeight="1">
      <c r="F385" s="256"/>
    </row>
    <row r="386" spans="6:6" ht="25.35" customHeight="1">
      <c r="F386" s="256"/>
    </row>
    <row r="387" spans="6:6" ht="25.35" customHeight="1">
      <c r="F387" s="256"/>
    </row>
    <row r="388" spans="6:6" ht="25.35" customHeight="1">
      <c r="F388" s="256"/>
    </row>
    <row r="389" spans="6:6" ht="25.35" customHeight="1">
      <c r="F389" s="256"/>
    </row>
    <row r="390" spans="6:6" ht="25.35" customHeight="1">
      <c r="F390" s="256"/>
    </row>
    <row r="391" spans="6:6" ht="25.35" customHeight="1">
      <c r="F391" s="256"/>
    </row>
    <row r="392" spans="6:6" ht="25.35" customHeight="1">
      <c r="F392" s="256"/>
    </row>
    <row r="393" spans="6:6" ht="25.35" customHeight="1">
      <c r="F393" s="256"/>
    </row>
    <row r="394" spans="6:6" ht="25.35" customHeight="1">
      <c r="F394" s="256"/>
    </row>
    <row r="395" spans="6:6" ht="25.35" customHeight="1">
      <c r="F395" s="256"/>
    </row>
    <row r="396" spans="6:6" ht="25.35" customHeight="1">
      <c r="F396" s="256"/>
    </row>
    <row r="397" spans="6:6" ht="25.35" customHeight="1">
      <c r="F397" s="256"/>
    </row>
    <row r="398" spans="6:6" ht="25.35" customHeight="1">
      <c r="F398" s="256"/>
    </row>
    <row r="399" spans="6:6" ht="25.35" customHeight="1">
      <c r="F399" s="256"/>
    </row>
    <row r="400" spans="6:6" ht="25.35" customHeight="1">
      <c r="F400" s="256"/>
    </row>
    <row r="401" spans="6:6" ht="25.35" customHeight="1">
      <c r="F401" s="256"/>
    </row>
    <row r="402" spans="6:6" ht="25.35" customHeight="1">
      <c r="F402" s="256"/>
    </row>
    <row r="403" spans="6:6" ht="25.35" customHeight="1">
      <c r="F403" s="256"/>
    </row>
    <row r="404" spans="6:6" ht="25.35" customHeight="1">
      <c r="F404" s="256"/>
    </row>
    <row r="405" spans="6:6" ht="25.35" customHeight="1">
      <c r="F405" s="256"/>
    </row>
    <row r="406" spans="6:6" ht="25.35" customHeight="1">
      <c r="F406" s="256"/>
    </row>
    <row r="407" spans="6:6" ht="25.35" customHeight="1">
      <c r="F407" s="256"/>
    </row>
    <row r="408" spans="6:6" ht="25.35" customHeight="1">
      <c r="F408" s="256"/>
    </row>
    <row r="409" spans="6:6" ht="25.35" customHeight="1">
      <c r="F409" s="256"/>
    </row>
    <row r="410" spans="6:6" ht="25.35" customHeight="1">
      <c r="F410" s="256"/>
    </row>
    <row r="411" spans="6:6" ht="25.35" customHeight="1">
      <c r="F411" s="256"/>
    </row>
    <row r="412" spans="6:6" ht="25.35" customHeight="1">
      <c r="F412" s="256"/>
    </row>
    <row r="413" spans="6:6" ht="25.35" customHeight="1">
      <c r="F413" s="256"/>
    </row>
    <row r="414" spans="6:6" ht="25.35" customHeight="1">
      <c r="F414" s="256"/>
    </row>
    <row r="415" spans="6:6" ht="25.35" customHeight="1">
      <c r="F415" s="256"/>
    </row>
    <row r="416" spans="6:6" ht="25.35" customHeight="1">
      <c r="F416" s="256"/>
    </row>
    <row r="417" spans="6:6" ht="25.35" customHeight="1">
      <c r="F417" s="256"/>
    </row>
    <row r="418" spans="6:6" ht="25.35" customHeight="1">
      <c r="F418" s="256"/>
    </row>
    <row r="419" spans="6:6" ht="25.35" customHeight="1">
      <c r="F419" s="256"/>
    </row>
    <row r="420" spans="6:6" ht="25.35" customHeight="1">
      <c r="F420" s="256"/>
    </row>
    <row r="421" spans="6:6" ht="25.35" customHeight="1">
      <c r="F421" s="256"/>
    </row>
    <row r="422" spans="6:6" ht="25.35" customHeight="1">
      <c r="F422" s="256"/>
    </row>
    <row r="423" spans="6:6" ht="25.35" customHeight="1">
      <c r="F423" s="256"/>
    </row>
    <row r="424" spans="6:6" ht="25.35" customHeight="1">
      <c r="F424" s="256"/>
    </row>
    <row r="425" spans="6:6" ht="25.35" customHeight="1">
      <c r="F425" s="256"/>
    </row>
    <row r="426" spans="6:6" ht="25.35" customHeight="1">
      <c r="F426" s="256"/>
    </row>
    <row r="427" spans="6:6" ht="25.35" customHeight="1">
      <c r="F427" s="256"/>
    </row>
    <row r="428" spans="6:6" ht="25.35" customHeight="1">
      <c r="F428" s="256"/>
    </row>
    <row r="429" spans="6:6" ht="25.35" customHeight="1">
      <c r="F429" s="256"/>
    </row>
    <row r="430" spans="6:6" ht="25.35" customHeight="1">
      <c r="F430" s="256"/>
    </row>
    <row r="431" spans="6:6" ht="25.35" customHeight="1">
      <c r="F431" s="256"/>
    </row>
    <row r="432" spans="6:6" ht="25.35" customHeight="1">
      <c r="F432" s="256"/>
    </row>
    <row r="433" spans="6:6" ht="25.35" customHeight="1">
      <c r="F433" s="256"/>
    </row>
    <row r="434" spans="6:6" ht="25.35" customHeight="1">
      <c r="F434" s="256"/>
    </row>
    <row r="435" spans="6:6" ht="25.35" customHeight="1">
      <c r="F435" s="256"/>
    </row>
    <row r="436" spans="6:6" ht="25.35" customHeight="1">
      <c r="F436" s="256"/>
    </row>
    <row r="437" spans="6:6">
      <c r="F437" s="256"/>
    </row>
    <row r="438" spans="6:6">
      <c r="F438" s="256"/>
    </row>
    <row r="439" spans="6:6">
      <c r="F439" s="256"/>
    </row>
    <row r="440" spans="6:6">
      <c r="F440" s="256"/>
    </row>
    <row r="441" spans="6:6">
      <c r="F441" s="256"/>
    </row>
    <row r="442" spans="6:6">
      <c r="F442" s="256"/>
    </row>
    <row r="443" spans="6:6">
      <c r="F443" s="256"/>
    </row>
    <row r="444" spans="6:6">
      <c r="F444" s="256"/>
    </row>
    <row r="445" spans="6:6">
      <c r="F445" s="256"/>
    </row>
    <row r="446" spans="6:6">
      <c r="F446" s="256"/>
    </row>
    <row r="447" spans="6:6">
      <c r="F447" s="256"/>
    </row>
    <row r="448" spans="6:6">
      <c r="F448" s="256"/>
    </row>
    <row r="449" spans="6:6">
      <c r="F449" s="256"/>
    </row>
    <row r="450" spans="6:6">
      <c r="F450" s="256"/>
    </row>
    <row r="451" spans="6:6">
      <c r="F451" s="256"/>
    </row>
    <row r="452" spans="6:6">
      <c r="F452" s="256"/>
    </row>
    <row r="453" spans="6:6">
      <c r="F453" s="256"/>
    </row>
    <row r="454" spans="6:6">
      <c r="F454" s="256"/>
    </row>
    <row r="455" spans="6:6">
      <c r="F455" s="256"/>
    </row>
    <row r="456" spans="6:6">
      <c r="F456" s="256"/>
    </row>
    <row r="457" spans="6:6">
      <c r="F457" s="256"/>
    </row>
    <row r="458" spans="6:6">
      <c r="F458" s="256"/>
    </row>
    <row r="459" spans="6:6">
      <c r="F459" s="256"/>
    </row>
    <row r="460" spans="6:6">
      <c r="F460" s="256"/>
    </row>
    <row r="461" spans="6:6">
      <c r="F461" s="256"/>
    </row>
    <row r="462" spans="6:6">
      <c r="F462" s="256"/>
    </row>
    <row r="463" spans="6:6">
      <c r="F463" s="256"/>
    </row>
    <row r="464" spans="6:6">
      <c r="F464" s="256"/>
    </row>
    <row r="465" spans="6:6">
      <c r="F465" s="256"/>
    </row>
    <row r="466" spans="6:6">
      <c r="F466" s="256"/>
    </row>
    <row r="467" spans="6:6">
      <c r="F467" s="256"/>
    </row>
    <row r="468" spans="6:6">
      <c r="F468" s="256"/>
    </row>
    <row r="469" spans="6:6">
      <c r="F469" s="256"/>
    </row>
    <row r="470" spans="6:6">
      <c r="F470" s="256"/>
    </row>
    <row r="471" spans="6:6">
      <c r="F471" s="256"/>
    </row>
    <row r="472" spans="6:6">
      <c r="F472" s="256"/>
    </row>
    <row r="473" spans="6:6">
      <c r="F473" s="256"/>
    </row>
    <row r="474" spans="6:6">
      <c r="F474" s="256"/>
    </row>
    <row r="475" spans="6:6">
      <c r="F475" s="256"/>
    </row>
    <row r="476" spans="6:6">
      <c r="F476" s="256"/>
    </row>
    <row r="477" spans="6:6">
      <c r="F477" s="256"/>
    </row>
    <row r="478" spans="6:6">
      <c r="F478" s="256"/>
    </row>
    <row r="479" spans="6:6">
      <c r="F479" s="256"/>
    </row>
    <row r="480" spans="6:6">
      <c r="F480" s="256"/>
    </row>
    <row r="481" spans="6:6">
      <c r="F481" s="256"/>
    </row>
    <row r="482" spans="6:6">
      <c r="F482" s="256"/>
    </row>
    <row r="483" spans="6:6">
      <c r="F483" s="256"/>
    </row>
    <row r="484" spans="6:6">
      <c r="F484" s="256"/>
    </row>
    <row r="485" spans="6:6">
      <c r="F485" s="256"/>
    </row>
    <row r="486" spans="6:6">
      <c r="F486" s="256"/>
    </row>
    <row r="487" spans="6:6">
      <c r="F487" s="256"/>
    </row>
    <row r="488" spans="6:6">
      <c r="F488" s="256"/>
    </row>
    <row r="489" spans="6:6">
      <c r="F489" s="256"/>
    </row>
    <row r="490" spans="6:6">
      <c r="F490" s="256"/>
    </row>
    <row r="491" spans="6:6">
      <c r="F491" s="256"/>
    </row>
    <row r="492" spans="6:6">
      <c r="F492" s="256"/>
    </row>
    <row r="493" spans="6:6">
      <c r="F493" s="256"/>
    </row>
    <row r="494" spans="6:6">
      <c r="F494" s="256"/>
    </row>
    <row r="495" spans="6:6">
      <c r="F495" s="256"/>
    </row>
    <row r="496" spans="6:6">
      <c r="F496" s="256"/>
    </row>
    <row r="497" spans="6:6">
      <c r="F497" s="256"/>
    </row>
    <row r="498" spans="6:6">
      <c r="F498" s="256"/>
    </row>
    <row r="499" spans="6:6">
      <c r="F499" s="256"/>
    </row>
    <row r="500" spans="6:6">
      <c r="F500" s="256"/>
    </row>
    <row r="501" spans="6:6">
      <c r="F501" s="256"/>
    </row>
    <row r="502" spans="6:6">
      <c r="F502" s="256"/>
    </row>
    <row r="503" spans="6:6">
      <c r="F503" s="256"/>
    </row>
    <row r="504" spans="6:6">
      <c r="F504" s="256"/>
    </row>
    <row r="505" spans="6:6">
      <c r="F505" s="256"/>
    </row>
    <row r="506" spans="6:6">
      <c r="F506" s="256"/>
    </row>
    <row r="507" spans="6:6">
      <c r="F507" s="256"/>
    </row>
    <row r="508" spans="6:6">
      <c r="F508" s="256"/>
    </row>
    <row r="509" spans="6:6">
      <c r="F509" s="256"/>
    </row>
    <row r="510" spans="6:6">
      <c r="F510" s="256"/>
    </row>
    <row r="511" spans="6:6">
      <c r="F511" s="256"/>
    </row>
    <row r="512" spans="6:6">
      <c r="F512" s="256"/>
    </row>
    <row r="513" spans="6:6">
      <c r="F513" s="256"/>
    </row>
    <row r="514" spans="6:6">
      <c r="F514" s="256"/>
    </row>
    <row r="515" spans="6:6">
      <c r="F515" s="256"/>
    </row>
    <row r="516" spans="6:6">
      <c r="F516" s="256"/>
    </row>
    <row r="517" spans="6:6">
      <c r="F517" s="256"/>
    </row>
    <row r="518" spans="6:6">
      <c r="F518" s="256"/>
    </row>
    <row r="519" spans="6:6">
      <c r="F519" s="256"/>
    </row>
    <row r="520" spans="6:6">
      <c r="F520" s="256"/>
    </row>
    <row r="521" spans="6:6">
      <c r="F521" s="256"/>
    </row>
    <row r="522" spans="6:6">
      <c r="F522" s="256"/>
    </row>
    <row r="523" spans="6:6">
      <c r="F523" s="256"/>
    </row>
    <row r="524" spans="6:6">
      <c r="F524" s="256"/>
    </row>
    <row r="525" spans="6:6">
      <c r="F525" s="256"/>
    </row>
    <row r="526" spans="6:6">
      <c r="F526" s="256"/>
    </row>
    <row r="527" spans="6:6">
      <c r="F527" s="256"/>
    </row>
    <row r="528" spans="6:6">
      <c r="F528" s="256"/>
    </row>
    <row r="529" spans="6:6">
      <c r="F529" s="256"/>
    </row>
    <row r="530" spans="6:6">
      <c r="F530" s="256"/>
    </row>
    <row r="531" spans="6:6">
      <c r="F531" s="256"/>
    </row>
    <row r="532" spans="6:6">
      <c r="F532" s="256"/>
    </row>
    <row r="533" spans="6:6">
      <c r="F533" s="256"/>
    </row>
    <row r="534" spans="6:6">
      <c r="F534" s="256"/>
    </row>
    <row r="535" spans="6:6">
      <c r="F535" s="256"/>
    </row>
    <row r="536" spans="6:6">
      <c r="F536" s="256"/>
    </row>
    <row r="537" spans="6:6">
      <c r="F537" s="256"/>
    </row>
    <row r="538" spans="6:6">
      <c r="F538" s="256"/>
    </row>
    <row r="539" spans="6:6">
      <c r="F539" s="256"/>
    </row>
    <row r="540" spans="6:6">
      <c r="F540" s="256"/>
    </row>
    <row r="541" spans="6:6">
      <c r="F541" s="256"/>
    </row>
    <row r="542" spans="6:6">
      <c r="F542" s="256"/>
    </row>
    <row r="543" spans="6:6">
      <c r="F543" s="256"/>
    </row>
    <row r="544" spans="6:6">
      <c r="F544" s="256"/>
    </row>
    <row r="545" spans="6:6">
      <c r="F545" s="256"/>
    </row>
    <row r="546" spans="6:6">
      <c r="F546" s="256"/>
    </row>
    <row r="547" spans="6:6">
      <c r="F547" s="256"/>
    </row>
    <row r="548" spans="6:6">
      <c r="F548" s="256"/>
    </row>
    <row r="549" spans="6:6">
      <c r="F549" s="256"/>
    </row>
    <row r="550" spans="6:6">
      <c r="F550" s="256"/>
    </row>
    <row r="551" spans="6:6">
      <c r="F551" s="256"/>
    </row>
    <row r="552" spans="6:6">
      <c r="F552" s="256"/>
    </row>
    <row r="553" spans="6:6">
      <c r="F553" s="256"/>
    </row>
    <row r="554" spans="6:6">
      <c r="F554" s="256"/>
    </row>
    <row r="555" spans="6:6">
      <c r="F555" s="256"/>
    </row>
    <row r="556" spans="6:6">
      <c r="F556" s="256"/>
    </row>
    <row r="557" spans="6:6">
      <c r="F557" s="256"/>
    </row>
    <row r="558" spans="6:6">
      <c r="F558" s="256"/>
    </row>
    <row r="559" spans="6:6">
      <c r="F559" s="256"/>
    </row>
    <row r="560" spans="6:6">
      <c r="F560" s="256"/>
    </row>
    <row r="561" spans="6:6">
      <c r="F561" s="256"/>
    </row>
    <row r="562" spans="6:6">
      <c r="F562" s="256"/>
    </row>
    <row r="563" spans="6:6">
      <c r="F563" s="256"/>
    </row>
    <row r="564" spans="6:6">
      <c r="F564" s="256"/>
    </row>
    <row r="565" spans="6:6">
      <c r="F565" s="256"/>
    </row>
    <row r="566" spans="6:6">
      <c r="F566" s="256"/>
    </row>
    <row r="567" spans="6:6">
      <c r="F567" s="256"/>
    </row>
    <row r="568" spans="6:6">
      <c r="F568" s="256"/>
    </row>
    <row r="569" spans="6:6">
      <c r="F569" s="256"/>
    </row>
    <row r="570" spans="6:6">
      <c r="F570" s="256"/>
    </row>
    <row r="571" spans="6:6">
      <c r="F571" s="256"/>
    </row>
    <row r="572" spans="6:6">
      <c r="F572" s="256"/>
    </row>
    <row r="573" spans="6:6">
      <c r="F573" s="256"/>
    </row>
    <row r="574" spans="6:6">
      <c r="F574" s="256"/>
    </row>
    <row r="575" spans="6:6">
      <c r="F575" s="256"/>
    </row>
    <row r="576" spans="6:6">
      <c r="F576" s="256"/>
    </row>
    <row r="577" spans="6:6">
      <c r="F577" s="256"/>
    </row>
    <row r="578" spans="6:6">
      <c r="F578" s="256"/>
    </row>
    <row r="579" spans="6:6">
      <c r="F579" s="256"/>
    </row>
    <row r="580" spans="6:6">
      <c r="F580" s="256"/>
    </row>
    <row r="581" spans="6:6">
      <c r="F581" s="256"/>
    </row>
    <row r="582" spans="6:6">
      <c r="F582" s="256"/>
    </row>
    <row r="583" spans="6:6">
      <c r="F583" s="256"/>
    </row>
    <row r="584" spans="6:6">
      <c r="F584" s="256"/>
    </row>
    <row r="585" spans="6:6">
      <c r="F585" s="256"/>
    </row>
    <row r="586" spans="6:6">
      <c r="F586" s="256"/>
    </row>
    <row r="587" spans="6:6">
      <c r="F587" s="256"/>
    </row>
    <row r="588" spans="6:6">
      <c r="F588" s="256"/>
    </row>
    <row r="589" spans="6:6">
      <c r="F589" s="256"/>
    </row>
    <row r="590" spans="6:6">
      <c r="F590" s="256"/>
    </row>
    <row r="591" spans="6:6">
      <c r="F591" s="256"/>
    </row>
    <row r="592" spans="6:6">
      <c r="F592" s="256"/>
    </row>
    <row r="593" spans="6:6">
      <c r="F593" s="256"/>
    </row>
    <row r="594" spans="6:6">
      <c r="F594" s="256"/>
    </row>
    <row r="595" spans="6:6">
      <c r="F595" s="256"/>
    </row>
    <row r="596" spans="6:6">
      <c r="F596" s="256"/>
    </row>
    <row r="597" spans="6:6">
      <c r="F597" s="256"/>
    </row>
    <row r="598" spans="6:6">
      <c r="F598" s="256"/>
    </row>
    <row r="599" spans="6:6">
      <c r="F599" s="256"/>
    </row>
    <row r="600" spans="6:6">
      <c r="F600" s="256"/>
    </row>
    <row r="601" spans="6:6">
      <c r="F601" s="256"/>
    </row>
    <row r="602" spans="6:6">
      <c r="F602" s="256"/>
    </row>
    <row r="603" spans="6:6">
      <c r="F603" s="256"/>
    </row>
    <row r="604" spans="6:6">
      <c r="F604" s="256"/>
    </row>
    <row r="605" spans="6:6">
      <c r="F605" s="256"/>
    </row>
    <row r="606" spans="6:6">
      <c r="F606" s="256"/>
    </row>
    <row r="607" spans="6:6">
      <c r="F607" s="256"/>
    </row>
    <row r="608" spans="6:6">
      <c r="F608" s="256"/>
    </row>
    <row r="609" spans="6:6">
      <c r="F609" s="256"/>
    </row>
    <row r="610" spans="6:6">
      <c r="F610" s="256"/>
    </row>
    <row r="611" spans="6:6">
      <c r="F611" s="256"/>
    </row>
    <row r="612" spans="6:6">
      <c r="F612" s="256"/>
    </row>
    <row r="613" spans="6:6">
      <c r="F613" s="256"/>
    </row>
    <row r="614" spans="6:6">
      <c r="F614" s="256"/>
    </row>
    <row r="615" spans="6:6">
      <c r="F615" s="256"/>
    </row>
    <row r="616" spans="6:6">
      <c r="F616" s="256"/>
    </row>
    <row r="617" spans="6:6">
      <c r="F617" s="256"/>
    </row>
    <row r="618" spans="6:6">
      <c r="F618" s="256"/>
    </row>
    <row r="619" spans="6:6">
      <c r="F619" s="256"/>
    </row>
    <row r="620" spans="6:6">
      <c r="F620" s="256"/>
    </row>
    <row r="621" spans="6:6">
      <c r="F621" s="256"/>
    </row>
    <row r="622" spans="6:6">
      <c r="F622" s="256"/>
    </row>
    <row r="623" spans="6:6">
      <c r="F623" s="256"/>
    </row>
    <row r="624" spans="6:6">
      <c r="F624" s="256"/>
    </row>
    <row r="625" spans="6:6">
      <c r="F625" s="256"/>
    </row>
    <row r="626" spans="6:6">
      <c r="F626" s="256"/>
    </row>
    <row r="627" spans="6:6">
      <c r="F627" s="256"/>
    </row>
    <row r="628" spans="6:6">
      <c r="F628" s="256"/>
    </row>
    <row r="629" spans="6:6">
      <c r="F629" s="256"/>
    </row>
    <row r="630" spans="6:6">
      <c r="F630" s="256"/>
    </row>
    <row r="631" spans="6:6">
      <c r="F631" s="256"/>
    </row>
    <row r="632" spans="6:6">
      <c r="F632" s="256"/>
    </row>
    <row r="633" spans="6:6">
      <c r="F633" s="256"/>
    </row>
    <row r="634" spans="6:6">
      <c r="F634" s="256"/>
    </row>
    <row r="635" spans="6:6">
      <c r="F635" s="256"/>
    </row>
    <row r="636" spans="6:6">
      <c r="F636" s="256"/>
    </row>
    <row r="637" spans="6:6">
      <c r="F637" s="256"/>
    </row>
    <row r="638" spans="6:6">
      <c r="F638" s="256"/>
    </row>
    <row r="639" spans="6:6">
      <c r="F639" s="256"/>
    </row>
    <row r="640" spans="6:6">
      <c r="F640" s="256"/>
    </row>
    <row r="641" spans="6:6">
      <c r="F641" s="256"/>
    </row>
    <row r="642" spans="6:6">
      <c r="F642" s="256"/>
    </row>
    <row r="643" spans="6:6">
      <c r="F643" s="256"/>
    </row>
    <row r="644" spans="6:6">
      <c r="F644" s="256"/>
    </row>
    <row r="645" spans="6:6">
      <c r="F645" s="256"/>
    </row>
    <row r="646" spans="6:6">
      <c r="F646" s="256"/>
    </row>
    <row r="647" spans="6:6">
      <c r="F647" s="256"/>
    </row>
    <row r="648" spans="6:6">
      <c r="F648" s="256"/>
    </row>
    <row r="649" spans="6:6">
      <c r="F649" s="256"/>
    </row>
    <row r="650" spans="6:6">
      <c r="F650" s="256"/>
    </row>
    <row r="651" spans="6:6">
      <c r="F651" s="256"/>
    </row>
    <row r="652" spans="6:6">
      <c r="F652" s="256"/>
    </row>
    <row r="653" spans="6:6">
      <c r="F653" s="256"/>
    </row>
    <row r="654" spans="6:6">
      <c r="F654" s="256"/>
    </row>
    <row r="655" spans="6:6">
      <c r="F655" s="256"/>
    </row>
    <row r="656" spans="6:6">
      <c r="F656" s="256"/>
    </row>
    <row r="657" spans="6:6">
      <c r="F657" s="256"/>
    </row>
    <row r="658" spans="6:6">
      <c r="F658" s="256"/>
    </row>
    <row r="659" spans="6:6">
      <c r="F659" s="256"/>
    </row>
    <row r="660" spans="6:6">
      <c r="F660" s="256"/>
    </row>
    <row r="661" spans="6:6">
      <c r="F661" s="256"/>
    </row>
    <row r="662" spans="6:6">
      <c r="F662" s="256"/>
    </row>
    <row r="663" spans="6:6">
      <c r="F663" s="256"/>
    </row>
    <row r="664" spans="6:6">
      <c r="F664" s="256"/>
    </row>
    <row r="665" spans="6:6">
      <c r="F665" s="256"/>
    </row>
    <row r="666" spans="6:6">
      <c r="F666" s="256"/>
    </row>
    <row r="667" spans="6:6">
      <c r="F667" s="256"/>
    </row>
    <row r="668" spans="6:6">
      <c r="F668" s="256"/>
    </row>
    <row r="669" spans="6:6">
      <c r="F669" s="256"/>
    </row>
    <row r="670" spans="6:6">
      <c r="F670" s="256"/>
    </row>
    <row r="671" spans="6:6">
      <c r="F671" s="256"/>
    </row>
    <row r="672" spans="6:6">
      <c r="F672" s="256"/>
    </row>
    <row r="673" spans="6:6">
      <c r="F673" s="256"/>
    </row>
    <row r="674" spans="6:6">
      <c r="F674" s="256"/>
    </row>
    <row r="675" spans="6:6">
      <c r="F675" s="256"/>
    </row>
    <row r="676" spans="6:6">
      <c r="F676" s="256"/>
    </row>
    <row r="677" spans="6:6">
      <c r="F677" s="256"/>
    </row>
    <row r="678" spans="6:6">
      <c r="F678" s="256"/>
    </row>
    <row r="679" spans="6:6">
      <c r="F679" s="256"/>
    </row>
    <row r="680" spans="6:6">
      <c r="F680" s="256"/>
    </row>
    <row r="681" spans="6:6">
      <c r="F681" s="256"/>
    </row>
    <row r="682" spans="6:6">
      <c r="F682" s="256"/>
    </row>
    <row r="683" spans="6:6">
      <c r="F683" s="256"/>
    </row>
    <row r="684" spans="6:6">
      <c r="F684" s="256"/>
    </row>
    <row r="685" spans="6:6">
      <c r="F685" s="256"/>
    </row>
    <row r="686" spans="6:6">
      <c r="F686" s="256"/>
    </row>
    <row r="687" spans="6:6">
      <c r="F687" s="256"/>
    </row>
    <row r="688" spans="6:6">
      <c r="F688" s="256"/>
    </row>
    <row r="689" spans="6:6">
      <c r="F689" s="256"/>
    </row>
    <row r="690" spans="6:6">
      <c r="F690" s="256"/>
    </row>
    <row r="691" spans="6:6">
      <c r="F691" s="256"/>
    </row>
    <row r="692" spans="6:6">
      <c r="F692" s="256"/>
    </row>
    <row r="693" spans="6:6">
      <c r="F693" s="256"/>
    </row>
    <row r="694" spans="6:6">
      <c r="F694" s="256"/>
    </row>
    <row r="695" spans="6:6">
      <c r="F695" s="256"/>
    </row>
    <row r="696" spans="6:6">
      <c r="F696" s="256"/>
    </row>
    <row r="697" spans="6:6">
      <c r="F697" s="256"/>
    </row>
    <row r="698" spans="6:6">
      <c r="F698" s="256"/>
    </row>
    <row r="699" spans="6:6">
      <c r="F699" s="256"/>
    </row>
    <row r="700" spans="6:6">
      <c r="F700" s="256"/>
    </row>
    <row r="701" spans="6:6">
      <c r="F701" s="256"/>
    </row>
    <row r="702" spans="6:6">
      <c r="F702" s="256"/>
    </row>
    <row r="703" spans="6:6">
      <c r="F703" s="256"/>
    </row>
    <row r="704" spans="6:6">
      <c r="F704" s="256"/>
    </row>
    <row r="705" spans="6:6">
      <c r="F705" s="256"/>
    </row>
    <row r="706" spans="6:6">
      <c r="F706" s="256"/>
    </row>
    <row r="707" spans="6:6">
      <c r="F707" s="256"/>
    </row>
    <row r="708" spans="6:6">
      <c r="F708" s="256"/>
    </row>
    <row r="709" spans="6:6">
      <c r="F709" s="256"/>
    </row>
    <row r="710" spans="6:6">
      <c r="F710" s="256"/>
    </row>
    <row r="711" spans="6:6">
      <c r="F711" s="256"/>
    </row>
    <row r="712" spans="6:6">
      <c r="F712" s="256"/>
    </row>
    <row r="713" spans="6:6">
      <c r="F713" s="256"/>
    </row>
    <row r="714" spans="6:6">
      <c r="F714" s="256"/>
    </row>
    <row r="715" spans="6:6">
      <c r="F715" s="256"/>
    </row>
    <row r="716" spans="6:6">
      <c r="F716" s="256"/>
    </row>
    <row r="717" spans="6:6">
      <c r="F717" s="256"/>
    </row>
    <row r="718" spans="6:6">
      <c r="F718" s="256"/>
    </row>
    <row r="719" spans="6:6">
      <c r="F719" s="256"/>
    </row>
    <row r="720" spans="6:6">
      <c r="F720" s="256"/>
    </row>
    <row r="721" spans="6:6">
      <c r="F721" s="256"/>
    </row>
    <row r="722" spans="6:6">
      <c r="F722" s="256"/>
    </row>
    <row r="723" spans="6:6">
      <c r="F723" s="256"/>
    </row>
    <row r="724" spans="6:6">
      <c r="F724" s="256"/>
    </row>
    <row r="725" spans="6:6">
      <c r="F725" s="256"/>
    </row>
    <row r="726" spans="6:6">
      <c r="F726" s="256"/>
    </row>
    <row r="727" spans="6:6">
      <c r="F727" s="256"/>
    </row>
    <row r="728" spans="6:6">
      <c r="F728" s="256"/>
    </row>
    <row r="729" spans="6:6">
      <c r="F729" s="256"/>
    </row>
    <row r="730" spans="6:6">
      <c r="F730" s="256"/>
    </row>
    <row r="731" spans="6:6">
      <c r="F731" s="256"/>
    </row>
    <row r="732" spans="6:6">
      <c r="F732" s="256"/>
    </row>
    <row r="733" spans="6:6">
      <c r="F733" s="256"/>
    </row>
    <row r="734" spans="6:6">
      <c r="F734" s="256"/>
    </row>
    <row r="735" spans="6:6">
      <c r="F735" s="256"/>
    </row>
    <row r="736" spans="6:6">
      <c r="F736" s="256"/>
    </row>
    <row r="737" spans="6:6">
      <c r="F737" s="256"/>
    </row>
    <row r="738" spans="6:6">
      <c r="F738" s="256"/>
    </row>
    <row r="739" spans="6:6">
      <c r="F739" s="256"/>
    </row>
    <row r="740" spans="6:6">
      <c r="F740" s="256"/>
    </row>
    <row r="741" spans="6:6">
      <c r="F741" s="256"/>
    </row>
    <row r="742" spans="6:6">
      <c r="F742" s="256"/>
    </row>
    <row r="743" spans="6:6">
      <c r="F743" s="256"/>
    </row>
    <row r="744" spans="6:6">
      <c r="F744" s="256"/>
    </row>
    <row r="745" spans="6:6">
      <c r="F745" s="256"/>
    </row>
    <row r="746" spans="6:6">
      <c r="F746" s="256"/>
    </row>
    <row r="747" spans="6:6">
      <c r="F747" s="256"/>
    </row>
    <row r="748" spans="6:6">
      <c r="F748" s="256"/>
    </row>
    <row r="749" spans="6:6">
      <c r="F749" s="256"/>
    </row>
    <row r="750" spans="6:6">
      <c r="F750" s="256"/>
    </row>
    <row r="751" spans="6:6">
      <c r="F751" s="256"/>
    </row>
    <row r="752" spans="6:6">
      <c r="F752" s="256"/>
    </row>
    <row r="753" spans="6:6">
      <c r="F753" s="256"/>
    </row>
    <row r="754" spans="6:6">
      <c r="F754" s="256"/>
    </row>
    <row r="755" spans="6:6">
      <c r="F755" s="256"/>
    </row>
    <row r="756" spans="6:6">
      <c r="F756" s="256"/>
    </row>
    <row r="757" spans="6:6">
      <c r="F757" s="256"/>
    </row>
    <row r="758" spans="6:6">
      <c r="F758" s="256"/>
    </row>
    <row r="759" spans="6:6">
      <c r="F759" s="256"/>
    </row>
    <row r="760" spans="6:6">
      <c r="F760" s="256"/>
    </row>
    <row r="761" spans="6:6">
      <c r="F761" s="256"/>
    </row>
    <row r="762" spans="6:6">
      <c r="F762" s="256"/>
    </row>
    <row r="763" spans="6:6">
      <c r="F763" s="256"/>
    </row>
    <row r="764" spans="6:6">
      <c r="F764" s="256"/>
    </row>
    <row r="765" spans="6:6">
      <c r="F765" s="256"/>
    </row>
    <row r="766" spans="6:6">
      <c r="F766" s="256"/>
    </row>
    <row r="767" spans="6:6">
      <c r="F767" s="256"/>
    </row>
    <row r="768" spans="6:6">
      <c r="F768" s="256"/>
    </row>
    <row r="769" spans="6:6">
      <c r="F769" s="256"/>
    </row>
    <row r="770" spans="6:6">
      <c r="F770" s="256"/>
    </row>
    <row r="771" spans="6:6">
      <c r="F771" s="256"/>
    </row>
    <row r="772" spans="6:6">
      <c r="F772" s="256"/>
    </row>
    <row r="773" spans="6:6">
      <c r="F773" s="256"/>
    </row>
    <row r="774" spans="6:6">
      <c r="F774" s="256"/>
    </row>
    <row r="775" spans="6:6">
      <c r="F775" s="256"/>
    </row>
    <row r="776" spans="6:6">
      <c r="F776" s="256"/>
    </row>
    <row r="777" spans="6:6">
      <c r="F777" s="256"/>
    </row>
    <row r="778" spans="6:6">
      <c r="F778" s="256"/>
    </row>
    <row r="779" spans="6:6">
      <c r="F779" s="256"/>
    </row>
    <row r="780" spans="6:6">
      <c r="F780" s="256"/>
    </row>
    <row r="781" spans="6:6">
      <c r="F781" s="256"/>
    </row>
    <row r="782" spans="6:6">
      <c r="F782" s="256"/>
    </row>
    <row r="783" spans="6:6">
      <c r="F783" s="256"/>
    </row>
    <row r="784" spans="6:6">
      <c r="F784" s="256"/>
    </row>
    <row r="785" spans="6:6">
      <c r="F785" s="256"/>
    </row>
    <row r="786" spans="6:6">
      <c r="F786" s="256"/>
    </row>
    <row r="787" spans="6:6">
      <c r="F787" s="256"/>
    </row>
    <row r="788" spans="6:6">
      <c r="F788" s="256"/>
    </row>
    <row r="789" spans="6:6">
      <c r="F789" s="256"/>
    </row>
    <row r="790" spans="6:6">
      <c r="F790" s="256"/>
    </row>
    <row r="791" spans="6:6">
      <c r="F791" s="256"/>
    </row>
    <row r="792" spans="6:6">
      <c r="F792" s="256"/>
    </row>
    <row r="793" spans="6:6">
      <c r="F793" s="256"/>
    </row>
    <row r="794" spans="6:6">
      <c r="F794" s="256"/>
    </row>
    <row r="795" spans="6:6">
      <c r="F795" s="256"/>
    </row>
    <row r="796" spans="6:6">
      <c r="F796" s="256"/>
    </row>
    <row r="797" spans="6:6">
      <c r="F797" s="256"/>
    </row>
    <row r="798" spans="6:6">
      <c r="F798" s="256"/>
    </row>
    <row r="799" spans="6:6">
      <c r="F799" s="256"/>
    </row>
    <row r="800" spans="6:6">
      <c r="F800" s="256"/>
    </row>
    <row r="801" spans="6:6">
      <c r="F801" s="256"/>
    </row>
    <row r="802" spans="6:6">
      <c r="F802" s="256"/>
    </row>
    <row r="803" spans="6:6">
      <c r="F803" s="256"/>
    </row>
    <row r="804" spans="6:6">
      <c r="F804" s="256"/>
    </row>
    <row r="805" spans="6:6">
      <c r="F805" s="256"/>
    </row>
    <row r="806" spans="6:6">
      <c r="F806" s="256"/>
    </row>
    <row r="807" spans="6:6">
      <c r="F807" s="256"/>
    </row>
    <row r="808" spans="6:6">
      <c r="F808" s="256"/>
    </row>
    <row r="809" spans="6:6">
      <c r="F809" s="256"/>
    </row>
    <row r="810" spans="6:6">
      <c r="F810" s="256"/>
    </row>
    <row r="811" spans="6:6">
      <c r="F811" s="256"/>
    </row>
    <row r="812" spans="6:6">
      <c r="F812" s="256"/>
    </row>
    <row r="813" spans="6:6">
      <c r="F813" s="256"/>
    </row>
    <row r="814" spans="6:6">
      <c r="F814" s="256"/>
    </row>
    <row r="815" spans="6:6">
      <c r="F815" s="256"/>
    </row>
    <row r="816" spans="6:6">
      <c r="F816" s="256"/>
    </row>
    <row r="817" spans="6:6">
      <c r="F817" s="256"/>
    </row>
    <row r="818" spans="6:6">
      <c r="F818" s="256"/>
    </row>
    <row r="819" spans="6:6">
      <c r="F819" s="256"/>
    </row>
    <row r="820" spans="6:6">
      <c r="F820" s="256"/>
    </row>
    <row r="821" spans="6:6">
      <c r="F821" s="256"/>
    </row>
    <row r="822" spans="6:6">
      <c r="F822" s="256"/>
    </row>
    <row r="823" spans="6:6">
      <c r="F823" s="256"/>
    </row>
    <row r="824" spans="6:6">
      <c r="F824" s="256"/>
    </row>
    <row r="825" spans="6:6">
      <c r="F825" s="256"/>
    </row>
    <row r="826" spans="6:6">
      <c r="F826" s="256"/>
    </row>
    <row r="827" spans="6:6">
      <c r="F827" s="256"/>
    </row>
    <row r="828" spans="6:6">
      <c r="F828" s="256"/>
    </row>
    <row r="829" spans="6:6">
      <c r="F829" s="256"/>
    </row>
    <row r="830" spans="6:6">
      <c r="F830" s="256"/>
    </row>
    <row r="831" spans="6:6">
      <c r="F831" s="256"/>
    </row>
    <row r="832" spans="6:6">
      <c r="F832" s="256"/>
    </row>
    <row r="833" spans="6:6">
      <c r="F833" s="256"/>
    </row>
    <row r="834" spans="6:6">
      <c r="F834" s="256"/>
    </row>
    <row r="835" spans="6:6">
      <c r="F835" s="256"/>
    </row>
    <row r="836" spans="6:6">
      <c r="F836" s="256"/>
    </row>
    <row r="837" spans="6:6">
      <c r="F837" s="256"/>
    </row>
    <row r="838" spans="6:6">
      <c r="F838" s="256"/>
    </row>
    <row r="839" spans="6:6">
      <c r="F839" s="256"/>
    </row>
    <row r="840" spans="6:6">
      <c r="F840" s="256"/>
    </row>
    <row r="841" spans="6:6">
      <c r="F841" s="256"/>
    </row>
    <row r="842" spans="6:6">
      <c r="F842" s="256"/>
    </row>
    <row r="843" spans="6:6">
      <c r="F843" s="256"/>
    </row>
    <row r="844" spans="6:6">
      <c r="F844" s="256"/>
    </row>
    <row r="845" spans="6:6">
      <c r="F845" s="256"/>
    </row>
    <row r="846" spans="6:6">
      <c r="F846" s="256"/>
    </row>
    <row r="847" spans="6:6">
      <c r="F847" s="256"/>
    </row>
    <row r="848" spans="6:6">
      <c r="F848" s="256"/>
    </row>
    <row r="849" spans="6:6">
      <c r="F849" s="256"/>
    </row>
    <row r="850" spans="6:6">
      <c r="F850" s="256"/>
    </row>
    <row r="851" spans="6:6">
      <c r="F851" s="256"/>
    </row>
    <row r="852" spans="6:6">
      <c r="F852" s="256"/>
    </row>
    <row r="853" spans="6:6">
      <c r="F853" s="256"/>
    </row>
    <row r="854" spans="6:6">
      <c r="F854" s="256"/>
    </row>
    <row r="855" spans="6:6">
      <c r="F855" s="256"/>
    </row>
    <row r="856" spans="6:6">
      <c r="F856" s="256"/>
    </row>
    <row r="857" spans="6:6">
      <c r="F857" s="256"/>
    </row>
    <row r="858" spans="6:6">
      <c r="F858" s="256"/>
    </row>
    <row r="859" spans="6:6">
      <c r="F859" s="256"/>
    </row>
    <row r="860" spans="6:6">
      <c r="F860" s="256"/>
    </row>
    <row r="861" spans="6:6">
      <c r="F861" s="256"/>
    </row>
    <row r="862" spans="6:6">
      <c r="F862" s="256"/>
    </row>
    <row r="863" spans="6:6">
      <c r="F863" s="256"/>
    </row>
    <row r="864" spans="6:6">
      <c r="F864" s="256"/>
    </row>
    <row r="865" spans="6:6">
      <c r="F865" s="256"/>
    </row>
    <row r="866" spans="6:6">
      <c r="F866" s="256"/>
    </row>
    <row r="867" spans="6:6">
      <c r="F867" s="256"/>
    </row>
    <row r="868" spans="6:6">
      <c r="F868" s="256"/>
    </row>
    <row r="869" spans="6:6">
      <c r="F869" s="256"/>
    </row>
    <row r="870" spans="6:6">
      <c r="F870" s="256"/>
    </row>
    <row r="871" spans="6:6">
      <c r="F871" s="256"/>
    </row>
    <row r="872" spans="6:6">
      <c r="F872" s="256"/>
    </row>
    <row r="873" spans="6:6">
      <c r="F873" s="256"/>
    </row>
    <row r="874" spans="6:6">
      <c r="F874" s="256"/>
    </row>
    <row r="875" spans="6:6">
      <c r="F875" s="256"/>
    </row>
    <row r="876" spans="6:6">
      <c r="F876" s="256"/>
    </row>
    <row r="877" spans="6:6">
      <c r="F877" s="256"/>
    </row>
    <row r="878" spans="6:6">
      <c r="F878" s="256"/>
    </row>
    <row r="879" spans="6:6">
      <c r="F879" s="256"/>
    </row>
    <row r="880" spans="6:6">
      <c r="F880" s="256"/>
    </row>
    <row r="881" spans="6:6">
      <c r="F881" s="256"/>
    </row>
    <row r="882" spans="6:6">
      <c r="F882" s="256"/>
    </row>
    <row r="883" spans="6:6">
      <c r="F883" s="256"/>
    </row>
    <row r="884" spans="6:6">
      <c r="F884" s="256"/>
    </row>
    <row r="885" spans="6:6">
      <c r="F885" s="256"/>
    </row>
    <row r="886" spans="6:6">
      <c r="F886" s="256"/>
    </row>
    <row r="887" spans="6:6">
      <c r="F887" s="256"/>
    </row>
    <row r="888" spans="6:6">
      <c r="F888" s="256"/>
    </row>
    <row r="889" spans="6:6">
      <c r="F889" s="256"/>
    </row>
    <row r="890" spans="6:6">
      <c r="F890" s="256"/>
    </row>
    <row r="891" spans="6:6">
      <c r="F891" s="256"/>
    </row>
    <row r="892" spans="6:6">
      <c r="F892" s="256"/>
    </row>
    <row r="893" spans="6:6">
      <c r="F893" s="256"/>
    </row>
    <row r="894" spans="6:6">
      <c r="F894" s="256"/>
    </row>
    <row r="895" spans="6:6">
      <c r="F895" s="256"/>
    </row>
    <row r="896" spans="6:6">
      <c r="F896" s="256"/>
    </row>
    <row r="897" spans="6:6">
      <c r="F897" s="256"/>
    </row>
    <row r="898" spans="6:6">
      <c r="F898" s="256"/>
    </row>
    <row r="899" spans="6:6">
      <c r="F899" s="256"/>
    </row>
    <row r="900" spans="6:6">
      <c r="F900" s="256"/>
    </row>
    <row r="901" spans="6:6">
      <c r="F901" s="256"/>
    </row>
    <row r="902" spans="6:6">
      <c r="F902" s="256"/>
    </row>
    <row r="903" spans="6:6">
      <c r="F903" s="256"/>
    </row>
    <row r="904" spans="6:6">
      <c r="F904" s="256"/>
    </row>
    <row r="905" spans="6:6">
      <c r="F905" s="256"/>
    </row>
    <row r="906" spans="6:6">
      <c r="F906" s="256"/>
    </row>
    <row r="907" spans="6:6">
      <c r="F907" s="256"/>
    </row>
    <row r="908" spans="6:6">
      <c r="F908" s="256"/>
    </row>
    <row r="909" spans="6:6">
      <c r="F909" s="256"/>
    </row>
    <row r="910" spans="6:6">
      <c r="F910" s="256"/>
    </row>
    <row r="911" spans="6:6">
      <c r="F911" s="256"/>
    </row>
    <row r="912" spans="6:6">
      <c r="F912" s="256"/>
    </row>
    <row r="913" spans="6:6">
      <c r="F913" s="256"/>
    </row>
    <row r="914" spans="6:6">
      <c r="F914" s="256"/>
    </row>
    <row r="915" spans="6:6">
      <c r="F915" s="256"/>
    </row>
    <row r="916" spans="6:6">
      <c r="F916" s="256"/>
    </row>
    <row r="917" spans="6:6">
      <c r="F917" s="256"/>
    </row>
    <row r="918" spans="6:6">
      <c r="F918" s="256"/>
    </row>
    <row r="919" spans="6:6">
      <c r="F919" s="256"/>
    </row>
    <row r="920" spans="6:6">
      <c r="F920" s="256"/>
    </row>
    <row r="921" spans="6:6">
      <c r="F921" s="256"/>
    </row>
    <row r="922" spans="6:6">
      <c r="F922" s="256"/>
    </row>
    <row r="923" spans="6:6">
      <c r="F923" s="256"/>
    </row>
    <row r="924" spans="6:6">
      <c r="F924" s="256"/>
    </row>
    <row r="925" spans="6:6">
      <c r="F925" s="256"/>
    </row>
    <row r="926" spans="6:6">
      <c r="F926" s="256"/>
    </row>
    <row r="927" spans="6:6">
      <c r="F927" s="256"/>
    </row>
    <row r="928" spans="6:6">
      <c r="F928" s="256"/>
    </row>
    <row r="929" spans="6:6">
      <c r="F929" s="256"/>
    </row>
    <row r="930" spans="6:6">
      <c r="F930" s="256"/>
    </row>
    <row r="931" spans="6:6">
      <c r="F931" s="256"/>
    </row>
    <row r="932" spans="6:6">
      <c r="F932" s="256"/>
    </row>
    <row r="933" spans="6:6">
      <c r="F933" s="256"/>
    </row>
    <row r="934" spans="6:6">
      <c r="F934" s="256"/>
    </row>
    <row r="935" spans="6:6">
      <c r="F935" s="256"/>
    </row>
    <row r="936" spans="6:6">
      <c r="F936" s="256"/>
    </row>
    <row r="937" spans="6:6">
      <c r="F937" s="256"/>
    </row>
    <row r="938" spans="6:6">
      <c r="F938" s="256"/>
    </row>
    <row r="939" spans="6:6">
      <c r="F939" s="256"/>
    </row>
    <row r="940" spans="6:6">
      <c r="F940" s="256"/>
    </row>
    <row r="941" spans="6:6">
      <c r="F941" s="256"/>
    </row>
    <row r="942" spans="6:6">
      <c r="F942" s="256"/>
    </row>
    <row r="943" spans="6:6">
      <c r="F943" s="256"/>
    </row>
    <row r="944" spans="6:6">
      <c r="F944" s="256"/>
    </row>
    <row r="945" spans="6:6">
      <c r="F945" s="256"/>
    </row>
    <row r="946" spans="6:6">
      <c r="F946" s="256"/>
    </row>
    <row r="947" spans="6:6">
      <c r="F947" s="256"/>
    </row>
    <row r="948" spans="6:6">
      <c r="F948" s="256"/>
    </row>
    <row r="949" spans="6:6">
      <c r="F949" s="256"/>
    </row>
    <row r="950" spans="6:6">
      <c r="F950" s="256"/>
    </row>
    <row r="951" spans="6:6">
      <c r="F951" s="256"/>
    </row>
    <row r="952" spans="6:6">
      <c r="F952" s="256"/>
    </row>
    <row r="953" spans="6:6">
      <c r="F953" s="256"/>
    </row>
    <row r="954" spans="6:6">
      <c r="F954" s="256"/>
    </row>
    <row r="955" spans="6:6">
      <c r="F955" s="256"/>
    </row>
    <row r="956" spans="6:6">
      <c r="F956" s="256"/>
    </row>
    <row r="957" spans="6:6">
      <c r="F957" s="256"/>
    </row>
    <row r="958" spans="6:6">
      <c r="F958" s="256"/>
    </row>
    <row r="959" spans="6:6">
      <c r="F959" s="256"/>
    </row>
    <row r="960" spans="6:6">
      <c r="F960" s="256"/>
    </row>
    <row r="961" spans="6:6">
      <c r="F961" s="256"/>
    </row>
    <row r="962" spans="6:6">
      <c r="F962" s="256"/>
    </row>
    <row r="963" spans="6:6">
      <c r="F963" s="256"/>
    </row>
    <row r="964" spans="6:6">
      <c r="F964" s="256"/>
    </row>
    <row r="965" spans="6:6">
      <c r="F965" s="256"/>
    </row>
    <row r="966" spans="6:6">
      <c r="F966" s="256"/>
    </row>
    <row r="967" spans="6:6">
      <c r="F967" s="256"/>
    </row>
    <row r="968" spans="6:6">
      <c r="F968" s="256"/>
    </row>
    <row r="969" spans="6:6">
      <c r="F969" s="256"/>
    </row>
    <row r="970" spans="6:6">
      <c r="F970" s="256"/>
    </row>
    <row r="971" spans="6:6">
      <c r="F971" s="256"/>
    </row>
    <row r="972" spans="6:6">
      <c r="F972" s="256"/>
    </row>
    <row r="973" spans="6:6">
      <c r="F973" s="256"/>
    </row>
    <row r="974" spans="6:6">
      <c r="F974" s="256"/>
    </row>
    <row r="975" spans="6:6">
      <c r="F975" s="256"/>
    </row>
    <row r="976" spans="6:6">
      <c r="F976" s="256"/>
    </row>
    <row r="977" spans="6:6">
      <c r="F977" s="256"/>
    </row>
    <row r="978" spans="6:6">
      <c r="F978" s="256"/>
    </row>
    <row r="979" spans="6:6">
      <c r="F979" s="256"/>
    </row>
    <row r="980" spans="6:6">
      <c r="F980" s="256"/>
    </row>
    <row r="981" spans="6:6">
      <c r="F981" s="256"/>
    </row>
    <row r="982" spans="6:6">
      <c r="F982" s="256"/>
    </row>
    <row r="983" spans="6:6">
      <c r="F983" s="256"/>
    </row>
    <row r="984" spans="6:6">
      <c r="F984" s="256"/>
    </row>
    <row r="985" spans="6:6">
      <c r="F985" s="256"/>
    </row>
    <row r="986" spans="6:6">
      <c r="F986" s="256"/>
    </row>
    <row r="987" spans="6:6">
      <c r="F987" s="256"/>
    </row>
    <row r="988" spans="6:6">
      <c r="F988" s="256"/>
    </row>
    <row r="989" spans="6:6">
      <c r="F989" s="256"/>
    </row>
    <row r="990" spans="6:6">
      <c r="F990" s="256"/>
    </row>
    <row r="991" spans="6:6">
      <c r="F991" s="256"/>
    </row>
    <row r="992" spans="6:6">
      <c r="F992" s="256"/>
    </row>
    <row r="993" spans="6:6">
      <c r="F993" s="256"/>
    </row>
    <row r="994" spans="6:6">
      <c r="F994" s="256"/>
    </row>
    <row r="995" spans="6:6">
      <c r="F995" s="256"/>
    </row>
    <row r="996" spans="6:6">
      <c r="F996" s="256"/>
    </row>
    <row r="997" spans="6:6">
      <c r="F997" s="256"/>
    </row>
    <row r="998" spans="6:6">
      <c r="F998" s="256"/>
    </row>
    <row r="999" spans="6:6">
      <c r="F999" s="256"/>
    </row>
    <row r="1000" spans="6:6">
      <c r="F1000" s="256"/>
    </row>
    <row r="1001" spans="6:6">
      <c r="F1001" s="256"/>
    </row>
    <row r="1002" spans="6:6">
      <c r="F1002" s="256"/>
    </row>
    <row r="1003" spans="6:6">
      <c r="F1003" s="256"/>
    </row>
    <row r="1004" spans="6:6">
      <c r="F1004" s="256"/>
    </row>
    <row r="1005" spans="6:6">
      <c r="F1005" s="256"/>
    </row>
    <row r="1006" spans="6:6">
      <c r="F1006" s="256"/>
    </row>
    <row r="1007" spans="6:6">
      <c r="F1007" s="256"/>
    </row>
    <row r="1008" spans="6:6">
      <c r="F1008" s="256"/>
    </row>
    <row r="1009" spans="6:6">
      <c r="F1009" s="256"/>
    </row>
    <row r="1010" spans="6:6">
      <c r="F1010" s="256"/>
    </row>
    <row r="1011" spans="6:6">
      <c r="F1011" s="256"/>
    </row>
    <row r="1012" spans="6:6">
      <c r="F1012" s="256"/>
    </row>
    <row r="1013" spans="6:6">
      <c r="F1013" s="256"/>
    </row>
    <row r="1014" spans="6:6">
      <c r="F1014" s="256"/>
    </row>
    <row r="1015" spans="6:6">
      <c r="F1015" s="256"/>
    </row>
    <row r="1016" spans="6:6">
      <c r="F1016" s="256"/>
    </row>
    <row r="1017" spans="6:6">
      <c r="F1017" s="256"/>
    </row>
    <row r="1018" spans="6:6">
      <c r="F1018" s="256"/>
    </row>
    <row r="1019" spans="6:6">
      <c r="F1019" s="256"/>
    </row>
    <row r="1020" spans="6:6">
      <c r="F1020" s="256"/>
    </row>
    <row r="1021" spans="6:6">
      <c r="F1021" s="256"/>
    </row>
    <row r="1022" spans="6:6">
      <c r="F1022" s="256"/>
    </row>
    <row r="1023" spans="6:6">
      <c r="F1023" s="256"/>
    </row>
    <row r="1024" spans="6:6">
      <c r="F1024" s="256"/>
    </row>
    <row r="1025" spans="6:6">
      <c r="F1025" s="256"/>
    </row>
    <row r="1026" spans="6:6">
      <c r="F1026" s="256"/>
    </row>
    <row r="1027" spans="6:6">
      <c r="F1027" s="256"/>
    </row>
    <row r="1028" spans="6:6">
      <c r="F1028" s="256"/>
    </row>
    <row r="1029" spans="6:6">
      <c r="F1029" s="256"/>
    </row>
    <row r="1030" spans="6:6">
      <c r="F1030" s="256"/>
    </row>
    <row r="1031" spans="6:6">
      <c r="F1031" s="256"/>
    </row>
    <row r="1032" spans="6:6">
      <c r="F1032" s="256"/>
    </row>
    <row r="1033" spans="6:6">
      <c r="F1033" s="256"/>
    </row>
    <row r="1034" spans="6:6">
      <c r="F1034" s="256"/>
    </row>
    <row r="1035" spans="6:6">
      <c r="F1035" s="256"/>
    </row>
    <row r="1036" spans="6:6">
      <c r="F1036" s="256"/>
    </row>
    <row r="1037" spans="6:6">
      <c r="F1037" s="256"/>
    </row>
    <row r="1038" spans="6:6">
      <c r="F1038" s="256"/>
    </row>
    <row r="1039" spans="6:6">
      <c r="F1039" s="256"/>
    </row>
    <row r="1040" spans="6:6">
      <c r="F1040" s="256"/>
    </row>
    <row r="1041" spans="6:6">
      <c r="F1041" s="256"/>
    </row>
    <row r="1042" spans="6:6">
      <c r="F1042" s="256"/>
    </row>
    <row r="1043" spans="6:6">
      <c r="F1043" s="256"/>
    </row>
    <row r="1044" spans="6:6">
      <c r="F1044" s="256"/>
    </row>
    <row r="1045" spans="6:6">
      <c r="F1045" s="256"/>
    </row>
    <row r="1046" spans="6:6">
      <c r="F1046" s="256"/>
    </row>
    <row r="1047" spans="6:6">
      <c r="F1047" s="256"/>
    </row>
    <row r="1048" spans="6:6">
      <c r="F1048" s="256"/>
    </row>
    <row r="1049" spans="6:6">
      <c r="F1049" s="256"/>
    </row>
    <row r="1050" spans="6:6">
      <c r="F1050" s="256"/>
    </row>
    <row r="1051" spans="6:6">
      <c r="F1051" s="256"/>
    </row>
    <row r="1052" spans="6:6">
      <c r="F1052" s="256"/>
    </row>
    <row r="1053" spans="6:6">
      <c r="F1053" s="256"/>
    </row>
    <row r="1054" spans="6:6">
      <c r="F1054" s="256"/>
    </row>
    <row r="1055" spans="6:6">
      <c r="F1055" s="256"/>
    </row>
    <row r="1056" spans="6:6">
      <c r="F1056" s="256"/>
    </row>
    <row r="1057" spans="6:6">
      <c r="F1057" s="256"/>
    </row>
    <row r="1058" spans="6:6">
      <c r="F1058" s="256"/>
    </row>
    <row r="1059" spans="6:6">
      <c r="F1059" s="256"/>
    </row>
    <row r="1060" spans="6:6">
      <c r="F1060" s="256"/>
    </row>
    <row r="1061" spans="6:6">
      <c r="F1061" s="256"/>
    </row>
    <row r="1062" spans="6:6">
      <c r="F1062" s="256"/>
    </row>
    <row r="1063" spans="6:6">
      <c r="F1063" s="256"/>
    </row>
    <row r="1064" spans="6:6">
      <c r="F1064" s="256"/>
    </row>
    <row r="1065" spans="6:6">
      <c r="F1065" s="256"/>
    </row>
    <row r="1066" spans="6:6">
      <c r="F1066" s="256"/>
    </row>
    <row r="1067" spans="6:6">
      <c r="F1067" s="256"/>
    </row>
    <row r="1068" spans="6:6">
      <c r="F1068" s="256"/>
    </row>
    <row r="1069" spans="6:6">
      <c r="F1069" s="256"/>
    </row>
    <row r="1070" spans="6:6">
      <c r="F1070" s="256"/>
    </row>
    <row r="1071" spans="6:6">
      <c r="F1071" s="256"/>
    </row>
    <row r="1072" spans="6:6">
      <c r="F1072" s="256"/>
    </row>
    <row r="1073" spans="6:6">
      <c r="F1073" s="256"/>
    </row>
    <row r="1074" spans="6:6">
      <c r="F1074" s="256"/>
    </row>
    <row r="1075" spans="6:6">
      <c r="F1075" s="256"/>
    </row>
    <row r="1076" spans="6:6">
      <c r="F1076" s="256"/>
    </row>
    <row r="1077" spans="6:6">
      <c r="F1077" s="256"/>
    </row>
    <row r="1078" spans="6:6">
      <c r="F1078" s="256"/>
    </row>
    <row r="1079" spans="6:6">
      <c r="F1079" s="256"/>
    </row>
    <row r="1080" spans="6:6">
      <c r="F1080" s="256"/>
    </row>
    <row r="1081" spans="6:6">
      <c r="F1081" s="256"/>
    </row>
    <row r="1082" spans="6:6">
      <c r="F1082" s="256"/>
    </row>
    <row r="1083" spans="6:6">
      <c r="F1083" s="256"/>
    </row>
    <row r="1084" spans="6:6">
      <c r="F1084" s="256"/>
    </row>
    <row r="1085" spans="6:6">
      <c r="F1085" s="256"/>
    </row>
    <row r="1086" spans="6:6">
      <c r="F1086" s="256"/>
    </row>
    <row r="1087" spans="6:6">
      <c r="F1087" s="256"/>
    </row>
    <row r="1088" spans="6:6">
      <c r="F1088" s="256"/>
    </row>
    <row r="1089" spans="6:6">
      <c r="F1089" s="256"/>
    </row>
    <row r="1090" spans="6:6">
      <c r="F1090" s="256"/>
    </row>
    <row r="1091" spans="6:6">
      <c r="F1091" s="256"/>
    </row>
    <row r="1092" spans="6:6">
      <c r="F1092" s="256"/>
    </row>
    <row r="1093" spans="6:6">
      <c r="F1093" s="256"/>
    </row>
    <row r="1094" spans="6:6">
      <c r="F1094" s="256"/>
    </row>
    <row r="1095" spans="6:6">
      <c r="F1095" s="256"/>
    </row>
    <row r="1096" spans="6:6">
      <c r="F1096" s="256"/>
    </row>
    <row r="1097" spans="6:6">
      <c r="F1097" s="256"/>
    </row>
    <row r="1098" spans="6:6">
      <c r="F1098" s="256"/>
    </row>
    <row r="1099" spans="6:6">
      <c r="F1099" s="256"/>
    </row>
    <row r="1100" spans="6:6">
      <c r="F1100" s="256"/>
    </row>
    <row r="1101" spans="6:6">
      <c r="F1101" s="256"/>
    </row>
    <row r="1102" spans="6:6">
      <c r="F1102" s="256"/>
    </row>
    <row r="1103" spans="6:6">
      <c r="F1103" s="256"/>
    </row>
    <row r="1104" spans="6:6">
      <c r="F1104" s="256"/>
    </row>
    <row r="1105" spans="6:6">
      <c r="F1105" s="256"/>
    </row>
    <row r="1106" spans="6:6">
      <c r="F1106" s="256"/>
    </row>
    <row r="1107" spans="6:6">
      <c r="F1107" s="256"/>
    </row>
    <row r="1108" spans="6:6">
      <c r="F1108" s="256"/>
    </row>
    <row r="1109" spans="6:6">
      <c r="F1109" s="256"/>
    </row>
    <row r="1110" spans="6:6">
      <c r="F1110" s="256"/>
    </row>
    <row r="1111" spans="6:6">
      <c r="F1111" s="256"/>
    </row>
    <row r="1112" spans="6:6">
      <c r="F1112" s="256"/>
    </row>
    <row r="1113" spans="6:6">
      <c r="F1113" s="256"/>
    </row>
    <row r="1114" spans="6:6">
      <c r="F1114" s="256"/>
    </row>
    <row r="1115" spans="6:6">
      <c r="F1115" s="256"/>
    </row>
    <row r="1116" spans="6:6">
      <c r="F1116" s="256"/>
    </row>
    <row r="1117" spans="6:6">
      <c r="F1117" s="256"/>
    </row>
    <row r="1118" spans="6:6">
      <c r="F1118" s="256"/>
    </row>
    <row r="1119" spans="6:6">
      <c r="F1119" s="256"/>
    </row>
    <row r="1120" spans="6:6">
      <c r="F1120" s="256"/>
    </row>
    <row r="1121" spans="6:6">
      <c r="F1121" s="256"/>
    </row>
    <row r="1122" spans="6:6">
      <c r="F1122" s="256"/>
    </row>
    <row r="1123" spans="6:6">
      <c r="F1123" s="256"/>
    </row>
    <row r="1124" spans="6:6">
      <c r="F1124" s="256"/>
    </row>
    <row r="1125" spans="6:6">
      <c r="F1125" s="256"/>
    </row>
    <row r="1126" spans="6:6">
      <c r="F1126" s="256"/>
    </row>
    <row r="1127" spans="6:6">
      <c r="F1127" s="256"/>
    </row>
    <row r="1128" spans="6:6">
      <c r="F1128" s="256"/>
    </row>
    <row r="1129" spans="6:6">
      <c r="F1129" s="256"/>
    </row>
    <row r="1130" spans="6:6">
      <c r="F1130" s="256"/>
    </row>
    <row r="1131" spans="6:6">
      <c r="F1131" s="256"/>
    </row>
    <row r="1132" spans="6:6">
      <c r="F1132" s="256"/>
    </row>
    <row r="1133" spans="6:6">
      <c r="F1133" s="256"/>
    </row>
    <row r="1134" spans="6:6">
      <c r="F1134" s="256"/>
    </row>
    <row r="1135" spans="6:6">
      <c r="F1135" s="256"/>
    </row>
    <row r="1136" spans="6:6">
      <c r="F1136" s="256"/>
    </row>
    <row r="1137" spans="6:6">
      <c r="F1137" s="256"/>
    </row>
    <row r="1138" spans="6:6">
      <c r="F1138" s="256"/>
    </row>
    <row r="1139" spans="6:6">
      <c r="F1139" s="256"/>
    </row>
    <row r="1140" spans="6:6">
      <c r="F1140" s="256"/>
    </row>
    <row r="1141" spans="6:6">
      <c r="F1141" s="256"/>
    </row>
    <row r="1142" spans="6:6">
      <c r="F1142" s="256"/>
    </row>
    <row r="1143" spans="6:6">
      <c r="F1143" s="256"/>
    </row>
    <row r="1144" spans="6:6">
      <c r="F1144" s="256"/>
    </row>
    <row r="1145" spans="6:6">
      <c r="F1145" s="256"/>
    </row>
    <row r="1146" spans="6:6">
      <c r="F1146" s="256"/>
    </row>
    <row r="1147" spans="6:6">
      <c r="F1147" s="256"/>
    </row>
    <row r="1148" spans="6:6">
      <c r="F1148" s="256"/>
    </row>
    <row r="1149" spans="6:6">
      <c r="F1149" s="256"/>
    </row>
    <row r="1150" spans="6:6">
      <c r="F1150" s="256"/>
    </row>
    <row r="1151" spans="6:6">
      <c r="F1151" s="256"/>
    </row>
    <row r="1152" spans="6:6">
      <c r="F1152" s="256"/>
    </row>
    <row r="1153" spans="6:6">
      <c r="F1153" s="256"/>
    </row>
    <row r="1154" spans="6:6">
      <c r="F1154" s="256"/>
    </row>
    <row r="1155" spans="6:6">
      <c r="F1155" s="256"/>
    </row>
    <row r="1156" spans="6:6">
      <c r="F1156" s="256"/>
    </row>
    <row r="1157" spans="6:6">
      <c r="F1157" s="256"/>
    </row>
    <row r="1158" spans="6:6">
      <c r="F1158" s="256"/>
    </row>
    <row r="1159" spans="6:6">
      <c r="F1159" s="256"/>
    </row>
    <row r="1160" spans="6:6">
      <c r="F1160" s="256"/>
    </row>
    <row r="1161" spans="6:6">
      <c r="F1161" s="256"/>
    </row>
    <row r="1162" spans="6:6">
      <c r="F1162" s="256"/>
    </row>
    <row r="1163" spans="6:6">
      <c r="F1163" s="256"/>
    </row>
    <row r="1164" spans="6:6">
      <c r="F1164" s="256"/>
    </row>
    <row r="1165" spans="6:6">
      <c r="F1165" s="256"/>
    </row>
    <row r="1166" spans="6:6">
      <c r="F1166" s="256"/>
    </row>
    <row r="1167" spans="6:6">
      <c r="F1167" s="256"/>
    </row>
    <row r="1168" spans="6:6">
      <c r="F1168" s="256"/>
    </row>
    <row r="1169" spans="6:6">
      <c r="F1169" s="256"/>
    </row>
    <row r="1170" spans="6:6">
      <c r="F1170" s="256"/>
    </row>
    <row r="1171" spans="6:6">
      <c r="F1171" s="256"/>
    </row>
    <row r="1172" spans="6:6">
      <c r="F1172" s="256"/>
    </row>
    <row r="1173" spans="6:6">
      <c r="F1173" s="256"/>
    </row>
    <row r="1174" spans="6:6">
      <c r="F1174" s="256"/>
    </row>
    <row r="1175" spans="6:6">
      <c r="F1175" s="256"/>
    </row>
    <row r="1176" spans="6:6">
      <c r="F1176" s="256"/>
    </row>
    <row r="1177" spans="6:6">
      <c r="F1177" s="256"/>
    </row>
    <row r="1178" spans="6:6">
      <c r="F1178" s="256"/>
    </row>
    <row r="1179" spans="6:6">
      <c r="F1179" s="256"/>
    </row>
    <row r="1180" spans="6:6">
      <c r="F1180" s="256"/>
    </row>
    <row r="1181" spans="6:6">
      <c r="F1181" s="256"/>
    </row>
    <row r="1182" spans="6:6">
      <c r="F1182" s="256"/>
    </row>
    <row r="1183" spans="6:6">
      <c r="F1183" s="256"/>
    </row>
    <row r="1184" spans="6:6">
      <c r="F1184" s="256"/>
    </row>
  </sheetData>
  <sheetProtection algorithmName="SHA-512" hashValue="Bk9Y3eo+LNnFt1VokS3o47PsjGIB7XxIjwT1TJ2EuwbDIlG+wIqO4oexEFZlDTNvIyBOyDHYUV8iKl+X6n3nCQ==" saltValue="WnRLmoXWwLXBlDXp1t1vYg==" spinCount="100000" sheet="1" objects="1" scenarios="1"/>
  <protectedRanges>
    <protectedRange sqref="A7:D7 C96:D9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3" max="5" man="1"/>
  </rowBreaks>
  <ignoredErrors>
    <ignoredError sqref="C107:C113 C98:C102 C71:C72 C10:C58 C63:C69 C73:C87 C90:C92" numberStoredAsText="1"/>
    <ignoredError sqref="F118:F128 F107:F110 F71:F72 F54:F56 F10:F52 F98:F102 F64:F69 F73:F88 F89 F90:F92"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9" tint="0.59999389629810485"/>
    <pageSetUpPr fitToPage="1"/>
  </sheetPr>
  <dimension ref="B1:P92"/>
  <sheetViews>
    <sheetView showGridLines="0" topLeftCell="A58" zoomScale="70" zoomScaleNormal="70" zoomScaleSheetLayoutView="90" zoomScalePageLayoutView="70" workbookViewId="0">
      <selection activeCell="R92" sqref="R92"/>
    </sheetView>
  </sheetViews>
  <sheetFormatPr defaultColWidth="9.140625" defaultRowHeight="15.75"/>
  <cols>
    <col min="1" max="1" width="5.28515625" style="277" customWidth="1"/>
    <col min="2" max="2" width="84.42578125" style="277" customWidth="1"/>
    <col min="3" max="3" width="14.85546875" style="277" customWidth="1"/>
    <col min="4" max="4" width="14" style="277" customWidth="1"/>
    <col min="5" max="5" width="15.42578125" style="277" customWidth="1"/>
    <col min="6" max="6" width="9.140625" style="277"/>
    <col min="7" max="7" width="10.85546875" style="277" customWidth="1"/>
    <col min="8" max="16384" width="9.140625" style="277"/>
  </cols>
  <sheetData>
    <row r="1" spans="2:7" ht="26.25">
      <c r="B1" s="929" t="s">
        <v>11</v>
      </c>
      <c r="C1" s="929"/>
      <c r="D1" s="929"/>
      <c r="E1" s="929"/>
      <c r="F1" s="276"/>
      <c r="G1" s="276"/>
    </row>
    <row r="2" spans="2:7" ht="26.25">
      <c r="B2" s="929" t="s">
        <v>743</v>
      </c>
      <c r="C2" s="929"/>
      <c r="D2" s="929"/>
      <c r="E2" s="929"/>
      <c r="F2" s="276"/>
      <c r="G2" s="276"/>
    </row>
    <row r="3" spans="2:7" ht="21">
      <c r="B3" s="918"/>
      <c r="C3" s="918"/>
      <c r="D3" s="918"/>
      <c r="E3" s="918"/>
      <c r="F3" s="276"/>
      <c r="G3" s="276"/>
    </row>
    <row r="4" spans="2:7" ht="21.75" thickBot="1">
      <c r="B4" s="1036"/>
      <c r="C4" s="1036"/>
      <c r="D4" s="1036"/>
      <c r="E4" s="1036"/>
      <c r="F4" s="276"/>
      <c r="G4" s="276"/>
    </row>
    <row r="5" spans="2:7" ht="48" customHeight="1">
      <c r="B5" s="911" t="s">
        <v>629</v>
      </c>
      <c r="C5" s="1016" t="s">
        <v>630</v>
      </c>
      <c r="D5" s="1017"/>
      <c r="E5" s="1018"/>
    </row>
    <row r="6" spans="2:7">
      <c r="B6" s="912"/>
      <c r="C6" s="899" t="s">
        <v>631</v>
      </c>
      <c r="D6" s="785" t="s">
        <v>632</v>
      </c>
      <c r="E6" s="786" t="s">
        <v>633</v>
      </c>
    </row>
    <row r="7" spans="2:7" ht="29.25" customHeight="1">
      <c r="B7" s="913"/>
      <c r="C7" s="900"/>
      <c r="D7" s="787">
        <v>-0.1</v>
      </c>
      <c r="E7" s="788">
        <v>0.15</v>
      </c>
    </row>
    <row r="8" spans="2:7" ht="15" customHeight="1">
      <c r="B8" s="789" t="s">
        <v>200</v>
      </c>
      <c r="C8" s="790">
        <v>71.975999999999999</v>
      </c>
      <c r="D8" s="790">
        <v>64.78</v>
      </c>
      <c r="E8" s="791">
        <v>82.78</v>
      </c>
    </row>
    <row r="9" spans="2:7" ht="15" customHeight="1">
      <c r="B9" s="792" t="s">
        <v>634</v>
      </c>
      <c r="C9" s="793">
        <v>3.6</v>
      </c>
      <c r="D9" s="793">
        <v>3.24</v>
      </c>
      <c r="E9" s="794">
        <v>4.1399999999999997</v>
      </c>
    </row>
    <row r="10" spans="2:7" ht="15" customHeight="1">
      <c r="B10" s="792" t="s">
        <v>635</v>
      </c>
      <c r="C10" s="793">
        <v>3.6</v>
      </c>
      <c r="D10" s="793">
        <v>3.24</v>
      </c>
      <c r="E10" s="794">
        <v>4.1399999999999997</v>
      </c>
    </row>
    <row r="11" spans="2:7" ht="15" customHeight="1">
      <c r="B11" s="795" t="s">
        <v>636</v>
      </c>
      <c r="C11" s="793">
        <v>7.2</v>
      </c>
      <c r="D11" s="793">
        <v>6.48</v>
      </c>
      <c r="E11" s="794">
        <v>8.2799999999999994</v>
      </c>
      <c r="F11" s="180"/>
    </row>
    <row r="12" spans="2:7" ht="15" customHeight="1">
      <c r="B12" s="796" t="s">
        <v>637</v>
      </c>
      <c r="C12" s="797"/>
      <c r="D12" s="797"/>
      <c r="E12" s="798"/>
    </row>
    <row r="13" spans="2:7" ht="42.6" customHeight="1">
      <c r="B13" s="914" t="s">
        <v>638</v>
      </c>
      <c r="C13" s="1013" t="s">
        <v>630</v>
      </c>
      <c r="D13" s="1014"/>
      <c r="E13" s="1015"/>
    </row>
    <row r="14" spans="2:7">
      <c r="B14" s="912"/>
      <c r="C14" s="899" t="s">
        <v>631</v>
      </c>
      <c r="D14" s="799" t="s">
        <v>632</v>
      </c>
      <c r="E14" s="800" t="s">
        <v>633</v>
      </c>
    </row>
    <row r="15" spans="2:7">
      <c r="B15" s="913"/>
      <c r="C15" s="900"/>
      <c r="D15" s="787">
        <f>D7</f>
        <v>-0.1</v>
      </c>
      <c r="E15" s="788">
        <f>E7</f>
        <v>0.15</v>
      </c>
    </row>
    <row r="16" spans="2:7" ht="15" customHeight="1">
      <c r="B16" s="801" t="s">
        <v>200</v>
      </c>
      <c r="C16" s="793">
        <v>71.975999999999999</v>
      </c>
      <c r="D16" s="793">
        <v>64.78</v>
      </c>
      <c r="E16" s="794">
        <v>82.78</v>
      </c>
    </row>
    <row r="17" spans="2:5" ht="15" customHeight="1">
      <c r="B17" s="801" t="s">
        <v>639</v>
      </c>
      <c r="C17" s="793">
        <v>215.93799999999999</v>
      </c>
      <c r="D17" s="793">
        <v>194.35</v>
      </c>
      <c r="E17" s="794">
        <v>248.33</v>
      </c>
    </row>
    <row r="18" spans="2:5" ht="15" customHeight="1">
      <c r="B18" s="796" t="s">
        <v>640</v>
      </c>
      <c r="C18" s="793">
        <v>14.4</v>
      </c>
      <c r="D18" s="793">
        <v>12.96</v>
      </c>
      <c r="E18" s="794">
        <v>16.559999999999999</v>
      </c>
    </row>
    <row r="19" spans="2:5" ht="15" customHeight="1">
      <c r="B19" s="796" t="s">
        <v>641</v>
      </c>
      <c r="C19" s="793">
        <v>14.4</v>
      </c>
      <c r="D19" s="793">
        <v>12.96</v>
      </c>
      <c r="E19" s="794">
        <v>16.559999999999999</v>
      </c>
    </row>
    <row r="20" spans="2:5" ht="15" customHeight="1">
      <c r="B20" s="802" t="s">
        <v>642</v>
      </c>
      <c r="C20" s="793">
        <v>7.2</v>
      </c>
      <c r="D20" s="793">
        <v>6.48</v>
      </c>
      <c r="E20" s="794">
        <v>8.2799999999999994</v>
      </c>
    </row>
    <row r="21" spans="2:5" ht="15" customHeight="1" thickBot="1">
      <c r="B21" s="803" t="s">
        <v>643</v>
      </c>
      <c r="C21" s="804">
        <v>57.58</v>
      </c>
      <c r="D21" s="804">
        <v>51.83</v>
      </c>
      <c r="E21" s="805">
        <v>66.22</v>
      </c>
    </row>
    <row r="22" spans="2:5" ht="16.5" thickBot="1">
      <c r="B22" s="278"/>
    </row>
    <row r="23" spans="2:5" ht="34.35" customHeight="1">
      <c r="B23" s="915" t="s">
        <v>644</v>
      </c>
      <c r="C23" s="1019" t="s">
        <v>630</v>
      </c>
      <c r="D23" s="1020"/>
      <c r="E23" s="1021"/>
    </row>
    <row r="24" spans="2:5">
      <c r="B24" s="916"/>
      <c r="C24" s="899" t="s">
        <v>631</v>
      </c>
      <c r="D24" s="785" t="s">
        <v>632</v>
      </c>
      <c r="E24" s="806" t="s">
        <v>633</v>
      </c>
    </row>
    <row r="25" spans="2:5">
      <c r="B25" s="917"/>
      <c r="C25" s="900"/>
      <c r="D25" s="787">
        <v>0</v>
      </c>
      <c r="E25" s="807">
        <v>0</v>
      </c>
    </row>
    <row r="26" spans="2:5" ht="15" customHeight="1">
      <c r="B26" s="808" t="s">
        <v>200</v>
      </c>
      <c r="C26" s="793">
        <v>91.79</v>
      </c>
      <c r="D26" s="793">
        <f>ROUND(C26*(1+D25),2)</f>
        <v>91.79</v>
      </c>
      <c r="E26" s="809">
        <f>ROUND(C26*(1+E25),2)</f>
        <v>91.79</v>
      </c>
    </row>
    <row r="27" spans="2:5" ht="15" customHeight="1">
      <c r="B27" s="810" t="s">
        <v>634</v>
      </c>
      <c r="C27" s="793">
        <v>4.59</v>
      </c>
      <c r="D27" s="793">
        <v>4.59</v>
      </c>
      <c r="E27" s="809">
        <v>4.59</v>
      </c>
    </row>
    <row r="28" spans="2:5" ht="15" customHeight="1">
      <c r="B28" s="810" t="s">
        <v>635</v>
      </c>
      <c r="C28" s="793">
        <v>4.59</v>
      </c>
      <c r="D28" s="793">
        <v>4.59</v>
      </c>
      <c r="E28" s="809">
        <v>4.59</v>
      </c>
    </row>
    <row r="29" spans="2:5" ht="15" customHeight="1">
      <c r="B29" s="811" t="s">
        <v>636</v>
      </c>
      <c r="C29" s="793">
        <v>9.18</v>
      </c>
      <c r="D29" s="793">
        <v>9.18</v>
      </c>
      <c r="E29" s="809">
        <v>9.18</v>
      </c>
    </row>
    <row r="30" spans="2:5" ht="15" customHeight="1">
      <c r="B30" s="810" t="s">
        <v>645</v>
      </c>
      <c r="C30" s="797"/>
      <c r="D30" s="797"/>
      <c r="E30" s="812"/>
    </row>
    <row r="31" spans="2:5" ht="41.45" customHeight="1">
      <c r="B31" s="906" t="s">
        <v>646</v>
      </c>
      <c r="C31" s="1013" t="s">
        <v>630</v>
      </c>
      <c r="D31" s="1014"/>
      <c r="E31" s="1022"/>
    </row>
    <row r="32" spans="2:5">
      <c r="B32" s="907"/>
      <c r="C32" s="899" t="s">
        <v>631</v>
      </c>
      <c r="D32" s="785" t="s">
        <v>632</v>
      </c>
      <c r="E32" s="806" t="s">
        <v>633</v>
      </c>
    </row>
    <row r="33" spans="2:7">
      <c r="B33" s="908"/>
      <c r="C33" s="900"/>
      <c r="D33" s="787">
        <f>D25</f>
        <v>0</v>
      </c>
      <c r="E33" s="807">
        <f>E25</f>
        <v>0</v>
      </c>
    </row>
    <row r="34" spans="2:7" ht="15" customHeight="1">
      <c r="B34" s="808" t="s">
        <v>200</v>
      </c>
      <c r="C34" s="793">
        <v>91.79</v>
      </c>
      <c r="D34" s="793">
        <f>ROUND(C34*(1+D33),2)</f>
        <v>91.79</v>
      </c>
      <c r="E34" s="809">
        <f>ROUND(C34*(1+E33),2)</f>
        <v>91.79</v>
      </c>
    </row>
    <row r="35" spans="2:7" ht="15" customHeight="1">
      <c r="B35" s="808" t="s">
        <v>639</v>
      </c>
      <c r="C35" s="813" t="s">
        <v>647</v>
      </c>
      <c r="D35" s="813" t="s">
        <v>647</v>
      </c>
      <c r="E35" s="814" t="s">
        <v>647</v>
      </c>
    </row>
    <row r="36" spans="2:7" ht="15" customHeight="1">
      <c r="B36" s="810" t="s">
        <v>640</v>
      </c>
      <c r="C36" s="813" t="s">
        <v>647</v>
      </c>
      <c r="D36" s="813" t="s">
        <v>647</v>
      </c>
      <c r="E36" s="814" t="s">
        <v>647</v>
      </c>
    </row>
    <row r="37" spans="2:7" ht="15" customHeight="1">
      <c r="B37" s="810" t="s">
        <v>641</v>
      </c>
      <c r="C37" s="813" t="s">
        <v>647</v>
      </c>
      <c r="D37" s="813" t="s">
        <v>647</v>
      </c>
      <c r="E37" s="814" t="s">
        <v>647</v>
      </c>
    </row>
    <row r="38" spans="2:7" ht="15" customHeight="1">
      <c r="B38" s="811" t="s">
        <v>642</v>
      </c>
      <c r="C38" s="793">
        <f>C29</f>
        <v>9.18</v>
      </c>
      <c r="D38" s="793">
        <f>D29</f>
        <v>9.18</v>
      </c>
      <c r="E38" s="809">
        <f>E29</f>
        <v>9.18</v>
      </c>
    </row>
    <row r="39" spans="2:7" ht="15" customHeight="1" thickBot="1">
      <c r="B39" s="815" t="s">
        <v>643</v>
      </c>
      <c r="C39" s="816" t="s">
        <v>647</v>
      </c>
      <c r="D39" s="816" t="s">
        <v>647</v>
      </c>
      <c r="E39" s="817" t="s">
        <v>647</v>
      </c>
    </row>
    <row r="40" spans="2:7">
      <c r="B40" s="278"/>
      <c r="C40" s="279"/>
      <c r="D40" s="279"/>
      <c r="E40" s="279"/>
    </row>
    <row r="41" spans="2:7">
      <c r="B41" s="280" t="s">
        <v>648</v>
      </c>
      <c r="C41" s="281"/>
      <c r="D41" s="281"/>
      <c r="E41" s="281"/>
    </row>
    <row r="42" spans="2:7" ht="48" customHeight="1">
      <c r="B42" s="909" t="s">
        <v>649</v>
      </c>
      <c r="C42" s="909"/>
      <c r="D42" s="909"/>
      <c r="E42" s="909"/>
    </row>
    <row r="43" spans="2:7">
      <c r="B43" s="909"/>
      <c r="C43" s="909"/>
      <c r="D43" s="909"/>
      <c r="E43" s="909"/>
    </row>
    <row r="44" spans="2:7">
      <c r="B44" s="282"/>
      <c r="C44" s="282"/>
      <c r="D44" s="282"/>
      <c r="E44" s="282"/>
    </row>
    <row r="45" spans="2:7">
      <c r="B45" s="277" t="s">
        <v>650</v>
      </c>
      <c r="C45" s="282"/>
      <c r="D45" s="282"/>
      <c r="E45" s="282"/>
    </row>
    <row r="46" spans="2:7">
      <c r="B46" s="283" t="str">
        <f>"the maximum tuition rate.  Maximum credit tuition rate = "&amp;TEXT(E16,"$0.00")</f>
        <v>the maximum tuition rate.  Maximum credit tuition rate = $82.78</v>
      </c>
      <c r="C46" s="951"/>
    </row>
    <row r="47" spans="2:7">
      <c r="B47" s="283" t="s">
        <v>651</v>
      </c>
      <c r="G47" s="952"/>
    </row>
    <row r="49" spans="2:5" ht="15" customHeight="1">
      <c r="B49" s="909"/>
      <c r="C49" s="909"/>
      <c r="D49" s="909"/>
      <c r="E49" s="909"/>
    </row>
    <row r="50" spans="2:5">
      <c r="B50" s="909"/>
      <c r="C50" s="909"/>
      <c r="D50" s="909"/>
      <c r="E50" s="909"/>
    </row>
    <row r="51" spans="2:5">
      <c r="B51" s="909"/>
      <c r="C51" s="909"/>
      <c r="D51" s="909"/>
      <c r="E51" s="909"/>
    </row>
    <row r="52" spans="2:5" ht="21">
      <c r="B52" s="918" t="str">
        <f>B1</f>
        <v>THE FLORIDA COLLEGE SYSTEM</v>
      </c>
      <c r="C52" s="918"/>
      <c r="D52" s="918"/>
      <c r="E52" s="918"/>
    </row>
    <row r="53" spans="2:5" ht="21">
      <c r="B53" s="918" t="str">
        <f>B2&amp;" , cont."</f>
        <v>FALL 2023-24 TUITION INCREASED BY 0% , cont.</v>
      </c>
      <c r="C53" s="918"/>
      <c r="D53" s="918"/>
      <c r="E53" s="918"/>
    </row>
    <row r="54" spans="2:5" ht="21">
      <c r="B54" s="918"/>
      <c r="C54" s="918"/>
      <c r="D54" s="918"/>
      <c r="E54" s="918"/>
    </row>
    <row r="55" spans="2:5" ht="16.5" thickBot="1">
      <c r="B55" s="278"/>
      <c r="C55" s="279"/>
      <c r="D55" s="279"/>
      <c r="E55" s="279"/>
    </row>
    <row r="56" spans="2:5" ht="33" customHeight="1">
      <c r="B56" s="901" t="s">
        <v>652</v>
      </c>
      <c r="C56" s="1019" t="s">
        <v>630</v>
      </c>
      <c r="D56" s="1020"/>
      <c r="E56" s="1021"/>
    </row>
    <row r="57" spans="2:5">
      <c r="B57" s="902"/>
      <c r="C57" s="899" t="s">
        <v>631</v>
      </c>
      <c r="D57" s="785" t="s">
        <v>632</v>
      </c>
      <c r="E57" s="806" t="s">
        <v>633</v>
      </c>
    </row>
    <row r="58" spans="2:5">
      <c r="B58" s="903"/>
      <c r="C58" s="900"/>
      <c r="D58" s="787">
        <v>-0.05</v>
      </c>
      <c r="E58" s="807">
        <v>0.05</v>
      </c>
    </row>
    <row r="59" spans="2:5" ht="15" customHeight="1">
      <c r="B59" s="808" t="s">
        <v>200</v>
      </c>
      <c r="C59" s="793">
        <v>69.900000000000006</v>
      </c>
      <c r="D59" s="793">
        <f>ROUND(C59*(1+D58),2)</f>
        <v>66.41</v>
      </c>
      <c r="E59" s="809">
        <f>ROUND(C59*(1+E58),2)</f>
        <v>73.400000000000006</v>
      </c>
    </row>
    <row r="60" spans="2:5" ht="15" customHeight="1">
      <c r="B60" s="810" t="s">
        <v>653</v>
      </c>
      <c r="C60" s="793">
        <v>6.99</v>
      </c>
      <c r="D60" s="818">
        <f>ROUND(D59*'DISCRETIONARY FEE PERCENTAGES'!$B$6,2)</f>
        <v>6.64</v>
      </c>
      <c r="E60" s="809">
        <f>ROUND(E59*'DISCRETIONARY FEE PERCENTAGES'!$B$6,2)</f>
        <v>7.34</v>
      </c>
    </row>
    <row r="61" spans="2:5" ht="15" customHeight="1">
      <c r="B61" s="810" t="s">
        <v>635</v>
      </c>
      <c r="C61" s="793">
        <v>3.5</v>
      </c>
      <c r="D61" s="818">
        <f>ROUND(D59*'DISCRETIONARY FEE PERCENTAGES'!$B$25,2)</f>
        <v>3.32</v>
      </c>
      <c r="E61" s="809">
        <f>ROUND(E59*'DISCRETIONARY FEE PERCENTAGES'!$B$25,2)</f>
        <v>3.67</v>
      </c>
    </row>
    <row r="62" spans="2:5" ht="15" customHeight="1">
      <c r="B62" s="810" t="s">
        <v>654</v>
      </c>
      <c r="C62" s="793">
        <v>3.5</v>
      </c>
      <c r="D62" s="818">
        <f>ROUND(D59*'DISCRETIONARY FEE PERCENTAGES'!$B$19,2)</f>
        <v>3.32</v>
      </c>
      <c r="E62" s="809">
        <f>ROUND(E59*'DISCRETIONARY FEE PERCENTAGES'!$B$19,2)</f>
        <v>3.67</v>
      </c>
    </row>
    <row r="63" spans="2:5" ht="33" customHeight="1">
      <c r="B63" s="904" t="s">
        <v>655</v>
      </c>
      <c r="C63" s="1013" t="s">
        <v>630</v>
      </c>
      <c r="D63" s="1014"/>
      <c r="E63" s="1022"/>
    </row>
    <row r="64" spans="2:5">
      <c r="B64" s="902"/>
      <c r="C64" s="899" t="s">
        <v>631</v>
      </c>
      <c r="D64" s="785" t="s">
        <v>632</v>
      </c>
      <c r="E64" s="806" t="s">
        <v>633</v>
      </c>
    </row>
    <row r="65" spans="2:16">
      <c r="B65" s="903"/>
      <c r="C65" s="900"/>
      <c r="D65" s="787">
        <f>D58</f>
        <v>-0.05</v>
      </c>
      <c r="E65" s="807">
        <f>E58</f>
        <v>0.05</v>
      </c>
    </row>
    <row r="66" spans="2:16" ht="15" customHeight="1">
      <c r="B66" s="808" t="s">
        <v>200</v>
      </c>
      <c r="C66" s="793">
        <v>69.900000000000006</v>
      </c>
      <c r="D66" s="793">
        <f>ROUND(C66*(1+D65),2)</f>
        <v>66.41</v>
      </c>
      <c r="E66" s="809">
        <f>ROUND(C66*(1+E65),2)</f>
        <v>73.400000000000006</v>
      </c>
    </row>
    <row r="67" spans="2:16" ht="15" customHeight="1">
      <c r="B67" s="808" t="s">
        <v>639</v>
      </c>
      <c r="C67" s="793">
        <v>209.70000000000002</v>
      </c>
      <c r="D67" s="793">
        <f>ROUND(C67*(1+D65),2)</f>
        <v>199.22</v>
      </c>
      <c r="E67" s="809">
        <f>ROUND(C67*(1+E65),2)</f>
        <v>220.19</v>
      </c>
    </row>
    <row r="68" spans="2:16" ht="15" customHeight="1">
      <c r="B68" s="810" t="s">
        <v>656</v>
      </c>
      <c r="C68" s="793">
        <v>27.96</v>
      </c>
      <c r="D68" s="818">
        <f>ROUND((D66+D67)*'DISCRETIONARY FEE PERCENTAGES'!$B$10,2)</f>
        <v>26.56</v>
      </c>
      <c r="E68" s="809">
        <f>ROUND((E66+E67)*'DISCRETIONARY FEE PERCENTAGES'!$B$10,2)</f>
        <v>29.36</v>
      </c>
    </row>
    <row r="69" spans="2:16" ht="15" customHeight="1">
      <c r="B69" s="810" t="s">
        <v>641</v>
      </c>
      <c r="C69" s="793">
        <v>13.98</v>
      </c>
      <c r="D69" s="818">
        <f>ROUND((D66+D67)*'DISCRETIONARY FEE PERCENTAGES'!$B$28,2)</f>
        <v>13.28</v>
      </c>
      <c r="E69" s="809">
        <f>ROUND((E66+E67)*'DISCRETIONARY FEE PERCENTAGES'!$B$28,2)</f>
        <v>14.68</v>
      </c>
    </row>
    <row r="70" spans="2:16" ht="15" customHeight="1" thickBot="1">
      <c r="B70" s="815" t="s">
        <v>657</v>
      </c>
      <c r="C70" s="819">
        <v>13.98</v>
      </c>
      <c r="D70" s="820">
        <f>ROUND((D66+D67)*'DISCRETIONARY FEE PERCENTAGES'!$B$22,2)</f>
        <v>13.28</v>
      </c>
      <c r="E70" s="821">
        <f>ROUND((E66+E67)*'DISCRETIONARY FEE PERCENTAGES'!$B$22,2)</f>
        <v>14.68</v>
      </c>
    </row>
    <row r="71" spans="2:16" ht="16.5" thickBot="1">
      <c r="B71" s="278"/>
      <c r="C71" s="284"/>
      <c r="D71" s="284"/>
      <c r="E71" s="284"/>
    </row>
    <row r="72" spans="2:16" ht="32.25" customHeight="1">
      <c r="B72" s="896" t="s">
        <v>658</v>
      </c>
      <c r="C72" s="1019" t="s">
        <v>659</v>
      </c>
      <c r="D72" s="1020"/>
      <c r="E72" s="1021"/>
    </row>
    <row r="73" spans="2:16">
      <c r="B73" s="897"/>
      <c r="C73" s="899" t="s">
        <v>631</v>
      </c>
      <c r="D73" s="785" t="s">
        <v>632</v>
      </c>
      <c r="E73" s="806" t="s">
        <v>633</v>
      </c>
    </row>
    <row r="74" spans="2:16">
      <c r="B74" s="898"/>
      <c r="C74" s="900"/>
      <c r="D74" s="787">
        <v>-0.05</v>
      </c>
      <c r="E74" s="807">
        <v>0.05</v>
      </c>
    </row>
    <row r="75" spans="2:16" ht="15" customHeight="1">
      <c r="B75" s="808" t="s">
        <v>660</v>
      </c>
      <c r="C75" s="793">
        <v>30</v>
      </c>
      <c r="D75" s="793">
        <f>ROUND(C75*(1+D74),2)</f>
        <v>28.5</v>
      </c>
      <c r="E75" s="809">
        <f>ROUND(C75*(1+E74),2)</f>
        <v>31.5</v>
      </c>
    </row>
    <row r="76" spans="2:16" ht="15" customHeight="1">
      <c r="B76" s="808"/>
      <c r="C76" s="793"/>
      <c r="D76" s="793"/>
      <c r="E76" s="809"/>
      <c r="F76" s="910"/>
      <c r="G76" s="910"/>
      <c r="H76" s="910"/>
      <c r="I76" s="910"/>
      <c r="J76" s="910"/>
      <c r="K76" s="910"/>
      <c r="L76" s="910"/>
      <c r="M76" s="910"/>
      <c r="N76" s="910"/>
      <c r="O76" s="910"/>
      <c r="P76" s="910"/>
    </row>
    <row r="77" spans="2:16" ht="15" customHeight="1">
      <c r="B77" s="808" t="s">
        <v>661</v>
      </c>
      <c r="C77" s="793">
        <v>45</v>
      </c>
      <c r="D77" s="793">
        <f>ROUND(C77*(1+D74),2)</f>
        <v>42.75</v>
      </c>
      <c r="E77" s="822">
        <f>ROUND(C77*(1+E74),2)</f>
        <v>47.25</v>
      </c>
    </row>
    <row r="78" spans="2:16" ht="15" customHeight="1">
      <c r="C78" s="284"/>
      <c r="D78" s="284"/>
      <c r="E78" s="284"/>
      <c r="F78" s="910"/>
      <c r="G78" s="910"/>
      <c r="H78" s="910"/>
      <c r="I78" s="910"/>
      <c r="J78" s="910"/>
      <c r="K78" s="910"/>
      <c r="L78" s="910"/>
      <c r="M78" s="910"/>
      <c r="N78" s="910"/>
      <c r="O78" s="910"/>
      <c r="P78" s="910"/>
    </row>
    <row r="79" spans="2:16" ht="15" customHeight="1">
      <c r="B79" s="280" t="s">
        <v>662</v>
      </c>
      <c r="C79" s="281"/>
      <c r="D79" s="281"/>
      <c r="E79" s="281"/>
    </row>
    <row r="80" spans="2:16" ht="15" customHeight="1">
      <c r="B80" s="280"/>
      <c r="C80" s="281"/>
      <c r="D80" s="281"/>
      <c r="E80" s="281"/>
    </row>
    <row r="81" spans="2:5" ht="30.6" customHeight="1">
      <c r="B81" s="905" t="s">
        <v>663</v>
      </c>
      <c r="C81" s="905"/>
      <c r="D81" s="905"/>
      <c r="E81" s="905"/>
    </row>
    <row r="83" spans="2:5" ht="15" customHeight="1"/>
    <row r="85" spans="2:5">
      <c r="C85" s="953"/>
      <c r="D85" s="953"/>
      <c r="E85" s="953"/>
    </row>
    <row r="86" spans="2:5">
      <c r="C86" s="282"/>
      <c r="D86" s="282"/>
      <c r="E86" s="282"/>
    </row>
    <row r="87" spans="2:5">
      <c r="C87" s="951"/>
    </row>
    <row r="88" spans="2:5">
      <c r="C88" s="951"/>
    </row>
    <row r="91" spans="2:5">
      <c r="B91" s="180"/>
      <c r="C91" s="180"/>
      <c r="D91" s="180"/>
      <c r="E91" s="180"/>
    </row>
    <row r="92" spans="2:5">
      <c r="B92" s="180"/>
      <c r="C92" s="180"/>
      <c r="D92" s="180"/>
      <c r="E92" s="180"/>
    </row>
  </sheetData>
  <sheetProtection algorithmName="SHA-512" hashValue="0J/4yuVT6WHlWaCKnafSwE5/KvztvOIINK1eYRi8CnVQpZNGLFpjvxhhfLuhgomwG7B4mtUachq1DJZMgGJ3cA==" saltValue="PeNIkWALHEeECk70ySDfuQ=="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codeName="Sheet14">
    <tabColor theme="9" tint="0.59999389629810485"/>
    <pageSetUpPr fitToPage="1"/>
  </sheetPr>
  <dimension ref="A1:C38"/>
  <sheetViews>
    <sheetView showGridLines="0" defaultGridColor="0" topLeftCell="A13" colorId="22" zoomScale="70" zoomScaleNormal="70" zoomScaleSheetLayoutView="80" zoomScalePageLayoutView="70" workbookViewId="0">
      <selection activeCell="B19" sqref="B19"/>
    </sheetView>
  </sheetViews>
  <sheetFormatPr defaultColWidth="12.42578125" defaultRowHeight="15"/>
  <cols>
    <col min="1" max="1" width="58.7109375" style="82" customWidth="1"/>
    <col min="2" max="2" width="8.42578125" style="82" customWidth="1"/>
    <col min="3" max="3" width="57.140625" style="82" customWidth="1"/>
    <col min="4" max="4" width="5" style="82" customWidth="1"/>
    <col min="5" max="16384" width="12.42578125" style="82"/>
  </cols>
  <sheetData>
    <row r="1" spans="1:3" s="85" customFormat="1" ht="26.25">
      <c r="A1" s="929" t="s">
        <v>11</v>
      </c>
      <c r="B1" s="929"/>
      <c r="C1" s="929"/>
    </row>
    <row r="2" spans="1:3" s="85" customFormat="1" ht="21" customHeight="1" thickBot="1">
      <c r="A2" s="929" t="s">
        <v>744</v>
      </c>
      <c r="B2" s="929"/>
      <c r="C2" s="929"/>
    </row>
    <row r="3" spans="1:3" s="85" customFormat="1" ht="26.45" customHeight="1">
      <c r="A3" s="1035" t="s">
        <v>664</v>
      </c>
      <c r="B3" s="1023"/>
      <c r="C3" s="1024"/>
    </row>
    <row r="4" spans="1:3" s="85" customFormat="1" ht="42">
      <c r="A4" s="823" t="s">
        <v>665</v>
      </c>
      <c r="B4" s="824">
        <v>7.0000000000000007E-2</v>
      </c>
      <c r="C4" s="825" t="s">
        <v>666</v>
      </c>
    </row>
    <row r="5" spans="1:3" s="85" customFormat="1" ht="42">
      <c r="A5" s="823" t="s">
        <v>667</v>
      </c>
      <c r="B5" s="824">
        <v>0.05</v>
      </c>
      <c r="C5" s="825" t="s">
        <v>666</v>
      </c>
    </row>
    <row r="6" spans="1:3" s="85" customFormat="1" ht="30.95" customHeight="1">
      <c r="A6" s="826" t="s">
        <v>668</v>
      </c>
      <c r="B6" s="827">
        <v>0.1</v>
      </c>
      <c r="C6" s="828" t="s">
        <v>666</v>
      </c>
    </row>
    <row r="7" spans="1:3" s="85" customFormat="1" ht="26.45" customHeight="1">
      <c r="A7" s="1029" t="s">
        <v>669</v>
      </c>
      <c r="B7" s="1030"/>
      <c r="C7" s="1031"/>
    </row>
    <row r="8" spans="1:3" s="85" customFormat="1" ht="42">
      <c r="A8" s="823" t="s">
        <v>665</v>
      </c>
      <c r="B8" s="824">
        <v>7.0000000000000007E-2</v>
      </c>
      <c r="C8" s="825" t="s">
        <v>670</v>
      </c>
    </row>
    <row r="9" spans="1:3" s="85" customFormat="1" ht="42">
      <c r="A9" s="823" t="s">
        <v>667</v>
      </c>
      <c r="B9" s="824">
        <v>0.05</v>
      </c>
      <c r="C9" s="825" t="s">
        <v>670</v>
      </c>
    </row>
    <row r="10" spans="1:3" s="85" customFormat="1" ht="29.1" customHeight="1">
      <c r="A10" s="826" t="str">
        <f>A6</f>
        <v>CCATD</v>
      </c>
      <c r="B10" s="827">
        <v>0.1</v>
      </c>
      <c r="C10" s="828" t="s">
        <v>670</v>
      </c>
    </row>
    <row r="11" spans="1:3" s="85" customFormat="1" ht="26.45" customHeight="1">
      <c r="A11" s="1029" t="s">
        <v>671</v>
      </c>
      <c r="B11" s="1030"/>
      <c r="C11" s="1031"/>
    </row>
    <row r="12" spans="1:3" s="85" customFormat="1" ht="29.1" customHeight="1">
      <c r="A12" s="823" t="s">
        <v>672</v>
      </c>
      <c r="B12" s="824">
        <v>0.1</v>
      </c>
      <c r="C12" s="825" t="s">
        <v>673</v>
      </c>
    </row>
    <row r="13" spans="1:3" s="85" customFormat="1" ht="30" customHeight="1">
      <c r="A13" s="826" t="str">
        <f>A6</f>
        <v>CCATD</v>
      </c>
      <c r="B13" s="827">
        <v>0</v>
      </c>
      <c r="C13" s="828" t="s">
        <v>674</v>
      </c>
    </row>
    <row r="14" spans="1:3" s="85" customFormat="1" ht="26.45" customHeight="1">
      <c r="A14" s="1032" t="s">
        <v>675</v>
      </c>
      <c r="B14" s="1033"/>
      <c r="C14" s="1034"/>
    </row>
    <row r="15" spans="1:3" s="85" customFormat="1" ht="27.95" customHeight="1">
      <c r="A15" s="823" t="s">
        <v>672</v>
      </c>
      <c r="B15" s="824">
        <v>0.1</v>
      </c>
      <c r="C15" s="825" t="s">
        <v>676</v>
      </c>
    </row>
    <row r="16" spans="1:3" s="85" customFormat="1" ht="27.95" customHeight="1">
      <c r="A16" s="826" t="str">
        <f>A6</f>
        <v>CCATD</v>
      </c>
      <c r="B16" s="827">
        <v>0</v>
      </c>
      <c r="C16" s="828" t="s">
        <v>674</v>
      </c>
    </row>
    <row r="17" spans="1:3" s="85" customFormat="1" ht="26.45" customHeight="1">
      <c r="A17" s="1029" t="s">
        <v>677</v>
      </c>
      <c r="B17" s="1030"/>
      <c r="C17" s="1031"/>
    </row>
    <row r="18" spans="1:3" s="85" customFormat="1" ht="42">
      <c r="A18" s="829" t="s">
        <v>672</v>
      </c>
      <c r="B18" s="824">
        <v>0.2</v>
      </c>
      <c r="C18" s="830" t="s">
        <v>678</v>
      </c>
    </row>
    <row r="19" spans="1:3" s="85" customFormat="1" ht="30.95" customHeight="1">
      <c r="A19" s="826" t="str">
        <f>A6</f>
        <v>CCATD</v>
      </c>
      <c r="B19" s="827">
        <v>0.05</v>
      </c>
      <c r="C19" s="828" t="s">
        <v>679</v>
      </c>
    </row>
    <row r="20" spans="1:3" s="85" customFormat="1" ht="26.45" customHeight="1">
      <c r="A20" s="1029" t="s">
        <v>680</v>
      </c>
      <c r="B20" s="1030"/>
      <c r="C20" s="1031"/>
    </row>
    <row r="21" spans="1:3" s="85" customFormat="1" ht="21">
      <c r="A21" s="829" t="s">
        <v>672</v>
      </c>
      <c r="B21" s="824">
        <v>0.2</v>
      </c>
      <c r="C21" s="825" t="s">
        <v>670</v>
      </c>
    </row>
    <row r="22" spans="1:3" s="85" customFormat="1" ht="27.95" customHeight="1">
      <c r="A22" s="826" t="str">
        <f>A6</f>
        <v>CCATD</v>
      </c>
      <c r="B22" s="827">
        <v>0.05</v>
      </c>
      <c r="C22" s="828" t="s">
        <v>670</v>
      </c>
    </row>
    <row r="23" spans="1:3" s="85" customFormat="1" ht="26.45" customHeight="1">
      <c r="A23" s="1029" t="s">
        <v>681</v>
      </c>
      <c r="B23" s="1030"/>
      <c r="C23" s="1031"/>
    </row>
    <row r="24" spans="1:3" s="85" customFormat="1" ht="21">
      <c r="A24" s="829" t="s">
        <v>672</v>
      </c>
      <c r="B24" s="824">
        <v>0.05</v>
      </c>
      <c r="C24" s="825" t="s">
        <v>673</v>
      </c>
    </row>
    <row r="25" spans="1:3" s="85" customFormat="1" ht="27.95" customHeight="1">
      <c r="A25" s="826" t="str">
        <f>A6</f>
        <v>CCATD</v>
      </c>
      <c r="B25" s="827">
        <v>0.05</v>
      </c>
      <c r="C25" s="831" t="s">
        <v>673</v>
      </c>
    </row>
    <row r="26" spans="1:3" s="85" customFormat="1" ht="26.45" customHeight="1">
      <c r="A26" s="1029" t="s">
        <v>682</v>
      </c>
      <c r="B26" s="1030"/>
      <c r="C26" s="1031"/>
    </row>
    <row r="27" spans="1:3" s="85" customFormat="1" ht="21">
      <c r="A27" s="829" t="s">
        <v>672</v>
      </c>
      <c r="B27" s="824">
        <v>0.05</v>
      </c>
      <c r="C27" s="825" t="s">
        <v>670</v>
      </c>
    </row>
    <row r="28" spans="1:3" s="85" customFormat="1" ht="27.95" customHeight="1" thickBot="1">
      <c r="A28" s="832" t="str">
        <f>A6</f>
        <v>CCATD</v>
      </c>
      <c r="B28" s="833">
        <v>0.05</v>
      </c>
      <c r="C28" s="834" t="s">
        <v>670</v>
      </c>
    </row>
    <row r="30" spans="1:3" ht="61.35" customHeight="1">
      <c r="A30" s="1025" t="s">
        <v>683</v>
      </c>
      <c r="B30" s="1025"/>
      <c r="C30" s="1025"/>
    </row>
    <row r="31" spans="1:3" ht="14.45" customHeight="1">
      <c r="A31" s="1026"/>
      <c r="B31" s="1026"/>
      <c r="C31" s="1026"/>
    </row>
    <row r="32" spans="1:3" ht="31.35" customHeight="1">
      <c r="A32" s="1025" t="s">
        <v>684</v>
      </c>
      <c r="B32" s="1025"/>
      <c r="C32" s="1025"/>
    </row>
    <row r="33" spans="1:3" ht="14.45" customHeight="1">
      <c r="A33" s="1026"/>
      <c r="B33" s="1026"/>
      <c r="C33" s="1026"/>
    </row>
    <row r="34" spans="1:3" ht="30" customHeight="1">
      <c r="A34" s="1025" t="s">
        <v>685</v>
      </c>
      <c r="B34" s="1025"/>
      <c r="C34" s="1025"/>
    </row>
    <row r="35" spans="1:3" ht="14.45" customHeight="1">
      <c r="A35" s="1026"/>
      <c r="B35" s="1026"/>
      <c r="C35" s="1026"/>
    </row>
    <row r="36" spans="1:3" ht="15" customHeight="1">
      <c r="A36" s="1027" t="s">
        <v>686</v>
      </c>
      <c r="B36" s="1026"/>
      <c r="C36" s="1026"/>
    </row>
    <row r="37" spans="1:3" ht="15" customHeight="1">
      <c r="A37" s="83"/>
    </row>
    <row r="38" spans="1:3" ht="15" customHeight="1">
      <c r="A38" s="84"/>
    </row>
  </sheetData>
  <sheetProtection algorithmName="SHA-512" hashValue="s4QfSF7sOyWcz4XCIAwA9RcjF8cM/s8Nads3ZmYJ+c96jj0qlOeTZhvR5rwDAk76pHGnnZpY3CGQLy08CBMnEw==" saltValue="NXWp3Ajml676CgBumR+q1Q=="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1:A3"/>
  <sheetViews>
    <sheetView workbookViewId="0"/>
  </sheetViews>
  <sheetFormatPr defaultColWidth="8.85546875" defaultRowHeight="12.75"/>
  <sheetData>
    <row r="1" spans="1:1">
      <c r="A1" s="619" t="s">
        <v>687</v>
      </c>
    </row>
    <row r="2" spans="1:1">
      <c r="A2" s="619" t="s">
        <v>688</v>
      </c>
    </row>
    <row r="3" spans="1:1">
      <c r="A3" s="619" t="s">
        <v>689</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tabColor theme="9" tint="0.39997558519241921"/>
  </sheetPr>
  <dimension ref="A1:J11"/>
  <sheetViews>
    <sheetView showGridLines="0" zoomScale="70" zoomScaleNormal="70" zoomScalePageLayoutView="70" workbookViewId="0">
      <selection activeCell="A5" sqref="A5"/>
    </sheetView>
  </sheetViews>
  <sheetFormatPr defaultColWidth="8.85546875" defaultRowHeight="12.75"/>
  <cols>
    <col min="1" max="1" width="109" customWidth="1"/>
  </cols>
  <sheetData>
    <row r="1" spans="1:10" ht="22.35" customHeight="1">
      <c r="A1" s="625" t="s">
        <v>11</v>
      </c>
      <c r="B1" s="621"/>
      <c r="C1" s="621"/>
      <c r="D1" s="621"/>
      <c r="E1" s="621"/>
      <c r="F1" s="621"/>
      <c r="G1" s="621"/>
      <c r="H1" s="621"/>
      <c r="I1" s="621"/>
      <c r="J1" s="621"/>
    </row>
    <row r="2" spans="1:10" ht="22.35" customHeight="1">
      <c r="A2" s="625" t="s">
        <v>745</v>
      </c>
      <c r="B2" s="621"/>
      <c r="C2" s="621"/>
      <c r="D2" s="621"/>
      <c r="E2" s="621"/>
      <c r="F2" s="621"/>
      <c r="G2" s="621"/>
      <c r="H2" s="621"/>
      <c r="I2" s="621"/>
      <c r="J2" s="621"/>
    </row>
    <row r="3" spans="1:10" ht="22.35" customHeight="1">
      <c r="A3" s="625" t="s">
        <v>12</v>
      </c>
      <c r="B3" s="621"/>
      <c r="C3" s="621"/>
      <c r="D3" s="621"/>
      <c r="E3" s="621"/>
      <c r="F3" s="621"/>
      <c r="G3" s="621"/>
      <c r="H3" s="621"/>
      <c r="I3" s="621"/>
      <c r="J3" s="621"/>
    </row>
    <row r="4" spans="1:10" ht="26.45" customHeight="1">
      <c r="A4" s="626" t="s">
        <v>13</v>
      </c>
      <c r="B4" s="627"/>
      <c r="C4" s="627"/>
      <c r="D4" s="627"/>
      <c r="E4" s="627"/>
      <c r="F4" s="627"/>
      <c r="G4" s="627"/>
      <c r="H4" s="627"/>
      <c r="I4" s="627"/>
      <c r="J4" s="627"/>
    </row>
    <row r="11" spans="1:10" ht="34.5">
      <c r="E11" s="440"/>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25" r:id="rId4">
          <objectPr defaultSize="0" altText="Instructions for the 2023-24 Annual College Operating Budget Workbook" r:id="rId5">
            <anchor moveWithCells="1">
              <from>
                <xdr:col>0</xdr:col>
                <xdr:colOff>1104900</xdr:colOff>
                <xdr:row>10</xdr:row>
                <xdr:rowOff>38100</xdr:rowOff>
              </from>
              <to>
                <xdr:col>0</xdr:col>
                <xdr:colOff>6934200</xdr:colOff>
                <xdr:row>55</xdr:row>
                <xdr:rowOff>19050</xdr:rowOff>
              </to>
            </anchor>
          </objectPr>
        </oleObject>
      </mc:Choice>
      <mc:Fallback>
        <oleObject progId="Acrobat.Document.DC" shapeId="1025"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rgb="FF7030A0"/>
  </sheetPr>
  <dimension ref="A1:AX215"/>
  <sheetViews>
    <sheetView showGridLines="0" topLeftCell="A4" zoomScale="60" zoomScaleNormal="60" zoomScalePageLayoutView="80" workbookViewId="0"/>
  </sheetViews>
  <sheetFormatPr defaultColWidth="8.85546875" defaultRowHeight="21"/>
  <cols>
    <col min="1" max="1" width="57.42578125" style="17" customWidth="1"/>
    <col min="2" max="2" width="32.140625" style="17" customWidth="1"/>
    <col min="3" max="3" width="24.7109375" style="17" customWidth="1"/>
    <col min="4" max="4" width="26" style="17" bestFit="1" customWidth="1"/>
    <col min="5" max="5" width="23.42578125" style="17" customWidth="1"/>
    <col min="6" max="6" width="21.85546875" style="17" customWidth="1"/>
    <col min="7" max="7" width="22.28515625" style="17" customWidth="1"/>
    <col min="8" max="8" width="26.85546875" style="17" customWidth="1"/>
    <col min="9" max="9" width="14.85546875" style="17" customWidth="1"/>
    <col min="10" max="10" width="20.28515625" style="17" customWidth="1"/>
    <col min="11" max="11" width="17.85546875" style="17" bestFit="1" customWidth="1"/>
    <col min="12" max="12" width="13.7109375" style="17" customWidth="1"/>
    <col min="13" max="13" width="13.42578125" style="17" bestFit="1" customWidth="1"/>
    <col min="14" max="14" width="12.140625" style="17" bestFit="1" customWidth="1"/>
    <col min="15" max="15" width="13.28515625" style="17" customWidth="1"/>
    <col min="16" max="16" width="13" style="17" customWidth="1"/>
    <col min="17" max="17" width="15" style="17" customWidth="1"/>
    <col min="18" max="18" width="13.42578125" style="17" customWidth="1"/>
    <col min="19" max="19" width="13.7109375" style="17" customWidth="1"/>
    <col min="20" max="20" width="21.42578125" style="17" customWidth="1"/>
    <col min="21" max="21" width="8.85546875" style="17"/>
    <col min="22" max="22" width="12.140625" style="17" bestFit="1" customWidth="1"/>
    <col min="23" max="23" width="13.85546875" style="17" customWidth="1"/>
    <col min="24" max="24" width="9.28515625" style="17" bestFit="1" customWidth="1"/>
    <col min="25" max="25" width="2.42578125" style="17" customWidth="1"/>
    <col min="26" max="26" width="14.85546875" style="17" customWidth="1"/>
    <col min="27" max="27" width="15.28515625" style="17" customWidth="1"/>
    <col min="28" max="28" width="15.140625" style="17" customWidth="1"/>
    <col min="29" max="29" width="6.28515625" style="17" customWidth="1"/>
    <col min="30" max="30" width="64.85546875" style="17" customWidth="1"/>
    <col min="31" max="31" width="13.42578125" style="17" customWidth="1"/>
    <col min="32" max="32" width="14.7109375" style="17" customWidth="1"/>
    <col min="33" max="33" width="18" style="17" customWidth="1"/>
    <col min="34" max="34" width="4.7109375" style="17" customWidth="1"/>
    <col min="35" max="35" width="21.42578125" style="17" customWidth="1"/>
    <col min="36" max="39" width="8.85546875" style="17"/>
    <col min="40" max="40" width="46.85546875" style="17" customWidth="1"/>
    <col min="41" max="41" width="19.140625" style="17" customWidth="1"/>
    <col min="42" max="42" width="2.7109375" style="17" customWidth="1"/>
    <col min="43" max="44" width="20.140625" style="17" customWidth="1"/>
    <col min="45" max="16384" width="8.85546875" style="17"/>
  </cols>
  <sheetData>
    <row r="1" spans="1:10" ht="25.35" customHeight="1">
      <c r="A1" s="1044" t="s">
        <v>14</v>
      </c>
      <c r="B1" s="1044"/>
      <c r="C1" s="1044"/>
      <c r="D1" s="1044"/>
      <c r="E1" s="16"/>
    </row>
    <row r="2" spans="1:10" ht="33.6" customHeight="1" thickBot="1">
      <c r="A2" s="1051" t="s">
        <v>15</v>
      </c>
      <c r="B2" s="1051"/>
      <c r="C2" s="1051"/>
      <c r="D2" s="1051"/>
    </row>
    <row r="3" spans="1:10" ht="25.35" customHeight="1" thickBot="1">
      <c r="A3" s="62"/>
      <c r="B3" s="63" t="s">
        <v>776</v>
      </c>
      <c r="C3" s="64"/>
      <c r="D3" s="73"/>
      <c r="E3" s="72"/>
    </row>
    <row r="4" spans="1:10" ht="25.35" customHeight="1" thickBot="1">
      <c r="A4" s="62">
        <v>1</v>
      </c>
      <c r="B4" s="52">
        <v>2</v>
      </c>
      <c r="C4" s="52">
        <v>3</v>
      </c>
      <c r="D4" s="52">
        <v>4</v>
      </c>
      <c r="E4" s="19"/>
    </row>
    <row r="5" spans="1:10" ht="44.1" customHeight="1" thickBot="1">
      <c r="A5" s="38" t="s">
        <v>16</v>
      </c>
      <c r="B5" s="1090" t="s">
        <v>763</v>
      </c>
      <c r="C5" s="1091"/>
      <c r="D5" s="1092"/>
      <c r="E5" s="594"/>
      <c r="F5" s="19"/>
    </row>
    <row r="6" spans="1:10" ht="89.1" customHeight="1" thickBot="1">
      <c r="A6" s="292" t="s">
        <v>17</v>
      </c>
      <c r="B6" s="61" t="s">
        <v>18</v>
      </c>
      <c r="C6" s="23" t="s">
        <v>19</v>
      </c>
      <c r="D6" s="76" t="s">
        <v>20</v>
      </c>
      <c r="F6" s="19"/>
    </row>
    <row r="7" spans="1:10" ht="25.35" customHeight="1">
      <c r="A7" s="410" t="s">
        <v>21</v>
      </c>
      <c r="B7" s="958">
        <f>53283437-C7</f>
        <v>43041873</v>
      </c>
      <c r="C7" s="959">
        <v>10241564</v>
      </c>
      <c r="D7" s="81">
        <f t="shared" ref="D7:D34" si="0">SUM(B7:C7)</f>
        <v>53283437</v>
      </c>
      <c r="E7" s="437"/>
      <c r="F7" s="438"/>
      <c r="G7" s="48"/>
      <c r="I7" s="48"/>
      <c r="J7" s="48"/>
    </row>
    <row r="8" spans="1:10" ht="25.35" customHeight="1">
      <c r="A8" s="390" t="s">
        <v>22</v>
      </c>
      <c r="B8" s="1145">
        <f>109661903-C8</f>
        <v>89136073</v>
      </c>
      <c r="C8" s="961">
        <v>20525830</v>
      </c>
      <c r="D8" s="74">
        <f t="shared" si="0"/>
        <v>109661903</v>
      </c>
      <c r="E8" s="413"/>
      <c r="F8" s="48"/>
      <c r="G8" s="48"/>
      <c r="I8" s="48"/>
      <c r="J8" s="48"/>
    </row>
    <row r="9" spans="1:10" ht="25.35" customHeight="1">
      <c r="A9" s="390" t="s">
        <v>23</v>
      </c>
      <c r="B9" s="960">
        <f>40709150+1649800-C9</f>
        <v>36495661</v>
      </c>
      <c r="C9" s="961">
        <v>5863289</v>
      </c>
      <c r="D9" s="74">
        <f t="shared" si="0"/>
        <v>42358950</v>
      </c>
      <c r="E9" s="413"/>
      <c r="F9" s="48"/>
      <c r="G9" s="48"/>
      <c r="I9" s="48"/>
      <c r="J9" s="48"/>
    </row>
    <row r="10" spans="1:10" ht="25.35" customHeight="1">
      <c r="A10" s="390" t="s">
        <v>24</v>
      </c>
      <c r="B10" s="960">
        <f>15452951-C10</f>
        <v>12227907</v>
      </c>
      <c r="C10" s="961">
        <v>3225044</v>
      </c>
      <c r="D10" s="74">
        <f t="shared" si="0"/>
        <v>15452951</v>
      </c>
      <c r="E10" s="413"/>
      <c r="F10" s="48"/>
      <c r="G10" s="48"/>
      <c r="I10" s="48"/>
      <c r="J10" s="48"/>
    </row>
    <row r="11" spans="1:10" ht="25.35" customHeight="1">
      <c r="A11" s="390" t="s">
        <v>25</v>
      </c>
      <c r="B11" s="960">
        <f>60952010+650000-C11</f>
        <v>49278774</v>
      </c>
      <c r="C11" s="961">
        <v>12323236</v>
      </c>
      <c r="D11" s="74">
        <f t="shared" si="0"/>
        <v>61602010</v>
      </c>
      <c r="E11" s="413"/>
      <c r="F11" s="48"/>
      <c r="G11" s="48"/>
      <c r="I11" s="48"/>
      <c r="J11" s="48"/>
    </row>
    <row r="12" spans="1:10" ht="25.35" customHeight="1">
      <c r="A12" s="390" t="s">
        <v>26</v>
      </c>
      <c r="B12" s="960">
        <f>49896992+970000-C12</f>
        <v>43015397</v>
      </c>
      <c r="C12" s="961">
        <v>7851595</v>
      </c>
      <c r="D12" s="74">
        <f t="shared" si="0"/>
        <v>50866992</v>
      </c>
      <c r="E12" s="413"/>
      <c r="F12" s="48"/>
      <c r="G12" s="48"/>
      <c r="I12" s="48"/>
      <c r="J12" s="48"/>
    </row>
    <row r="13" spans="1:10" ht="25.35" customHeight="1">
      <c r="A13" s="390" t="s">
        <v>27</v>
      </c>
      <c r="B13" s="960">
        <f>87966155-C13</f>
        <v>69516327</v>
      </c>
      <c r="C13" s="961">
        <v>18449828</v>
      </c>
      <c r="D13" s="74">
        <f t="shared" si="0"/>
        <v>87966155</v>
      </c>
      <c r="E13" s="413"/>
      <c r="F13" s="48"/>
      <c r="G13" s="48"/>
      <c r="I13" s="48"/>
      <c r="J13" s="48"/>
    </row>
    <row r="14" spans="1:10" ht="25.35" customHeight="1">
      <c r="A14" s="390" t="s">
        <v>28</v>
      </c>
      <c r="B14" s="960">
        <f>10777267-C14</f>
        <v>9114843</v>
      </c>
      <c r="C14" s="961">
        <v>1662424</v>
      </c>
      <c r="D14" s="74">
        <f t="shared" si="0"/>
        <v>10777267</v>
      </c>
      <c r="E14" s="413"/>
      <c r="F14" s="48"/>
      <c r="G14" s="48"/>
      <c r="I14" s="48"/>
      <c r="J14" s="48"/>
    </row>
    <row r="15" spans="1:10" ht="25.35" customHeight="1">
      <c r="A15" s="390" t="s">
        <v>29</v>
      </c>
      <c r="B15" s="960">
        <f>27074121-C15</f>
        <v>21817302</v>
      </c>
      <c r="C15" s="961">
        <v>5256819</v>
      </c>
      <c r="D15" s="74">
        <f t="shared" si="0"/>
        <v>27074121</v>
      </c>
      <c r="E15" s="413"/>
      <c r="F15" s="48"/>
      <c r="G15" s="48"/>
      <c r="I15" s="48"/>
      <c r="J15" s="48"/>
    </row>
    <row r="16" spans="1:10" ht="25.35" customHeight="1">
      <c r="A16" s="390" t="s">
        <v>30</v>
      </c>
      <c r="B16" s="960">
        <f>84333300+500000-C16</f>
        <v>70892957</v>
      </c>
      <c r="C16" s="961">
        <v>13940343</v>
      </c>
      <c r="D16" s="74">
        <f t="shared" si="0"/>
        <v>84833300</v>
      </c>
      <c r="E16" s="413"/>
      <c r="F16" s="48"/>
      <c r="G16" s="48"/>
      <c r="I16" s="48"/>
      <c r="J16" s="48"/>
    </row>
    <row r="17" spans="1:10" ht="25.35" customHeight="1">
      <c r="A17" s="390" t="s">
        <v>31</v>
      </c>
      <c r="B17" s="960">
        <f>60019348+2200000-C17</f>
        <v>50922046</v>
      </c>
      <c r="C17" s="961">
        <v>11297302</v>
      </c>
      <c r="D17" s="74">
        <f t="shared" si="0"/>
        <v>62219348</v>
      </c>
      <c r="E17" s="413"/>
      <c r="F17" s="48"/>
      <c r="G17" s="48"/>
      <c r="I17" s="48"/>
      <c r="J17" s="48"/>
    </row>
    <row r="18" spans="1:10" ht="25.35" customHeight="1">
      <c r="A18" s="390" t="s">
        <v>32</v>
      </c>
      <c r="B18" s="960">
        <f>18336804-C18</f>
        <v>15047680</v>
      </c>
      <c r="C18" s="961">
        <v>3289124</v>
      </c>
      <c r="D18" s="74">
        <f t="shared" si="0"/>
        <v>18336804</v>
      </c>
      <c r="E18" s="413"/>
      <c r="F18" s="48"/>
      <c r="G18" s="48"/>
      <c r="I18" s="48"/>
      <c r="J18" s="48"/>
    </row>
    <row r="19" spans="1:10" ht="25.35" customHeight="1">
      <c r="A19" s="390" t="s">
        <v>33</v>
      </c>
      <c r="B19" s="960">
        <f>24190865-C19</f>
        <v>20958984</v>
      </c>
      <c r="C19" s="961">
        <v>3231881</v>
      </c>
      <c r="D19" s="74">
        <f t="shared" si="0"/>
        <v>24190865</v>
      </c>
      <c r="E19" s="413"/>
      <c r="F19" s="48"/>
      <c r="G19" s="48"/>
      <c r="I19" s="48"/>
      <c r="J19" s="48"/>
    </row>
    <row r="20" spans="1:10" ht="25.35" customHeight="1">
      <c r="A20" s="390" t="s">
        <v>34</v>
      </c>
      <c r="B20" s="960">
        <f>33434210+3850000-C20</f>
        <v>31838529</v>
      </c>
      <c r="C20" s="961">
        <v>5445681</v>
      </c>
      <c r="D20" s="74">
        <f t="shared" si="0"/>
        <v>37284210</v>
      </c>
      <c r="E20" s="413"/>
      <c r="F20" s="48"/>
      <c r="G20" s="48"/>
      <c r="H20" s="48"/>
      <c r="I20" s="48"/>
      <c r="J20" s="48"/>
    </row>
    <row r="21" spans="1:10" ht="25.35" customHeight="1">
      <c r="A21" s="390" t="s">
        <v>35</v>
      </c>
      <c r="B21" s="960">
        <f>202008901-C21</f>
        <v>160382392</v>
      </c>
      <c r="C21" s="961">
        <v>41626509</v>
      </c>
      <c r="D21" s="74">
        <f t="shared" si="0"/>
        <v>202008901</v>
      </c>
      <c r="E21" s="413"/>
      <c r="F21" s="48"/>
      <c r="G21" s="48"/>
      <c r="I21" s="48"/>
      <c r="J21" s="48"/>
    </row>
    <row r="22" spans="1:10" ht="25.35" customHeight="1">
      <c r="A22" s="390" t="s">
        <v>36</v>
      </c>
      <c r="B22" s="960">
        <f>10606679-C22</f>
        <v>8854398</v>
      </c>
      <c r="C22" s="961">
        <v>1752281</v>
      </c>
      <c r="D22" s="74">
        <f t="shared" si="0"/>
        <v>10606679</v>
      </c>
      <c r="E22" s="413"/>
      <c r="F22" s="48"/>
      <c r="G22" s="48"/>
      <c r="I22" s="48"/>
      <c r="J22" s="48"/>
    </row>
    <row r="23" spans="1:10" ht="25.35" customHeight="1">
      <c r="A23" s="390" t="s">
        <v>37</v>
      </c>
      <c r="B23" s="960">
        <f>29133735+990000-C23</f>
        <v>25493548</v>
      </c>
      <c r="C23" s="961">
        <v>4630187</v>
      </c>
      <c r="D23" s="74">
        <f t="shared" si="0"/>
        <v>30123735</v>
      </c>
      <c r="E23" s="413"/>
      <c r="F23" s="48"/>
      <c r="G23" s="48"/>
      <c r="I23" s="48"/>
      <c r="J23" s="48"/>
    </row>
    <row r="24" spans="1:10" ht="25.35" customHeight="1">
      <c r="A24" s="390" t="s">
        <v>38</v>
      </c>
      <c r="B24" s="960">
        <f>79008687-C24</f>
        <v>65047135</v>
      </c>
      <c r="C24" s="961">
        <v>13961552</v>
      </c>
      <c r="D24" s="74">
        <f t="shared" si="0"/>
        <v>79008687</v>
      </c>
      <c r="E24" s="413"/>
      <c r="F24" s="48"/>
      <c r="G24" s="48"/>
      <c r="I24" s="48"/>
      <c r="J24" s="48"/>
    </row>
    <row r="25" spans="1:10" ht="25.35" customHeight="1">
      <c r="A25" s="390" t="s">
        <v>39</v>
      </c>
      <c r="B25" s="960">
        <f>50017798-C25</f>
        <v>43276705</v>
      </c>
      <c r="C25" s="961">
        <v>6741093</v>
      </c>
      <c r="D25" s="74">
        <f t="shared" si="0"/>
        <v>50017798</v>
      </c>
      <c r="E25" s="413"/>
      <c r="F25" s="48"/>
      <c r="G25" s="48"/>
      <c r="I25" s="48"/>
      <c r="J25" s="48"/>
    </row>
    <row r="26" spans="1:10" ht="25.35" customHeight="1">
      <c r="A26" s="390" t="s">
        <v>40</v>
      </c>
      <c r="B26" s="960">
        <f>66736548-C26</f>
        <v>58376378</v>
      </c>
      <c r="C26" s="961">
        <v>8360170</v>
      </c>
      <c r="D26" s="74">
        <f t="shared" si="0"/>
        <v>66736548</v>
      </c>
      <c r="E26" s="413"/>
      <c r="F26" s="48"/>
      <c r="G26" s="48"/>
      <c r="I26" s="48"/>
      <c r="J26" s="48"/>
    </row>
    <row r="27" spans="1:10" ht="25.35" customHeight="1">
      <c r="A27" s="390" t="s">
        <v>41</v>
      </c>
      <c r="B27" s="960">
        <f>50059240-C27</f>
        <v>43206598</v>
      </c>
      <c r="C27" s="961">
        <v>6852642</v>
      </c>
      <c r="D27" s="74">
        <f t="shared" si="0"/>
        <v>50059240</v>
      </c>
      <c r="E27" s="413"/>
      <c r="F27" s="48"/>
      <c r="G27" s="48"/>
      <c r="I27" s="48"/>
      <c r="J27" s="48"/>
    </row>
    <row r="28" spans="1:10" ht="25.35" customHeight="1">
      <c r="A28" s="390" t="s">
        <v>42</v>
      </c>
      <c r="B28" s="960">
        <f>35352158-C28</f>
        <v>30677558</v>
      </c>
      <c r="C28" s="961">
        <v>4674600</v>
      </c>
      <c r="D28" s="74">
        <f t="shared" si="0"/>
        <v>35352158</v>
      </c>
      <c r="E28" s="413"/>
      <c r="F28" s="48"/>
      <c r="G28" s="48"/>
      <c r="I28" s="48"/>
      <c r="J28" s="48"/>
    </row>
    <row r="29" spans="1:10" ht="25.35" customHeight="1">
      <c r="A29" s="390" t="s">
        <v>43</v>
      </c>
      <c r="B29" s="960">
        <f>93333325+386940-C29</f>
        <v>76965923</v>
      </c>
      <c r="C29" s="961">
        <v>16754342</v>
      </c>
      <c r="D29" s="74">
        <f t="shared" si="0"/>
        <v>93720265</v>
      </c>
      <c r="E29" s="413"/>
      <c r="F29" s="48"/>
      <c r="G29" s="48"/>
      <c r="I29" s="48"/>
      <c r="J29" s="48"/>
    </row>
    <row r="30" spans="1:10" ht="25.35" customHeight="1">
      <c r="A30" s="390" t="s">
        <v>44</v>
      </c>
      <c r="B30" s="960">
        <f>53864947-C30</f>
        <v>45359068</v>
      </c>
      <c r="C30" s="961">
        <v>8505879</v>
      </c>
      <c r="D30" s="74">
        <f t="shared" si="0"/>
        <v>53864947</v>
      </c>
      <c r="E30" s="413"/>
      <c r="F30" s="48"/>
      <c r="G30" s="48"/>
      <c r="I30" s="48"/>
      <c r="J30" s="48"/>
    </row>
    <row r="31" spans="1:10" ht="25.35" customHeight="1">
      <c r="A31" s="390" t="s">
        <v>45</v>
      </c>
      <c r="B31" s="960">
        <f>56282435-C31</f>
        <v>47118829</v>
      </c>
      <c r="C31" s="961">
        <v>9163606</v>
      </c>
      <c r="D31" s="74">
        <f t="shared" si="0"/>
        <v>56282435</v>
      </c>
      <c r="E31" s="413"/>
      <c r="F31" s="48"/>
      <c r="G31" s="48"/>
      <c r="I31" s="48"/>
      <c r="J31" s="48"/>
    </row>
    <row r="32" spans="1:10" ht="25.35" customHeight="1">
      <c r="A32" s="390" t="s">
        <v>46</v>
      </c>
      <c r="B32" s="960">
        <f>27556204-C32</f>
        <v>23622370</v>
      </c>
      <c r="C32" s="961">
        <v>3933834</v>
      </c>
      <c r="D32" s="74">
        <f t="shared" si="0"/>
        <v>27556204</v>
      </c>
      <c r="E32" s="413"/>
      <c r="F32" s="48"/>
      <c r="G32" s="48"/>
      <c r="I32" s="48" t="s">
        <v>47</v>
      </c>
      <c r="J32" s="48"/>
    </row>
    <row r="33" spans="1:12" ht="25.35" customHeight="1">
      <c r="A33" s="390" t="s">
        <v>48</v>
      </c>
      <c r="B33" s="960">
        <f>41379691+750000-C33</f>
        <v>34477912</v>
      </c>
      <c r="C33" s="961">
        <v>7651779</v>
      </c>
      <c r="D33" s="74">
        <f t="shared" si="0"/>
        <v>42129691</v>
      </c>
      <c r="E33" s="413"/>
      <c r="F33" s="48"/>
      <c r="G33" s="48"/>
      <c r="I33" s="413"/>
      <c r="J33" s="48"/>
      <c r="K33" s="413"/>
    </row>
    <row r="34" spans="1:12" ht="25.35" customHeight="1" thickBot="1">
      <c r="A34" s="391" t="s">
        <v>49</v>
      </c>
      <c r="B34" s="960">
        <f>122831247-C34</f>
        <v>106185684</v>
      </c>
      <c r="C34" s="961">
        <v>16645563</v>
      </c>
      <c r="D34" s="75">
        <f t="shared" si="0"/>
        <v>122831247</v>
      </c>
      <c r="E34" s="413"/>
      <c r="F34" s="48"/>
      <c r="G34" s="48"/>
      <c r="I34" s="413"/>
      <c r="J34" s="48"/>
      <c r="K34" s="413"/>
    </row>
    <row r="35" spans="1:12" ht="25.35" customHeight="1" thickBot="1">
      <c r="A35" s="392" t="s">
        <v>50</v>
      </c>
      <c r="B35" s="434">
        <f>SUM(B7:B34)</f>
        <v>1332348851</v>
      </c>
      <c r="C35" s="434">
        <f>SUM(C7:C34)</f>
        <v>273857997</v>
      </c>
      <c r="D35" s="404">
        <f>SUM(D7:D34)</f>
        <v>1606206848</v>
      </c>
      <c r="E35" s="435"/>
      <c r="F35" s="48"/>
      <c r="G35" s="48"/>
      <c r="H35" s="48"/>
      <c r="I35" s="413"/>
      <c r="J35" s="48"/>
      <c r="K35" s="413"/>
      <c r="L35" s="414"/>
    </row>
    <row r="36" spans="1:12" ht="19.350000000000001" customHeight="1">
      <c r="A36" s="1093" t="s">
        <v>51</v>
      </c>
      <c r="B36" s="1093"/>
      <c r="C36" s="1093"/>
      <c r="D36" s="1093"/>
      <c r="E36" s="483"/>
      <c r="K36" s="413"/>
    </row>
    <row r="37" spans="1:12" ht="44.45" customHeight="1">
      <c r="A37" s="1094" t="s">
        <v>705</v>
      </c>
      <c r="B37" s="1094"/>
      <c r="C37" s="1094"/>
      <c r="D37" s="1094"/>
      <c r="E37" s="482"/>
      <c r="K37" s="413"/>
    </row>
    <row r="38" spans="1:12" ht="26.45" customHeight="1">
      <c r="A38" s="1064"/>
      <c r="B38" s="1064"/>
      <c r="C38" s="1064"/>
      <c r="D38" s="1064"/>
      <c r="E38" s="482"/>
      <c r="K38" s="413"/>
    </row>
    <row r="39" spans="1:12" ht="36.6" customHeight="1" thickBot="1">
      <c r="A39" s="477" t="s">
        <v>15</v>
      </c>
      <c r="B39" s="478"/>
      <c r="C39" s="478"/>
      <c r="K39" s="171"/>
    </row>
    <row r="40" spans="1:12" ht="24" customHeight="1" thickBot="1">
      <c r="A40" s="44" t="s">
        <v>698</v>
      </c>
      <c r="B40" s="954" t="s">
        <v>777</v>
      </c>
      <c r="C40" s="955"/>
      <c r="D40" s="955"/>
      <c r="E40" s="956"/>
      <c r="F40" s="17" t="s">
        <v>10</v>
      </c>
      <c r="K40" s="171"/>
    </row>
    <row r="41" spans="1:12" ht="22.35" customHeight="1" thickBot="1">
      <c r="A41" s="45">
        <v>1</v>
      </c>
      <c r="B41" s="52">
        <v>2</v>
      </c>
      <c r="C41" s="52">
        <v>3</v>
      </c>
      <c r="D41" s="52">
        <v>4</v>
      </c>
      <c r="E41" s="52">
        <v>5</v>
      </c>
    </row>
    <row r="42" spans="1:12" ht="24.6" customHeight="1" thickBot="1">
      <c r="A42" s="40" t="s">
        <v>17</v>
      </c>
      <c r="B42" s="49" t="s">
        <v>52</v>
      </c>
      <c r="C42" s="50" t="s">
        <v>53</v>
      </c>
      <c r="D42" s="51" t="s">
        <v>54</v>
      </c>
      <c r="E42" s="393" t="s">
        <v>55</v>
      </c>
    </row>
    <row r="43" spans="1:12" ht="42">
      <c r="A43" s="963" t="str">
        <f>A10</f>
        <v>Chipola College</v>
      </c>
      <c r="B43" s="638" t="s">
        <v>56</v>
      </c>
      <c r="C43" s="639">
        <v>200000</v>
      </c>
      <c r="D43" s="639"/>
      <c r="E43" s="640">
        <f t="shared" ref="E43:E55" si="1">C43+D43</f>
        <v>200000</v>
      </c>
    </row>
    <row r="44" spans="1:12" ht="42">
      <c r="A44" s="964" t="s">
        <v>23</v>
      </c>
      <c r="B44" s="1095" t="s">
        <v>704</v>
      </c>
      <c r="C44" s="1042"/>
      <c r="D44" s="1042">
        <v>1649800</v>
      </c>
      <c r="E44" s="640">
        <f t="shared" si="1"/>
        <v>1649800</v>
      </c>
    </row>
    <row r="45" spans="1:12" ht="42">
      <c r="A45" s="964" t="str">
        <f>A11</f>
        <v>Daytona State College</v>
      </c>
      <c r="B45" s="641" t="s">
        <v>57</v>
      </c>
      <c r="C45" s="639">
        <v>500000</v>
      </c>
      <c r="D45" s="639"/>
      <c r="E45" s="640">
        <f t="shared" si="1"/>
        <v>500000</v>
      </c>
    </row>
    <row r="46" spans="1:12" ht="84.75" customHeight="1">
      <c r="A46" s="962" t="s">
        <v>25</v>
      </c>
      <c r="B46" s="641" t="s">
        <v>765</v>
      </c>
      <c r="C46" s="639"/>
      <c r="D46" s="639">
        <v>650000</v>
      </c>
      <c r="E46" s="640">
        <f t="shared" si="1"/>
        <v>650000</v>
      </c>
    </row>
    <row r="47" spans="1:12" ht="84.75" customHeight="1">
      <c r="A47" s="962" t="s">
        <v>770</v>
      </c>
      <c r="B47" s="1041" t="s">
        <v>771</v>
      </c>
      <c r="C47" s="1042"/>
      <c r="D47" s="1042">
        <v>970000</v>
      </c>
      <c r="E47" s="1144"/>
      <c r="G47" s="163" t="s">
        <v>10</v>
      </c>
    </row>
    <row r="48" spans="1:12" ht="62.45" customHeight="1">
      <c r="A48" s="962" t="s">
        <v>30</v>
      </c>
      <c r="B48" s="641" t="s">
        <v>58</v>
      </c>
      <c r="C48" s="639">
        <v>2500000</v>
      </c>
      <c r="D48" s="639"/>
      <c r="E48" s="640">
        <f t="shared" si="1"/>
        <v>2500000</v>
      </c>
    </row>
    <row r="49" spans="1:5" ht="62.45" customHeight="1">
      <c r="A49" s="962" t="s">
        <v>30</v>
      </c>
      <c r="B49" s="1041" t="s">
        <v>768</v>
      </c>
      <c r="C49" s="1042"/>
      <c r="D49" s="1042">
        <v>500000</v>
      </c>
      <c r="E49" s="640">
        <f t="shared" si="1"/>
        <v>500000</v>
      </c>
    </row>
    <row r="50" spans="1:5" ht="62.45" customHeight="1">
      <c r="A50" s="962" t="s">
        <v>31</v>
      </c>
      <c r="B50" s="1041" t="s">
        <v>772</v>
      </c>
      <c r="C50" s="1042"/>
      <c r="D50" s="1042">
        <v>2200000</v>
      </c>
      <c r="E50" s="640">
        <f t="shared" si="1"/>
        <v>2200000</v>
      </c>
    </row>
    <row r="51" spans="1:5" ht="62.45" customHeight="1">
      <c r="A51" s="962" t="s">
        <v>774</v>
      </c>
      <c r="B51" s="1041" t="s">
        <v>775</v>
      </c>
      <c r="C51" s="1042"/>
      <c r="D51" s="1042">
        <v>3850000</v>
      </c>
      <c r="E51" s="1144">
        <f t="shared" si="1"/>
        <v>3850000</v>
      </c>
    </row>
    <row r="52" spans="1:5" ht="62.45" customHeight="1">
      <c r="A52" s="962" t="s">
        <v>37</v>
      </c>
      <c r="B52" s="1041" t="s">
        <v>769</v>
      </c>
      <c r="C52" s="1042"/>
      <c r="D52" s="1042">
        <v>990000</v>
      </c>
      <c r="E52" s="640">
        <f t="shared" si="1"/>
        <v>990000</v>
      </c>
    </row>
    <row r="53" spans="1:5">
      <c r="A53" s="962" t="str">
        <f>A25</f>
        <v>Pasco-Hernando State College</v>
      </c>
      <c r="B53" s="641" t="s">
        <v>59</v>
      </c>
      <c r="C53" s="639">
        <v>2306271</v>
      </c>
      <c r="D53" s="639"/>
      <c r="E53" s="640">
        <f t="shared" si="1"/>
        <v>2306271</v>
      </c>
    </row>
    <row r="54" spans="1:5" ht="42">
      <c r="A54" s="965" t="s">
        <v>43</v>
      </c>
      <c r="B54" s="641" t="s">
        <v>767</v>
      </c>
      <c r="C54" s="639"/>
      <c r="D54" s="639">
        <v>386940</v>
      </c>
      <c r="E54" s="640">
        <f t="shared" si="1"/>
        <v>386940</v>
      </c>
    </row>
    <row r="55" spans="1:5" ht="86.25" customHeight="1" thickBot="1">
      <c r="A55" s="965" t="s">
        <v>60</v>
      </c>
      <c r="B55" s="1041" t="s">
        <v>766</v>
      </c>
      <c r="C55" s="1042"/>
      <c r="D55" s="1042">
        <v>750000</v>
      </c>
      <c r="E55" s="640">
        <f t="shared" si="1"/>
        <v>750000</v>
      </c>
    </row>
    <row r="56" spans="1:5" ht="24.6" customHeight="1" thickBot="1">
      <c r="A56" s="65" t="s">
        <v>55</v>
      </c>
      <c r="B56" s="389"/>
      <c r="C56" s="431">
        <f>SUM(C43:C55)</f>
        <v>5506271</v>
      </c>
      <c r="D56" s="431">
        <f>SUM(D43:D55)</f>
        <v>11946740</v>
      </c>
      <c r="E56" s="432">
        <f>SUM(E43:E55)</f>
        <v>16483011</v>
      </c>
    </row>
    <row r="57" spans="1:5" ht="25.35" customHeight="1">
      <c r="A57" s="17" t="s">
        <v>61</v>
      </c>
    </row>
    <row r="58" spans="1:5" ht="25.35" customHeight="1">
      <c r="D58" s="48"/>
    </row>
    <row r="59" spans="1:5" ht="30.6" customHeight="1" thickBot="1">
      <c r="A59" s="477" t="s">
        <v>15</v>
      </c>
      <c r="B59" s="478"/>
      <c r="C59" s="478"/>
    </row>
    <row r="60" spans="1:5" ht="41.1" customHeight="1" thickBot="1">
      <c r="A60" s="45" t="s">
        <v>716</v>
      </c>
      <c r="B60" s="394" t="s">
        <v>762</v>
      </c>
      <c r="C60" s="16" t="s">
        <v>10</v>
      </c>
      <c r="D60" s="16"/>
    </row>
    <row r="61" spans="1:5" ht="69" customHeight="1" thickBot="1">
      <c r="A61" s="1059" t="s">
        <v>773</v>
      </c>
      <c r="B61" s="1060"/>
      <c r="C61" s="148"/>
    </row>
    <row r="62" spans="1:5" ht="37.35" customHeight="1" thickBot="1">
      <c r="A62" s="359" t="s">
        <v>17</v>
      </c>
      <c r="B62" s="463" t="s">
        <v>50</v>
      </c>
      <c r="D62" s="22"/>
    </row>
    <row r="63" spans="1:5" ht="25.35" customHeight="1" thickBot="1">
      <c r="A63" s="412" t="str">
        <f>A33</f>
        <v>Tallahassee Community College</v>
      </c>
      <c r="B63" s="479">
        <v>25000</v>
      </c>
      <c r="C63" s="163"/>
    </row>
    <row r="64" spans="1:5" ht="25.35" customHeight="1" thickBot="1">
      <c r="A64" s="381" t="s">
        <v>50</v>
      </c>
      <c r="B64" s="480">
        <f>SUM(B63:B63)</f>
        <v>25000</v>
      </c>
      <c r="C64" s="395"/>
    </row>
    <row r="65" spans="1:7" ht="24.6" customHeight="1">
      <c r="A65" s="485"/>
      <c r="B65" s="484"/>
      <c r="C65" s="484"/>
    </row>
    <row r="66" spans="1:7" ht="32.1" customHeight="1" thickBot="1">
      <c r="A66" s="477" t="s">
        <v>62</v>
      </c>
      <c r="B66" s="478"/>
      <c r="C66" s="478"/>
    </row>
    <row r="67" spans="1:7" ht="44.45" customHeight="1" thickBot="1">
      <c r="A67" s="38" t="s">
        <v>760</v>
      </c>
      <c r="B67" s="1061" t="s">
        <v>759</v>
      </c>
      <c r="C67" s="1062"/>
      <c r="D67" s="1062"/>
      <c r="E67" s="1063"/>
      <c r="F67" s="18"/>
      <c r="G67" s="16"/>
    </row>
    <row r="68" spans="1:7" ht="87.6" customHeight="1" thickBot="1">
      <c r="A68" s="40" t="s">
        <v>17</v>
      </c>
      <c r="B68" s="24" t="s">
        <v>761</v>
      </c>
      <c r="C68" s="39" t="s">
        <v>63</v>
      </c>
      <c r="D68" s="25" t="s">
        <v>64</v>
      </c>
      <c r="E68" s="26" t="s">
        <v>65</v>
      </c>
      <c r="F68" s="24" t="s">
        <v>66</v>
      </c>
    </row>
    <row r="69" spans="1:7" ht="25.35" customHeight="1">
      <c r="A69" s="642" t="str">
        <f t="shared" ref="A69:A96" si="2">A7</f>
        <v>Eastern Florida State College</v>
      </c>
      <c r="B69" s="415">
        <v>19419080.683654048</v>
      </c>
      <c r="C69" s="415">
        <f t="shared" ref="C69:C96" si="3">B69*0.05</f>
        <v>970954.03418270242</v>
      </c>
      <c r="D69" s="1100">
        <f t="shared" ref="D69:D96" si="4">IF(C69&gt;500000,0,1)</f>
        <v>0</v>
      </c>
      <c r="E69" s="416">
        <f t="shared" ref="E69:E96" si="5">IF(D69&lt;1,0,B69*0.02)</f>
        <v>0</v>
      </c>
      <c r="F69" s="415">
        <f>C69+E69</f>
        <v>970954.03418270242</v>
      </c>
    </row>
    <row r="70" spans="1:7" ht="25.35" customHeight="1">
      <c r="A70" s="643" t="str">
        <f t="shared" si="2"/>
        <v>Broward College</v>
      </c>
      <c r="B70" s="20">
        <v>55634123.344564311</v>
      </c>
      <c r="C70" s="20">
        <f t="shared" si="3"/>
        <v>2781706.1672282158</v>
      </c>
      <c r="D70" s="20">
        <f t="shared" si="4"/>
        <v>0</v>
      </c>
      <c r="E70" s="20">
        <f t="shared" si="5"/>
        <v>0</v>
      </c>
      <c r="F70" s="20">
        <f t="shared" ref="F70:F96" si="6">C70+E70</f>
        <v>2781706.1672282158</v>
      </c>
    </row>
    <row r="71" spans="1:7" ht="25.35" customHeight="1">
      <c r="A71" s="644" t="str">
        <f t="shared" si="2"/>
        <v>College of Central Florida</v>
      </c>
      <c r="B71" s="379">
        <v>9685658.3398879822</v>
      </c>
      <c r="C71" s="379">
        <f t="shared" si="3"/>
        <v>484282.91699439916</v>
      </c>
      <c r="D71" s="379">
        <f t="shared" si="4"/>
        <v>1</v>
      </c>
      <c r="E71" s="379">
        <f t="shared" si="5"/>
        <v>193713.16679775965</v>
      </c>
      <c r="F71" s="379">
        <f t="shared" si="6"/>
        <v>677996.08379215887</v>
      </c>
    </row>
    <row r="72" spans="1:7" ht="25.35" customHeight="1">
      <c r="A72" s="644" t="str">
        <f t="shared" si="2"/>
        <v>Chipola College</v>
      </c>
      <c r="B72" s="379">
        <v>2672545.9274581135</v>
      </c>
      <c r="C72" s="379">
        <f t="shared" si="3"/>
        <v>133627.29637290569</v>
      </c>
      <c r="D72" s="379">
        <f t="shared" si="4"/>
        <v>1</v>
      </c>
      <c r="E72" s="379">
        <f t="shared" si="5"/>
        <v>53450.91854916227</v>
      </c>
      <c r="F72" s="379">
        <f t="shared" si="6"/>
        <v>187078.21492206797</v>
      </c>
    </row>
    <row r="73" spans="1:7" ht="25.35" customHeight="1">
      <c r="A73" s="643" t="str">
        <f t="shared" si="2"/>
        <v>Daytona State College</v>
      </c>
      <c r="B73" s="20">
        <v>21281786.133757833</v>
      </c>
      <c r="C73" s="20">
        <f t="shared" si="3"/>
        <v>1064089.3066878917</v>
      </c>
      <c r="D73" s="20">
        <f t="shared" si="4"/>
        <v>0</v>
      </c>
      <c r="E73" s="20">
        <f t="shared" si="5"/>
        <v>0</v>
      </c>
      <c r="F73" s="20">
        <f t="shared" si="6"/>
        <v>1064089.3066878917</v>
      </c>
    </row>
    <row r="74" spans="1:7" ht="25.35" customHeight="1">
      <c r="A74" s="643" t="str">
        <f t="shared" si="2"/>
        <v>Florida SouthWestern State College</v>
      </c>
      <c r="B74" s="20">
        <v>21202562.219761949</v>
      </c>
      <c r="C74" s="20">
        <f t="shared" si="3"/>
        <v>1060128.1109880975</v>
      </c>
      <c r="D74" s="20">
        <f t="shared" si="4"/>
        <v>0</v>
      </c>
      <c r="E74" s="20">
        <f t="shared" si="5"/>
        <v>0</v>
      </c>
      <c r="F74" s="20">
        <f t="shared" si="6"/>
        <v>1060128.1109880975</v>
      </c>
    </row>
    <row r="75" spans="1:7" ht="25.35" customHeight="1">
      <c r="A75" s="643" t="str">
        <f t="shared" si="2"/>
        <v>Florida State College at Jacksonville</v>
      </c>
      <c r="B75" s="20">
        <v>34785495.793719612</v>
      </c>
      <c r="C75" s="20">
        <f t="shared" si="3"/>
        <v>1739274.7896859806</v>
      </c>
      <c r="D75" s="20">
        <f t="shared" si="4"/>
        <v>0</v>
      </c>
      <c r="E75" s="20">
        <f t="shared" si="5"/>
        <v>0</v>
      </c>
      <c r="F75" s="20">
        <f t="shared" si="6"/>
        <v>1739274.7896859806</v>
      </c>
    </row>
    <row r="76" spans="1:7" ht="25.35" customHeight="1">
      <c r="A76" s="644" t="str">
        <f t="shared" si="2"/>
        <v>College of the Florida Keys</v>
      </c>
      <c r="B76" s="379">
        <v>2362899.7701305579</v>
      </c>
      <c r="C76" s="379">
        <f t="shared" si="3"/>
        <v>118144.98850652791</v>
      </c>
      <c r="D76" s="379">
        <f t="shared" si="4"/>
        <v>1</v>
      </c>
      <c r="E76" s="379">
        <f t="shared" si="5"/>
        <v>47257.995402611159</v>
      </c>
      <c r="F76" s="379">
        <f t="shared" si="6"/>
        <v>165402.98390913906</v>
      </c>
    </row>
    <row r="77" spans="1:7" ht="25.35" customHeight="1">
      <c r="A77" s="644" t="str">
        <f t="shared" si="2"/>
        <v>Gulf Coast State College</v>
      </c>
      <c r="B77" s="379">
        <v>6840533.4351812555</v>
      </c>
      <c r="C77" s="379">
        <f t="shared" si="3"/>
        <v>342026.6717590628</v>
      </c>
      <c r="D77" s="379">
        <f t="shared" si="4"/>
        <v>1</v>
      </c>
      <c r="E77" s="379">
        <f t="shared" si="5"/>
        <v>136810.66870362512</v>
      </c>
      <c r="F77" s="379">
        <f t="shared" si="6"/>
        <v>478837.34046268789</v>
      </c>
    </row>
    <row r="78" spans="1:7" ht="25.35" customHeight="1">
      <c r="A78" s="643" t="str">
        <f t="shared" si="2"/>
        <v>Hillsborough Community College</v>
      </c>
      <c r="B78" s="20">
        <v>43946232.650322378</v>
      </c>
      <c r="C78" s="20">
        <f>B78*0.05</f>
        <v>2197311.6325161192</v>
      </c>
      <c r="D78" s="20">
        <f t="shared" si="4"/>
        <v>0</v>
      </c>
      <c r="E78" s="20">
        <f t="shared" si="5"/>
        <v>0</v>
      </c>
      <c r="F78" s="20">
        <f t="shared" si="6"/>
        <v>2197311.6325161192</v>
      </c>
    </row>
    <row r="79" spans="1:7" ht="25.35" customHeight="1">
      <c r="A79" s="643" t="str">
        <f t="shared" si="2"/>
        <v>Indian River State College</v>
      </c>
      <c r="B79" s="20">
        <v>22182684.182127651</v>
      </c>
      <c r="C79" s="20">
        <f t="shared" si="3"/>
        <v>1109134.2091063827</v>
      </c>
      <c r="D79" s="20">
        <f t="shared" si="4"/>
        <v>0</v>
      </c>
      <c r="E79" s="20">
        <f t="shared" si="5"/>
        <v>0</v>
      </c>
      <c r="F79" s="20">
        <f t="shared" si="6"/>
        <v>1109134.2091063827</v>
      </c>
    </row>
    <row r="80" spans="1:7" ht="25.35" customHeight="1">
      <c r="A80" s="644" t="str">
        <f t="shared" si="2"/>
        <v>Florida Gateway College</v>
      </c>
      <c r="B80" s="379">
        <v>4274877.1533117993</v>
      </c>
      <c r="C80" s="379">
        <f t="shared" si="3"/>
        <v>213743.85766558998</v>
      </c>
      <c r="D80" s="379">
        <f t="shared" si="4"/>
        <v>1</v>
      </c>
      <c r="E80" s="379">
        <f t="shared" si="5"/>
        <v>85497.543066235987</v>
      </c>
      <c r="F80" s="379">
        <f t="shared" si="6"/>
        <v>299241.40073182597</v>
      </c>
    </row>
    <row r="81" spans="1:6" ht="25.35" customHeight="1">
      <c r="A81" s="644" t="str">
        <f t="shared" si="2"/>
        <v>Lake-Sumter State College</v>
      </c>
      <c r="B81" s="379">
        <v>6146568.3081806945</v>
      </c>
      <c r="C81" s="379">
        <f t="shared" si="3"/>
        <v>307328.41540903476</v>
      </c>
      <c r="D81" s="379">
        <f t="shared" si="4"/>
        <v>1</v>
      </c>
      <c r="E81" s="379">
        <f t="shared" si="5"/>
        <v>122931.36616361389</v>
      </c>
      <c r="F81" s="379">
        <f t="shared" si="6"/>
        <v>430259.78157264867</v>
      </c>
    </row>
    <row r="82" spans="1:6" ht="25.35" customHeight="1">
      <c r="A82" s="643" t="str">
        <f t="shared" si="2"/>
        <v>State College of Florida, Manatee-Sarasota</v>
      </c>
      <c r="B82" s="20">
        <v>15303454.377157696</v>
      </c>
      <c r="C82" s="20">
        <f t="shared" si="3"/>
        <v>765172.71885788487</v>
      </c>
      <c r="D82" s="20">
        <f t="shared" si="4"/>
        <v>0</v>
      </c>
      <c r="E82" s="20">
        <f t="shared" si="5"/>
        <v>0</v>
      </c>
      <c r="F82" s="20">
        <f t="shared" si="6"/>
        <v>765172.71885788487</v>
      </c>
    </row>
    <row r="83" spans="1:6" ht="25.35" customHeight="1">
      <c r="A83" s="643" t="str">
        <f t="shared" si="2"/>
        <v>Miami Dade College</v>
      </c>
      <c r="B83" s="20">
        <v>110180005.05224632</v>
      </c>
      <c r="C83" s="20">
        <f t="shared" si="3"/>
        <v>5509000.252612316</v>
      </c>
      <c r="D83" s="20">
        <f t="shared" si="4"/>
        <v>0</v>
      </c>
      <c r="E83" s="20">
        <f t="shared" si="5"/>
        <v>0</v>
      </c>
      <c r="F83" s="20">
        <f t="shared" si="6"/>
        <v>5509000.252612316</v>
      </c>
    </row>
    <row r="84" spans="1:6" ht="25.35" customHeight="1">
      <c r="A84" s="644" t="str">
        <f t="shared" si="2"/>
        <v>North Florida College</v>
      </c>
      <c r="B84" s="379">
        <v>1542213.3152823385</v>
      </c>
      <c r="C84" s="379">
        <f t="shared" si="3"/>
        <v>77110.665764116929</v>
      </c>
      <c r="D84" s="379">
        <f t="shared" si="4"/>
        <v>1</v>
      </c>
      <c r="E84" s="379">
        <f t="shared" si="5"/>
        <v>30844.266305646772</v>
      </c>
      <c r="F84" s="379">
        <f t="shared" si="6"/>
        <v>107954.9320697637</v>
      </c>
    </row>
    <row r="85" spans="1:6" ht="25.35" customHeight="1">
      <c r="A85" s="644" t="str">
        <f t="shared" si="2"/>
        <v>Northwest Florida State College</v>
      </c>
      <c r="B85" s="379">
        <v>7680492.4397385698</v>
      </c>
      <c r="C85" s="379">
        <f t="shared" si="3"/>
        <v>384024.62198692851</v>
      </c>
      <c r="D85" s="379">
        <f t="shared" si="4"/>
        <v>1</v>
      </c>
      <c r="E85" s="379">
        <f t="shared" si="5"/>
        <v>153609.84879477139</v>
      </c>
      <c r="F85" s="379">
        <f t="shared" si="6"/>
        <v>537634.47078169987</v>
      </c>
    </row>
    <row r="86" spans="1:6" ht="25.35" customHeight="1">
      <c r="A86" s="643" t="str">
        <f t="shared" si="2"/>
        <v>Palm Beach State College</v>
      </c>
      <c r="B86" s="20">
        <v>40988318.525037706</v>
      </c>
      <c r="C86" s="20">
        <f t="shared" si="3"/>
        <v>2049415.9262518855</v>
      </c>
      <c r="D86" s="20">
        <f t="shared" si="4"/>
        <v>0</v>
      </c>
      <c r="E86" s="20">
        <f t="shared" si="5"/>
        <v>0</v>
      </c>
      <c r="F86" s="20">
        <f t="shared" si="6"/>
        <v>2049415.9262518855</v>
      </c>
    </row>
    <row r="87" spans="1:6" ht="25.35" customHeight="1">
      <c r="A87" s="643" t="str">
        <f t="shared" si="2"/>
        <v>Pasco-Hernando State College</v>
      </c>
      <c r="B87" s="20">
        <v>12395463.323035011</v>
      </c>
      <c r="C87" s="20">
        <f t="shared" si="3"/>
        <v>619773.1661517506</v>
      </c>
      <c r="D87" s="20">
        <f t="shared" si="4"/>
        <v>0</v>
      </c>
      <c r="E87" s="20">
        <f t="shared" si="5"/>
        <v>0</v>
      </c>
      <c r="F87" s="20">
        <f t="shared" si="6"/>
        <v>619773.1661517506</v>
      </c>
    </row>
    <row r="88" spans="1:6" ht="25.35" customHeight="1">
      <c r="A88" s="643" t="str">
        <f t="shared" si="2"/>
        <v>Pensacola State College</v>
      </c>
      <c r="B88" s="20">
        <v>12594741.367217783</v>
      </c>
      <c r="C88" s="20">
        <f t="shared" si="3"/>
        <v>629737.06836088921</v>
      </c>
      <c r="D88" s="20">
        <f t="shared" si="4"/>
        <v>0</v>
      </c>
      <c r="E88" s="20">
        <f t="shared" si="5"/>
        <v>0</v>
      </c>
      <c r="F88" s="20">
        <f t="shared" si="6"/>
        <v>629737.06836088921</v>
      </c>
    </row>
    <row r="89" spans="1:6" ht="25.35" customHeight="1">
      <c r="A89" s="643" t="str">
        <f t="shared" si="2"/>
        <v>Polk State College</v>
      </c>
      <c r="B89" s="20">
        <v>14108860.508260325</v>
      </c>
      <c r="C89" s="20">
        <f t="shared" si="3"/>
        <v>705443.02541301632</v>
      </c>
      <c r="D89" s="20">
        <f t="shared" si="4"/>
        <v>0</v>
      </c>
      <c r="E89" s="20">
        <f t="shared" si="5"/>
        <v>0</v>
      </c>
      <c r="F89" s="20">
        <f t="shared" si="6"/>
        <v>705443.02541301632</v>
      </c>
    </row>
    <row r="90" spans="1:6" ht="25.35" customHeight="1">
      <c r="A90" s="644" t="str">
        <f t="shared" si="2"/>
        <v>St. Johns River State College</v>
      </c>
      <c r="B90" s="379">
        <v>7186664.0166581785</v>
      </c>
      <c r="C90" s="379">
        <f t="shared" si="3"/>
        <v>359333.20083290897</v>
      </c>
      <c r="D90" s="379">
        <f t="shared" si="4"/>
        <v>1</v>
      </c>
      <c r="E90" s="379">
        <f t="shared" si="5"/>
        <v>143733.28033316357</v>
      </c>
      <c r="F90" s="379">
        <f t="shared" si="6"/>
        <v>503066.48116607254</v>
      </c>
    </row>
    <row r="91" spans="1:6" ht="25.35" customHeight="1">
      <c r="A91" s="643" t="str">
        <f t="shared" si="2"/>
        <v>St. Petersburg College</v>
      </c>
      <c r="B91" s="20">
        <v>39054198.422799714</v>
      </c>
      <c r="C91" s="20">
        <f t="shared" si="3"/>
        <v>1952709.9211399858</v>
      </c>
      <c r="D91" s="20">
        <f t="shared" si="4"/>
        <v>0</v>
      </c>
      <c r="E91" s="20">
        <f t="shared" si="5"/>
        <v>0</v>
      </c>
      <c r="F91" s="20">
        <f t="shared" si="6"/>
        <v>1952709.9211399858</v>
      </c>
    </row>
    <row r="92" spans="1:6" ht="25.35" customHeight="1">
      <c r="A92" s="643" t="str">
        <f t="shared" si="2"/>
        <v>Santa Fe College</v>
      </c>
      <c r="B92" s="20">
        <v>24451905.193391439</v>
      </c>
      <c r="C92" s="20">
        <f t="shared" si="3"/>
        <v>1222595.2596695719</v>
      </c>
      <c r="D92" s="20">
        <f t="shared" si="4"/>
        <v>0</v>
      </c>
      <c r="E92" s="20">
        <f t="shared" si="5"/>
        <v>0</v>
      </c>
      <c r="F92" s="20">
        <f t="shared" si="6"/>
        <v>1222595.2596695719</v>
      </c>
    </row>
    <row r="93" spans="1:6" ht="25.35" customHeight="1">
      <c r="A93" s="643" t="str">
        <f t="shared" si="2"/>
        <v>Seminole State College of Florida</v>
      </c>
      <c r="B93" s="20">
        <v>24058290.994599178</v>
      </c>
      <c r="C93" s="20">
        <f t="shared" si="3"/>
        <v>1202914.5497299589</v>
      </c>
      <c r="D93" s="20">
        <f t="shared" si="4"/>
        <v>0</v>
      </c>
      <c r="E93" s="20">
        <f t="shared" si="5"/>
        <v>0</v>
      </c>
      <c r="F93" s="20">
        <f t="shared" si="6"/>
        <v>1202914.5497299589</v>
      </c>
    </row>
    <row r="94" spans="1:6" ht="25.35" customHeight="1">
      <c r="A94" s="644" t="str">
        <f t="shared" si="2"/>
        <v>South Florida State College</v>
      </c>
      <c r="B94" s="379">
        <v>3850755.0157075105</v>
      </c>
      <c r="C94" s="379">
        <f t="shared" si="3"/>
        <v>192537.75078537554</v>
      </c>
      <c r="D94" s="379">
        <f t="shared" si="4"/>
        <v>1</v>
      </c>
      <c r="E94" s="379">
        <f t="shared" si="5"/>
        <v>77015.100314150215</v>
      </c>
      <c r="F94" s="379">
        <f t="shared" si="6"/>
        <v>269552.85109952575</v>
      </c>
    </row>
    <row r="95" spans="1:6" ht="25.35" customHeight="1">
      <c r="A95" s="643" t="str">
        <f t="shared" si="2"/>
        <v>Tallahassee Community College</v>
      </c>
      <c r="B95" s="20">
        <v>23008201.043624662</v>
      </c>
      <c r="C95" s="20">
        <f t="shared" si="3"/>
        <v>1150410.0521812332</v>
      </c>
      <c r="D95" s="20">
        <f t="shared" si="4"/>
        <v>0</v>
      </c>
      <c r="E95" s="20">
        <f t="shared" si="5"/>
        <v>0</v>
      </c>
      <c r="F95" s="20">
        <f t="shared" si="6"/>
        <v>1150410.0521812332</v>
      </c>
    </row>
    <row r="96" spans="1:6" ht="25.35" customHeight="1" thickBot="1">
      <c r="A96" s="643" t="str">
        <f t="shared" si="2"/>
        <v>Valencia College</v>
      </c>
      <c r="B96" s="27">
        <v>86392134.708814919</v>
      </c>
      <c r="C96" s="27">
        <f t="shared" si="3"/>
        <v>4319606.7354407459</v>
      </c>
      <c r="D96" s="27">
        <f t="shared" si="4"/>
        <v>0</v>
      </c>
      <c r="E96" s="27">
        <f t="shared" si="5"/>
        <v>0</v>
      </c>
      <c r="F96" s="27">
        <f t="shared" si="6"/>
        <v>4319606.7354407459</v>
      </c>
    </row>
    <row r="97" spans="1:50" ht="25.35" customHeight="1" thickBot="1">
      <c r="A97" s="65" t="s">
        <v>50</v>
      </c>
      <c r="B97" s="417">
        <f>SUM(B69:B96)</f>
        <v>673230746.24562955</v>
      </c>
      <c r="C97" s="417">
        <f>SUM(C69:C96)</f>
        <v>33661537.312281474</v>
      </c>
      <c r="D97" s="66">
        <f>SUM(D69:D96)</f>
        <v>10</v>
      </c>
      <c r="E97" s="417">
        <f>SUM(E69:E96)</f>
        <v>1044864.1544307399</v>
      </c>
      <c r="F97" s="418">
        <f>SUM(C97+E97)</f>
        <v>34706401.466712214</v>
      </c>
    </row>
    <row r="98" spans="1:50" ht="25.35" customHeight="1">
      <c r="A98" s="77"/>
    </row>
    <row r="99" spans="1:50" ht="25.35" customHeight="1">
      <c r="A99" s="78" t="s">
        <v>67</v>
      </c>
    </row>
    <row r="100" spans="1:50" ht="25.35" customHeight="1">
      <c r="A100" s="1052" t="s">
        <v>778</v>
      </c>
      <c r="B100" s="1052"/>
      <c r="C100" s="1052"/>
      <c r="D100" s="1052"/>
      <c r="E100" s="1052"/>
      <c r="F100" s="1052"/>
      <c r="G100" s="1052"/>
      <c r="H100" s="1052"/>
      <c r="I100" s="1052"/>
      <c r="J100" s="1052"/>
      <c r="K100" s="1052"/>
      <c r="L100" s="1052"/>
      <c r="M100" s="1052"/>
      <c r="N100" s="1052"/>
      <c r="O100" s="1052"/>
      <c r="P100" s="1052"/>
      <c r="Q100" s="1052"/>
      <c r="R100" s="1052"/>
    </row>
    <row r="101" spans="1:50" ht="20.100000000000001" customHeight="1">
      <c r="A101" s="1050" t="s">
        <v>68</v>
      </c>
      <c r="B101" s="1050"/>
      <c r="C101" s="1050"/>
      <c r="D101" s="1050"/>
      <c r="E101" s="1050"/>
      <c r="F101" s="1050"/>
      <c r="G101" s="1050"/>
      <c r="H101" s="1050"/>
      <c r="I101" s="1050"/>
      <c r="J101" s="1050"/>
      <c r="K101" s="1050"/>
      <c r="L101" s="1050"/>
      <c r="M101" s="1050"/>
      <c r="N101" s="1050"/>
      <c r="O101" s="1050"/>
      <c r="P101" s="1050"/>
      <c r="Q101" s="1050"/>
      <c r="R101" s="1050"/>
      <c r="S101" s="481"/>
    </row>
    <row r="102" spans="1:50" ht="20.100000000000001" customHeight="1">
      <c r="A102" s="465" t="s">
        <v>69</v>
      </c>
      <c r="B102" s="465"/>
      <c r="C102" s="465"/>
      <c r="D102" s="465"/>
      <c r="E102" s="465"/>
      <c r="F102" s="465"/>
      <c r="G102" s="465"/>
      <c r="H102" s="465"/>
      <c r="I102" s="465"/>
      <c r="J102" s="465"/>
      <c r="K102" s="465"/>
      <c r="L102" s="465"/>
      <c r="M102" s="465"/>
      <c r="N102" s="465"/>
      <c r="O102" s="465"/>
      <c r="P102" s="465"/>
      <c r="Q102" s="465"/>
      <c r="R102" s="465"/>
    </row>
    <row r="103" spans="1:50" ht="20.100000000000001" customHeight="1">
      <c r="A103" s="1050" t="s">
        <v>70</v>
      </c>
      <c r="B103" s="1050"/>
      <c r="C103" s="1050"/>
      <c r="D103" s="1050"/>
      <c r="E103" s="1050"/>
      <c r="F103" s="1050"/>
      <c r="G103" s="1050"/>
      <c r="H103" s="1050"/>
      <c r="I103" s="1050"/>
      <c r="J103" s="1050"/>
      <c r="K103" s="1050"/>
      <c r="L103" s="1050"/>
      <c r="M103" s="1050"/>
      <c r="N103" s="1050"/>
      <c r="O103" s="1050"/>
      <c r="P103" s="1050"/>
      <c r="Q103" s="1050"/>
      <c r="R103" s="1050"/>
    </row>
    <row r="104" spans="1:50" ht="20.100000000000001" customHeight="1">
      <c r="A104" s="1050"/>
      <c r="B104" s="1050"/>
      <c r="C104" s="1050"/>
      <c r="D104" s="1050"/>
      <c r="E104" s="1050"/>
      <c r="F104" s="1050"/>
      <c r="G104" s="1050"/>
    </row>
    <row r="105" spans="1:50" ht="32.450000000000003" customHeight="1" thickBot="1">
      <c r="E105" s="476"/>
      <c r="F105" s="476"/>
      <c r="G105" s="476"/>
    </row>
    <row r="106" spans="1:50" ht="43.35" customHeight="1" thickBot="1">
      <c r="A106" s="47" t="s">
        <v>752</v>
      </c>
      <c r="B106" s="1045" t="s">
        <v>757</v>
      </c>
      <c r="C106" s="1046"/>
      <c r="D106" s="1047"/>
      <c r="E106" s="1048" t="s">
        <v>71</v>
      </c>
      <c r="F106" s="1048"/>
      <c r="G106" s="1048"/>
      <c r="H106" s="1048"/>
      <c r="I106" s="1048"/>
      <c r="J106" s="1048"/>
      <c r="K106" s="1048"/>
      <c r="L106" s="1048"/>
      <c r="M106" s="1048"/>
      <c r="N106" s="1048"/>
      <c r="O106" s="1048"/>
      <c r="P106" s="1048"/>
      <c r="Q106" s="1048"/>
      <c r="R106" s="1048"/>
      <c r="S106" s="1049"/>
      <c r="T106" s="19"/>
      <c r="U106" s="19"/>
      <c r="AC106" s="19"/>
      <c r="AK106" s="386"/>
    </row>
    <row r="107" spans="1:50" ht="39" customHeight="1" thickBot="1">
      <c r="A107" s="46">
        <v>1</v>
      </c>
      <c r="B107" s="44">
        <v>2</v>
      </c>
      <c r="C107" s="1048">
        <v>3</v>
      </c>
      <c r="D107" s="1049">
        <v>4</v>
      </c>
      <c r="E107" s="1048">
        <v>5</v>
      </c>
      <c r="F107" s="1048">
        <v>6</v>
      </c>
      <c r="G107" s="1048">
        <v>7</v>
      </c>
      <c r="H107" s="1048">
        <v>8</v>
      </c>
      <c r="I107" s="1048">
        <v>9</v>
      </c>
      <c r="J107" s="1048">
        <v>10</v>
      </c>
      <c r="K107" s="1048">
        <v>11</v>
      </c>
      <c r="L107" s="1048">
        <v>12</v>
      </c>
      <c r="M107" s="1048">
        <v>13</v>
      </c>
      <c r="N107" s="1048">
        <v>14</v>
      </c>
      <c r="O107" s="1048">
        <v>15</v>
      </c>
      <c r="P107" s="1048">
        <v>16</v>
      </c>
      <c r="Q107" s="1048">
        <v>17</v>
      </c>
      <c r="R107" s="1048">
        <v>18</v>
      </c>
      <c r="S107" s="1049">
        <v>19</v>
      </c>
      <c r="T107" s="1086" t="s">
        <v>50</v>
      </c>
      <c r="U107" s="28"/>
      <c r="V107" s="44">
        <v>20</v>
      </c>
      <c r="W107" s="1048">
        <v>21</v>
      </c>
      <c r="X107" s="1048">
        <v>22</v>
      </c>
      <c r="Y107" s="58"/>
      <c r="Z107" s="1048">
        <v>23</v>
      </c>
      <c r="AA107" s="1048">
        <v>24</v>
      </c>
      <c r="AB107" s="1049">
        <v>25</v>
      </c>
      <c r="AC107" s="31"/>
    </row>
    <row r="108" spans="1:50" ht="29.45" customHeight="1" thickBot="1">
      <c r="A108" s="55" t="s">
        <v>73</v>
      </c>
      <c r="B108" s="1096" t="s">
        <v>74</v>
      </c>
      <c r="C108" s="1097"/>
      <c r="D108" s="1098"/>
      <c r="E108" s="30"/>
      <c r="G108" s="1067"/>
      <c r="H108" s="1067"/>
      <c r="I108" s="1067"/>
      <c r="J108" s="1067" t="s">
        <v>75</v>
      </c>
      <c r="K108" s="1067"/>
      <c r="L108" s="1067"/>
      <c r="M108" s="1067"/>
      <c r="N108" s="1067"/>
      <c r="O108" s="1067"/>
      <c r="P108" s="1067"/>
      <c r="Q108" s="1080" t="s">
        <v>76</v>
      </c>
      <c r="R108" s="1081"/>
      <c r="S108" s="1082"/>
      <c r="T108" s="1087" t="s">
        <v>702</v>
      </c>
      <c r="U108" s="32"/>
      <c r="V108" s="33"/>
      <c r="W108" s="34"/>
      <c r="X108" s="35"/>
      <c r="Y108" s="59"/>
      <c r="Z108" s="1068"/>
      <c r="AA108" s="1069"/>
      <c r="AB108" s="1070"/>
      <c r="AC108" s="19"/>
      <c r="AD108" s="595" t="s">
        <v>754</v>
      </c>
      <c r="AF108" s="29"/>
    </row>
    <row r="109" spans="1:50" ht="66" customHeight="1" thickBot="1">
      <c r="A109" s="36"/>
      <c r="B109" s="44" t="s">
        <v>77</v>
      </c>
      <c r="C109" s="1048"/>
      <c r="D109" s="1049"/>
      <c r="E109" s="44" t="s">
        <v>78</v>
      </c>
      <c r="F109" s="1048"/>
      <c r="G109" s="1049"/>
      <c r="H109" s="44" t="s">
        <v>79</v>
      </c>
      <c r="I109" s="1048"/>
      <c r="J109" s="1049"/>
      <c r="K109" s="1056" t="s">
        <v>80</v>
      </c>
      <c r="L109" s="1056"/>
      <c r="M109" s="1056"/>
      <c r="N109" s="38" t="s">
        <v>81</v>
      </c>
      <c r="O109" s="1057"/>
      <c r="P109" s="39"/>
      <c r="Q109" s="1083" t="s">
        <v>753</v>
      </c>
      <c r="R109" s="1084"/>
      <c r="S109" s="1085"/>
      <c r="T109" s="1143"/>
      <c r="U109" s="21"/>
      <c r="V109" s="1053" t="s">
        <v>84</v>
      </c>
      <c r="W109" s="1054"/>
      <c r="X109" s="1058"/>
      <c r="Y109" s="1088"/>
      <c r="Z109" s="1053" t="s">
        <v>85</v>
      </c>
      <c r="AA109" s="1054"/>
      <c r="AB109" s="1055"/>
      <c r="AD109" s="43" t="s">
        <v>86</v>
      </c>
      <c r="AF109" s="19"/>
      <c r="AI109" s="1089" t="s">
        <v>703</v>
      </c>
      <c r="AJ109" s="1089"/>
      <c r="AK109" s="1089"/>
      <c r="AL109" s="1089"/>
      <c r="AM109" s="1089"/>
      <c r="AN109" s="1089"/>
      <c r="AO109" s="1089"/>
    </row>
    <row r="110" spans="1:50" ht="87" customHeight="1" thickBot="1">
      <c r="A110" s="40" t="s">
        <v>17</v>
      </c>
      <c r="B110" s="972" t="s">
        <v>87</v>
      </c>
      <c r="C110" s="384"/>
      <c r="D110" s="570" t="s">
        <v>55</v>
      </c>
      <c r="E110" s="971" t="s">
        <v>87</v>
      </c>
      <c r="F110" s="970" t="s">
        <v>88</v>
      </c>
      <c r="G110" s="19" t="s">
        <v>55</v>
      </c>
      <c r="H110" s="973" t="s">
        <v>87</v>
      </c>
      <c r="I110" s="974" t="s">
        <v>88</v>
      </c>
      <c r="J110" s="57" t="s">
        <v>55</v>
      </c>
      <c r="K110" s="975" t="s">
        <v>87</v>
      </c>
      <c r="L110" s="976" t="s">
        <v>88</v>
      </c>
      <c r="M110" s="601" t="s">
        <v>55</v>
      </c>
      <c r="N110" s="977" t="s">
        <v>87</v>
      </c>
      <c r="O110" s="976" t="s">
        <v>88</v>
      </c>
      <c r="P110" s="540" t="s">
        <v>55</v>
      </c>
      <c r="Q110" s="977" t="s">
        <v>87</v>
      </c>
      <c r="R110" s="970" t="s">
        <v>88</v>
      </c>
      <c r="S110" s="57" t="s">
        <v>55</v>
      </c>
      <c r="T110" s="1142" t="s">
        <v>83</v>
      </c>
      <c r="V110" s="978" t="s">
        <v>87</v>
      </c>
      <c r="W110" s="979" t="s">
        <v>88</v>
      </c>
      <c r="X110" s="645" t="s">
        <v>55</v>
      </c>
      <c r="Y110" s="56"/>
      <c r="Z110" s="37" t="s">
        <v>87</v>
      </c>
      <c r="AA110" s="980" t="s">
        <v>88</v>
      </c>
      <c r="AB110" s="80" t="s">
        <v>55</v>
      </c>
      <c r="AD110" s="40" t="s">
        <v>17</v>
      </c>
      <c r="AE110" s="981" t="s">
        <v>89</v>
      </c>
      <c r="AF110" s="982" t="s">
        <v>90</v>
      </c>
      <c r="AG110" s="23" t="s">
        <v>91</v>
      </c>
      <c r="AR110" s="28"/>
      <c r="AS110" s="28"/>
      <c r="AT110" s="28"/>
    </row>
    <row r="111" spans="1:50" ht="24.6" customHeight="1">
      <c r="A111" s="380" t="str">
        <f t="shared" ref="A111:A138" si="7">A7</f>
        <v>Eastern Florida State College</v>
      </c>
      <c r="B111" s="466">
        <v>904</v>
      </c>
      <c r="C111" s="1099"/>
      <c r="D111" s="966">
        <f t="shared" ref="D111:D138" si="8">B111+C111</f>
        <v>904</v>
      </c>
      <c r="E111" s="1071">
        <v>4070.6633523229893</v>
      </c>
      <c r="F111" s="467">
        <v>183.61735253529599</v>
      </c>
      <c r="G111" s="396">
        <f t="shared" ref="G111:G138" si="9">E111+F111</f>
        <v>4254.2807048582854</v>
      </c>
      <c r="H111" s="1136">
        <v>1521.3588197412328</v>
      </c>
      <c r="I111" s="1137">
        <v>39.803875651308473</v>
      </c>
      <c r="J111" s="396">
        <f>H111+I111</f>
        <v>1561.1626953925413</v>
      </c>
      <c r="K111" s="468">
        <v>176.45088018171492</v>
      </c>
      <c r="L111" s="469">
        <v>16.549119818285064</v>
      </c>
      <c r="M111" s="54">
        <f t="shared" ref="M111:M138" si="10">K111+L111</f>
        <v>193</v>
      </c>
      <c r="N111" s="468">
        <v>0</v>
      </c>
      <c r="O111" s="469">
        <v>0</v>
      </c>
      <c r="P111" s="54">
        <f t="shared" ref="P111:P138" si="11">N111+O111</f>
        <v>0</v>
      </c>
      <c r="Q111" s="468">
        <v>352.74279210925647</v>
      </c>
      <c r="R111" s="470">
        <v>17.182599898836621</v>
      </c>
      <c r="S111" s="396">
        <f t="shared" ref="S111:S138" si="12">Q111+R111</f>
        <v>369.92539200809307</v>
      </c>
      <c r="T111" s="54">
        <f t="shared" ref="T111:T138" si="13">D111+G111+J111+M111+P111+S111</f>
        <v>7282.3687922589197</v>
      </c>
      <c r="V111" s="646">
        <f>X111-W111</f>
        <v>0</v>
      </c>
      <c r="W111" s="471">
        <v>0</v>
      </c>
      <c r="X111" s="472">
        <v>0</v>
      </c>
      <c r="Y111" s="79"/>
      <c r="Z111" s="401">
        <f>AB111-AA111</f>
        <v>0</v>
      </c>
      <c r="AA111" s="473">
        <v>0</v>
      </c>
      <c r="AB111" s="647">
        <f t="shared" ref="AB111:AB138" si="14">AG111</f>
        <v>0</v>
      </c>
      <c r="AD111" s="380" t="str">
        <f t="shared" ref="AD111:AD138" si="15">A111</f>
        <v>Eastern Florida State College</v>
      </c>
      <c r="AE111" s="474">
        <v>0</v>
      </c>
      <c r="AF111" s="474">
        <v>0</v>
      </c>
      <c r="AG111" s="403">
        <f t="shared" ref="AG111:AG138" si="16">AE111+AF111</f>
        <v>0</v>
      </c>
      <c r="AI111" s="1066" t="s">
        <v>92</v>
      </c>
      <c r="AJ111" s="1066"/>
      <c r="AK111" s="1066"/>
      <c r="AL111" s="1066"/>
      <c r="AM111" s="1066"/>
      <c r="AN111" s="1066"/>
      <c r="AO111" s="42">
        <f>X139+AB139</f>
        <v>2673</v>
      </c>
      <c r="AR111" s="28"/>
      <c r="AS111" s="28"/>
      <c r="AT111" s="28"/>
    </row>
    <row r="112" spans="1:50" ht="25.35" customHeight="1">
      <c r="A112" s="648" t="str">
        <f t="shared" si="7"/>
        <v>Broward College</v>
      </c>
      <c r="B112" s="622">
        <v>1113</v>
      </c>
      <c r="C112" s="628"/>
      <c r="D112" s="967">
        <f t="shared" si="8"/>
        <v>1113</v>
      </c>
      <c r="E112" s="1072">
        <v>10769.338335884886</v>
      </c>
      <c r="F112" s="630">
        <v>476.04007571701146</v>
      </c>
      <c r="G112" s="629">
        <f t="shared" si="9"/>
        <v>11245.378411601898</v>
      </c>
      <c r="H112" s="1138">
        <v>5837.5073015000162</v>
      </c>
      <c r="I112" s="1139">
        <v>282.09685943848712</v>
      </c>
      <c r="J112" s="629">
        <f t="shared" ref="J112:J138" si="17">H112+I112</f>
        <v>6119.6041609385029</v>
      </c>
      <c r="K112" s="649">
        <v>546.38061503783615</v>
      </c>
      <c r="L112" s="623">
        <v>68.619384962163906</v>
      </c>
      <c r="M112" s="650">
        <f t="shared" si="10"/>
        <v>615</v>
      </c>
      <c r="N112" s="649">
        <v>11</v>
      </c>
      <c r="O112" s="623">
        <v>0</v>
      </c>
      <c r="P112" s="650">
        <f t="shared" si="11"/>
        <v>11</v>
      </c>
      <c r="Q112" s="649">
        <v>172.50768355150825</v>
      </c>
      <c r="R112" s="631">
        <v>0.49231644849174733</v>
      </c>
      <c r="S112" s="629">
        <f t="shared" si="12"/>
        <v>173</v>
      </c>
      <c r="T112" s="650">
        <f t="shared" si="13"/>
        <v>19276.982572540401</v>
      </c>
      <c r="V112" s="646">
        <f t="shared" ref="V112:V138" si="18">X112-W112</f>
        <v>0</v>
      </c>
      <c r="W112" s="631">
        <v>0</v>
      </c>
      <c r="X112" s="651">
        <v>0</v>
      </c>
      <c r="Y112" s="79"/>
      <c r="Z112" s="632">
        <f t="shared" ref="Z112:Z138" si="19">AB112-AA112</f>
        <v>0</v>
      </c>
      <c r="AA112" s="652">
        <v>0</v>
      </c>
      <c r="AB112" s="647">
        <f t="shared" si="14"/>
        <v>0</v>
      </c>
      <c r="AD112" s="385" t="str">
        <f t="shared" si="15"/>
        <v>Broward College</v>
      </c>
      <c r="AE112" s="653">
        <v>0</v>
      </c>
      <c r="AF112" s="653">
        <v>0</v>
      </c>
      <c r="AG112" s="629">
        <f t="shared" si="16"/>
        <v>0</v>
      </c>
      <c r="AI112" s="1066" t="s">
        <v>93</v>
      </c>
      <c r="AJ112" s="1066"/>
      <c r="AK112" s="1066"/>
      <c r="AL112" s="1066"/>
      <c r="AM112" s="1066"/>
      <c r="AN112" s="1066"/>
      <c r="AO112" s="475">
        <v>28486.441174206753</v>
      </c>
      <c r="AR112" s="158"/>
      <c r="AS112" s="158"/>
      <c r="AT112" s="158"/>
      <c r="AU112" s="158"/>
      <c r="AV112" s="158"/>
      <c r="AW112" s="158"/>
      <c r="AX112" s="158"/>
    </row>
    <row r="113" spans="1:50" ht="25.35" customHeight="1">
      <c r="A113" s="654" t="str">
        <f t="shared" si="7"/>
        <v>College of Central Florida</v>
      </c>
      <c r="B113" s="622">
        <v>281</v>
      </c>
      <c r="C113" s="628"/>
      <c r="D113" s="967">
        <f t="shared" si="8"/>
        <v>281</v>
      </c>
      <c r="E113" s="1072">
        <v>1773.1988276570255</v>
      </c>
      <c r="F113" s="630">
        <v>69.360688002738328</v>
      </c>
      <c r="G113" s="629">
        <f t="shared" si="9"/>
        <v>1842.5595156597637</v>
      </c>
      <c r="H113" s="1138">
        <v>1075.7106295853951</v>
      </c>
      <c r="I113" s="1139">
        <v>36.138884149462548</v>
      </c>
      <c r="J113" s="629">
        <f t="shared" si="17"/>
        <v>1111.8495137348575</v>
      </c>
      <c r="K113" s="649">
        <v>79.163594470046078</v>
      </c>
      <c r="L113" s="623">
        <v>14.836405529953918</v>
      </c>
      <c r="M113" s="650">
        <f t="shared" si="10"/>
        <v>94</v>
      </c>
      <c r="N113" s="649">
        <v>0</v>
      </c>
      <c r="O113" s="623">
        <v>0</v>
      </c>
      <c r="P113" s="650">
        <f t="shared" si="11"/>
        <v>0</v>
      </c>
      <c r="Q113" s="649">
        <v>106.33390557939914</v>
      </c>
      <c r="R113" s="631">
        <v>2.9622317596566523</v>
      </c>
      <c r="S113" s="629">
        <f t="shared" si="12"/>
        <v>109.29613733905579</v>
      </c>
      <c r="T113" s="650">
        <f t="shared" si="13"/>
        <v>3438.7051667336768</v>
      </c>
      <c r="V113" s="646">
        <f t="shared" si="18"/>
        <v>0</v>
      </c>
      <c r="W113" s="631">
        <v>0</v>
      </c>
      <c r="X113" s="651">
        <v>0</v>
      </c>
      <c r="Y113" s="79"/>
      <c r="Z113" s="632">
        <f t="shared" si="19"/>
        <v>5.8543046357615882</v>
      </c>
      <c r="AA113" s="652">
        <v>8.1456953642384118</v>
      </c>
      <c r="AB113" s="647">
        <f t="shared" si="14"/>
        <v>14</v>
      </c>
      <c r="AD113" s="654" t="str">
        <f t="shared" si="15"/>
        <v>College of Central Florida</v>
      </c>
      <c r="AE113" s="653">
        <v>10</v>
      </c>
      <c r="AF113" s="653">
        <v>4</v>
      </c>
      <c r="AG113" s="629">
        <f t="shared" si="16"/>
        <v>14</v>
      </c>
      <c r="AI113" s="1066" t="s">
        <v>94</v>
      </c>
      <c r="AJ113" s="1066"/>
      <c r="AK113" s="1066"/>
      <c r="AL113" s="1066"/>
      <c r="AM113" s="1066"/>
      <c r="AN113" s="1066"/>
      <c r="AO113" s="582">
        <f>3747-0</f>
        <v>3747</v>
      </c>
    </row>
    <row r="114" spans="1:50" ht="25.35" customHeight="1">
      <c r="A114" s="654" t="str">
        <f t="shared" si="7"/>
        <v>Chipola College</v>
      </c>
      <c r="B114" s="622">
        <v>136</v>
      </c>
      <c r="C114" s="628"/>
      <c r="D114" s="967">
        <f t="shared" si="8"/>
        <v>136</v>
      </c>
      <c r="E114" s="1072">
        <v>587.8461337171268</v>
      </c>
      <c r="F114" s="630">
        <v>54.699463561428765</v>
      </c>
      <c r="G114" s="629">
        <f t="shared" si="9"/>
        <v>642.54559727855553</v>
      </c>
      <c r="H114" s="1138">
        <v>163.33010648596323</v>
      </c>
      <c r="I114" s="1139">
        <v>6.447241045498548</v>
      </c>
      <c r="J114" s="629">
        <f t="shared" si="17"/>
        <v>169.77734753146177</v>
      </c>
      <c r="K114" s="649">
        <v>2.9661016949152543</v>
      </c>
      <c r="L114" s="623">
        <v>2.0338983050847457</v>
      </c>
      <c r="M114" s="650">
        <f t="shared" si="10"/>
        <v>5</v>
      </c>
      <c r="N114" s="649">
        <v>0</v>
      </c>
      <c r="O114" s="623">
        <v>0</v>
      </c>
      <c r="P114" s="650">
        <f t="shared" si="11"/>
        <v>0</v>
      </c>
      <c r="Q114" s="649">
        <v>157.54172185430463</v>
      </c>
      <c r="R114" s="631">
        <v>0.23443708609271524</v>
      </c>
      <c r="S114" s="629">
        <f t="shared" si="12"/>
        <v>157.77615894039735</v>
      </c>
      <c r="T114" s="650">
        <f t="shared" si="13"/>
        <v>1111.0991037504148</v>
      </c>
      <c r="V114" s="646">
        <f t="shared" si="18"/>
        <v>0</v>
      </c>
      <c r="W114" s="631">
        <v>0</v>
      </c>
      <c r="X114" s="651">
        <v>0</v>
      </c>
      <c r="Y114" s="79"/>
      <c r="Z114" s="632">
        <f t="shared" si="19"/>
        <v>0</v>
      </c>
      <c r="AA114" s="652">
        <v>0</v>
      </c>
      <c r="AB114" s="647">
        <f t="shared" si="14"/>
        <v>0</v>
      </c>
      <c r="AD114" s="654" t="str">
        <f t="shared" si="15"/>
        <v>Chipola College</v>
      </c>
      <c r="AE114" s="653">
        <v>0</v>
      </c>
      <c r="AF114" s="653">
        <v>0</v>
      </c>
      <c r="AG114" s="629">
        <f t="shared" si="16"/>
        <v>0</v>
      </c>
      <c r="AI114" s="28" t="s">
        <v>55</v>
      </c>
      <c r="AJ114" s="28"/>
      <c r="AK114" s="28"/>
      <c r="AL114" s="28"/>
      <c r="AM114" s="28"/>
      <c r="AN114" s="28"/>
      <c r="AO114" s="41">
        <f>SUM(AO111:AO113)</f>
        <v>34906.441174206753</v>
      </c>
      <c r="AR114" s="158"/>
      <c r="AS114" s="158"/>
      <c r="AT114" s="158"/>
      <c r="AU114" s="158"/>
      <c r="AV114" s="158"/>
      <c r="AW114" s="158"/>
      <c r="AX114" s="158"/>
    </row>
    <row r="115" spans="1:50" ht="25.35" customHeight="1">
      <c r="A115" s="654" t="str">
        <f t="shared" si="7"/>
        <v>Daytona State College</v>
      </c>
      <c r="B115" s="622">
        <v>861</v>
      </c>
      <c r="C115" s="628"/>
      <c r="D115" s="967">
        <f t="shared" si="8"/>
        <v>861</v>
      </c>
      <c r="E115" s="1072">
        <v>3924.0806598915729</v>
      </c>
      <c r="F115" s="630">
        <v>213.16398188990146</v>
      </c>
      <c r="G115" s="629">
        <f t="shared" si="9"/>
        <v>4137.2446417814745</v>
      </c>
      <c r="H115" s="1138">
        <v>1904.5630637291142</v>
      </c>
      <c r="I115" s="1139">
        <v>82.649711666420231</v>
      </c>
      <c r="J115" s="629">
        <f t="shared" si="17"/>
        <v>1987.2127753955344</v>
      </c>
      <c r="K115" s="649">
        <v>119.94230769230769</v>
      </c>
      <c r="L115" s="623">
        <v>12.057692307692307</v>
      </c>
      <c r="M115" s="650">
        <f t="shared" si="10"/>
        <v>132</v>
      </c>
      <c r="N115" s="649">
        <v>0</v>
      </c>
      <c r="O115" s="623">
        <v>0</v>
      </c>
      <c r="P115" s="650">
        <f t="shared" si="11"/>
        <v>0</v>
      </c>
      <c r="Q115" s="649">
        <v>629.96193353474314</v>
      </c>
      <c r="R115" s="631">
        <v>23.764350453172206</v>
      </c>
      <c r="S115" s="629">
        <f t="shared" si="12"/>
        <v>653.72628398791539</v>
      </c>
      <c r="T115" s="650">
        <f t="shared" si="13"/>
        <v>7771.1837011649241</v>
      </c>
      <c r="V115" s="646">
        <f t="shared" si="18"/>
        <v>0</v>
      </c>
      <c r="W115" s="631">
        <v>0</v>
      </c>
      <c r="X115" s="651">
        <v>0</v>
      </c>
      <c r="Y115" s="79"/>
      <c r="Z115" s="632">
        <f t="shared" si="19"/>
        <v>160</v>
      </c>
      <c r="AA115" s="652">
        <v>0</v>
      </c>
      <c r="AB115" s="647">
        <f t="shared" si="14"/>
        <v>160</v>
      </c>
      <c r="AD115" s="654" t="str">
        <f t="shared" si="15"/>
        <v>Daytona State College</v>
      </c>
      <c r="AE115" s="653">
        <v>135</v>
      </c>
      <c r="AF115" s="653">
        <v>25</v>
      </c>
      <c r="AG115" s="629">
        <f t="shared" si="16"/>
        <v>160</v>
      </c>
      <c r="AS115" s="28"/>
    </row>
    <row r="116" spans="1:50" ht="25.35" customHeight="1">
      <c r="A116" s="654" t="str">
        <f t="shared" si="7"/>
        <v>Florida SouthWestern State College</v>
      </c>
      <c r="B116" s="622">
        <v>500</v>
      </c>
      <c r="C116" s="628"/>
      <c r="D116" s="967">
        <f t="shared" si="8"/>
        <v>500</v>
      </c>
      <c r="E116" s="1072">
        <v>6485.1085390690969</v>
      </c>
      <c r="F116" s="630">
        <v>269.7336943023198</v>
      </c>
      <c r="G116" s="629">
        <f t="shared" si="9"/>
        <v>6754.842233371417</v>
      </c>
      <c r="H116" s="1138">
        <v>343.97809523809525</v>
      </c>
      <c r="I116" s="1139">
        <v>6.7619047619047628</v>
      </c>
      <c r="J116" s="629">
        <f t="shared" si="17"/>
        <v>350.74</v>
      </c>
      <c r="K116" s="649">
        <v>97.2</v>
      </c>
      <c r="L116" s="623">
        <v>10.799999999999999</v>
      </c>
      <c r="M116" s="650">
        <f t="shared" si="10"/>
        <v>108</v>
      </c>
      <c r="N116" s="649">
        <v>0</v>
      </c>
      <c r="O116" s="623">
        <v>0</v>
      </c>
      <c r="P116" s="650">
        <f t="shared" si="11"/>
        <v>0</v>
      </c>
      <c r="Q116" s="649">
        <v>34.086956521739133</v>
      </c>
      <c r="R116" s="631">
        <v>0.91304347826086962</v>
      </c>
      <c r="S116" s="629">
        <f t="shared" si="12"/>
        <v>35</v>
      </c>
      <c r="T116" s="650">
        <f t="shared" si="13"/>
        <v>7748.5822333714168</v>
      </c>
      <c r="V116" s="646">
        <f t="shared" si="18"/>
        <v>0</v>
      </c>
      <c r="W116" s="631">
        <v>0</v>
      </c>
      <c r="X116" s="651">
        <v>0</v>
      </c>
      <c r="Y116" s="79"/>
      <c r="Z116" s="632">
        <f t="shared" si="19"/>
        <v>0</v>
      </c>
      <c r="AA116" s="652">
        <v>0</v>
      </c>
      <c r="AB116" s="647">
        <f t="shared" si="14"/>
        <v>0</v>
      </c>
      <c r="AD116" s="654" t="str">
        <f t="shared" si="15"/>
        <v>Florida SouthWestern State College</v>
      </c>
      <c r="AE116" s="653">
        <v>0</v>
      </c>
      <c r="AF116" s="653">
        <v>0</v>
      </c>
      <c r="AG116" s="629">
        <f t="shared" si="16"/>
        <v>0</v>
      </c>
      <c r="AI116" s="28" t="s">
        <v>755</v>
      </c>
      <c r="AO116" s="475">
        <v>270875</v>
      </c>
      <c r="AR116" s="28"/>
      <c r="AS116" s="28"/>
    </row>
    <row r="117" spans="1:50" ht="25.35" customHeight="1">
      <c r="A117" s="654" t="str">
        <f t="shared" si="7"/>
        <v>Florida State College at Jacksonville</v>
      </c>
      <c r="B117" s="622">
        <v>1500</v>
      </c>
      <c r="C117" s="628"/>
      <c r="D117" s="967">
        <f t="shared" si="8"/>
        <v>1500</v>
      </c>
      <c r="E117" s="1072">
        <v>6555.559169235682</v>
      </c>
      <c r="F117" s="630">
        <v>202.5386703349341</v>
      </c>
      <c r="G117" s="629">
        <f t="shared" si="9"/>
        <v>6758.0978395706161</v>
      </c>
      <c r="H117" s="1138">
        <v>2928.0981193785769</v>
      </c>
      <c r="I117" s="1139">
        <v>71.494685200327055</v>
      </c>
      <c r="J117" s="629">
        <f t="shared" si="17"/>
        <v>2999.5928045789042</v>
      </c>
      <c r="K117" s="649">
        <v>370.72568032530495</v>
      </c>
      <c r="L117" s="623">
        <v>19.274319674695029</v>
      </c>
      <c r="M117" s="650">
        <f t="shared" si="10"/>
        <v>390</v>
      </c>
      <c r="N117" s="649">
        <v>8.6300578034682083</v>
      </c>
      <c r="O117" s="623">
        <v>0.36994219653179189</v>
      </c>
      <c r="P117" s="650">
        <f t="shared" si="11"/>
        <v>9</v>
      </c>
      <c r="Q117" s="649">
        <v>655.0743281875358</v>
      </c>
      <c r="R117" s="631">
        <v>40.222984562607209</v>
      </c>
      <c r="S117" s="629">
        <f t="shared" si="12"/>
        <v>695.29731275014296</v>
      </c>
      <c r="T117" s="650">
        <f t="shared" si="13"/>
        <v>12351.987956899662</v>
      </c>
      <c r="V117" s="646">
        <f t="shared" si="18"/>
        <v>0</v>
      </c>
      <c r="W117" s="631">
        <v>0</v>
      </c>
      <c r="X117" s="651">
        <v>0</v>
      </c>
      <c r="Y117" s="79"/>
      <c r="Z117" s="632">
        <f t="shared" si="19"/>
        <v>200.5798076923077</v>
      </c>
      <c r="AA117" s="652">
        <v>9.4201923076923073</v>
      </c>
      <c r="AB117" s="647">
        <f t="shared" si="14"/>
        <v>210</v>
      </c>
      <c r="AD117" s="654" t="str">
        <f t="shared" si="15"/>
        <v>Florida State College at Jacksonville</v>
      </c>
      <c r="AE117" s="653">
        <v>202</v>
      </c>
      <c r="AF117" s="653">
        <v>8</v>
      </c>
      <c r="AG117" s="629">
        <f t="shared" si="16"/>
        <v>210</v>
      </c>
      <c r="AO117" s="583">
        <f>AO114</f>
        <v>34906.441174206753</v>
      </c>
      <c r="AQ117" s="28"/>
      <c r="AR117" s="28"/>
      <c r="AS117" s="28"/>
    </row>
    <row r="118" spans="1:50" ht="25.35" customHeight="1">
      <c r="A118" s="654" t="str">
        <f t="shared" si="7"/>
        <v>College of the Florida Keys</v>
      </c>
      <c r="B118" s="622">
        <v>48</v>
      </c>
      <c r="C118" s="628"/>
      <c r="D118" s="967">
        <f t="shared" si="8"/>
        <v>48</v>
      </c>
      <c r="E118" s="1072">
        <v>293.38483796296299</v>
      </c>
      <c r="F118" s="630">
        <v>34.806423611111107</v>
      </c>
      <c r="G118" s="629">
        <f t="shared" si="9"/>
        <v>328.19126157407408</v>
      </c>
      <c r="H118" s="1138">
        <v>235.06822880771881</v>
      </c>
      <c r="I118" s="1139">
        <v>39.634734665747764</v>
      </c>
      <c r="J118" s="629">
        <f t="shared" si="17"/>
        <v>274.70296347346658</v>
      </c>
      <c r="K118" s="649">
        <v>5.7931034482758621</v>
      </c>
      <c r="L118" s="623">
        <v>1.2068965517241379</v>
      </c>
      <c r="M118" s="650">
        <f t="shared" si="10"/>
        <v>7</v>
      </c>
      <c r="N118" s="649">
        <v>0</v>
      </c>
      <c r="O118" s="623">
        <v>0</v>
      </c>
      <c r="P118" s="650">
        <f t="shared" si="11"/>
        <v>0</v>
      </c>
      <c r="Q118" s="649">
        <v>48</v>
      </c>
      <c r="R118" s="631">
        <v>0</v>
      </c>
      <c r="S118" s="629">
        <f t="shared" si="12"/>
        <v>48</v>
      </c>
      <c r="T118" s="650">
        <f t="shared" si="13"/>
        <v>705.89422504754066</v>
      </c>
      <c r="V118" s="646">
        <f t="shared" si="18"/>
        <v>0</v>
      </c>
      <c r="W118" s="631">
        <v>0</v>
      </c>
      <c r="X118" s="651">
        <v>0</v>
      </c>
      <c r="Y118" s="79"/>
      <c r="Z118" s="632">
        <f t="shared" si="19"/>
        <v>0</v>
      </c>
      <c r="AA118" s="652">
        <v>0</v>
      </c>
      <c r="AB118" s="647">
        <f t="shared" si="14"/>
        <v>0</v>
      </c>
      <c r="AD118" s="654" t="str">
        <f t="shared" si="15"/>
        <v>College of the Florida Keys</v>
      </c>
      <c r="AE118" s="653">
        <v>0</v>
      </c>
      <c r="AF118" s="653">
        <v>0</v>
      </c>
      <c r="AG118" s="629">
        <f t="shared" si="16"/>
        <v>0</v>
      </c>
      <c r="AI118" s="1065" t="s">
        <v>95</v>
      </c>
      <c r="AJ118" s="1065"/>
      <c r="AK118" s="1065"/>
      <c r="AL118" s="1065"/>
      <c r="AM118" s="1065"/>
      <c r="AN118" s="1065"/>
      <c r="AO118" s="387">
        <f>AO116-AO117</f>
        <v>235968.55882579324</v>
      </c>
    </row>
    <row r="119" spans="1:50" ht="25.35" customHeight="1">
      <c r="A119" s="654" t="str">
        <f t="shared" si="7"/>
        <v>Gulf Coast State College</v>
      </c>
      <c r="B119" s="622">
        <v>127</v>
      </c>
      <c r="C119" s="628"/>
      <c r="D119" s="967">
        <f t="shared" si="8"/>
        <v>127</v>
      </c>
      <c r="E119" s="1072">
        <v>1745.6002404290734</v>
      </c>
      <c r="F119" s="630">
        <v>111.88246717218421</v>
      </c>
      <c r="G119" s="629">
        <f t="shared" si="9"/>
        <v>1857.4827076012577</v>
      </c>
      <c r="H119" s="1138">
        <v>495.82181885534357</v>
      </c>
      <c r="I119" s="1139">
        <v>31.749212817188369</v>
      </c>
      <c r="J119" s="629">
        <f t="shared" si="17"/>
        <v>527.57103167253194</v>
      </c>
      <c r="K119" s="649">
        <v>33.902735562310028</v>
      </c>
      <c r="L119" s="623">
        <v>5.0972644376899696</v>
      </c>
      <c r="M119" s="650">
        <f t="shared" si="10"/>
        <v>39</v>
      </c>
      <c r="N119" s="649">
        <v>0</v>
      </c>
      <c r="O119" s="623">
        <v>0</v>
      </c>
      <c r="P119" s="650">
        <f t="shared" si="11"/>
        <v>0</v>
      </c>
      <c r="Q119" s="649">
        <v>150.41999999999999</v>
      </c>
      <c r="R119" s="631">
        <v>10.58</v>
      </c>
      <c r="S119" s="629">
        <f t="shared" si="12"/>
        <v>161</v>
      </c>
      <c r="T119" s="650">
        <f t="shared" si="13"/>
        <v>2712.0537392737897</v>
      </c>
      <c r="V119" s="646">
        <f t="shared" si="18"/>
        <v>0</v>
      </c>
      <c r="W119" s="631">
        <v>0</v>
      </c>
      <c r="X119" s="651">
        <v>0</v>
      </c>
      <c r="Y119" s="79"/>
      <c r="Z119" s="632">
        <f t="shared" si="19"/>
        <v>0</v>
      </c>
      <c r="AA119" s="652">
        <v>0</v>
      </c>
      <c r="AB119" s="647">
        <f t="shared" si="14"/>
        <v>0</v>
      </c>
      <c r="AD119" s="654" t="str">
        <f t="shared" si="15"/>
        <v>Gulf Coast State College</v>
      </c>
      <c r="AE119" s="653">
        <v>0</v>
      </c>
      <c r="AF119" s="653">
        <v>0</v>
      </c>
      <c r="AG119" s="629">
        <f t="shared" si="16"/>
        <v>0</v>
      </c>
    </row>
    <row r="120" spans="1:50" ht="25.35" customHeight="1">
      <c r="A120" s="654" t="str">
        <f t="shared" si="7"/>
        <v>Hillsborough Community College</v>
      </c>
      <c r="B120" s="622">
        <v>27</v>
      </c>
      <c r="C120" s="628"/>
      <c r="D120" s="967">
        <f t="shared" si="8"/>
        <v>27</v>
      </c>
      <c r="E120" s="1072">
        <v>8757.1743018345696</v>
      </c>
      <c r="F120" s="630">
        <v>471.96092225258161</v>
      </c>
      <c r="G120" s="629">
        <f t="shared" si="9"/>
        <v>9229.1352240871511</v>
      </c>
      <c r="H120" s="1138">
        <v>4447.9587874659401</v>
      </c>
      <c r="I120" s="1139">
        <v>247.48876021798367</v>
      </c>
      <c r="J120" s="629">
        <f t="shared" si="17"/>
        <v>4695.4475476839234</v>
      </c>
      <c r="K120" s="649">
        <v>686.06338339222611</v>
      </c>
      <c r="L120" s="623">
        <v>95.936616607773857</v>
      </c>
      <c r="M120" s="650">
        <f t="shared" si="10"/>
        <v>782</v>
      </c>
      <c r="N120" s="649">
        <v>19</v>
      </c>
      <c r="O120" s="623">
        <v>0</v>
      </c>
      <c r="P120" s="650">
        <f t="shared" si="11"/>
        <v>19</v>
      </c>
      <c r="Q120" s="649">
        <v>340.81407322654462</v>
      </c>
      <c r="R120" s="631">
        <v>8.1859267734553764</v>
      </c>
      <c r="S120" s="629">
        <f t="shared" si="12"/>
        <v>349</v>
      </c>
      <c r="T120" s="650">
        <f t="shared" si="13"/>
        <v>15101.582771771074</v>
      </c>
      <c r="V120" s="646">
        <f t="shared" si="18"/>
        <v>0</v>
      </c>
      <c r="W120" s="631">
        <v>0</v>
      </c>
      <c r="X120" s="651">
        <v>0</v>
      </c>
      <c r="Y120" s="79"/>
      <c r="Z120" s="632">
        <f t="shared" si="19"/>
        <v>0</v>
      </c>
      <c r="AA120" s="652">
        <v>0</v>
      </c>
      <c r="AB120" s="647">
        <f t="shared" si="14"/>
        <v>0</v>
      </c>
      <c r="AD120" s="654" t="str">
        <f t="shared" si="15"/>
        <v>Hillsborough Community College</v>
      </c>
      <c r="AE120" s="653">
        <v>0</v>
      </c>
      <c r="AF120" s="653">
        <v>0</v>
      </c>
      <c r="AG120" s="629">
        <f t="shared" si="16"/>
        <v>0</v>
      </c>
      <c r="AI120" s="1065" t="s">
        <v>756</v>
      </c>
      <c r="AJ120" s="1065"/>
      <c r="AK120" s="1065"/>
      <c r="AL120" s="1065"/>
      <c r="AM120" s="1065"/>
      <c r="AN120" s="1065"/>
      <c r="AO120" s="388">
        <f>AO114+AO118</f>
        <v>270875</v>
      </c>
    </row>
    <row r="121" spans="1:50" ht="25.35" customHeight="1">
      <c r="A121" s="654" t="str">
        <f t="shared" si="7"/>
        <v>Indian River State College</v>
      </c>
      <c r="B121" s="622">
        <v>1235</v>
      </c>
      <c r="C121" s="628"/>
      <c r="D121" s="967">
        <f t="shared" si="8"/>
        <v>1235</v>
      </c>
      <c r="E121" s="1072">
        <v>4028.0139814206623</v>
      </c>
      <c r="F121" s="630">
        <v>123.77273153795626</v>
      </c>
      <c r="G121" s="629">
        <f t="shared" si="9"/>
        <v>4151.7867129586184</v>
      </c>
      <c r="H121" s="1138">
        <v>2080.5948006613999</v>
      </c>
      <c r="I121" s="1139">
        <v>50.070044093330893</v>
      </c>
      <c r="J121" s="629">
        <f t="shared" si="17"/>
        <v>2130.6648447547309</v>
      </c>
      <c r="K121" s="649">
        <v>45.652173913043477</v>
      </c>
      <c r="L121" s="623">
        <v>4.3478260869565215</v>
      </c>
      <c r="M121" s="650">
        <f t="shared" si="10"/>
        <v>50</v>
      </c>
      <c r="N121" s="649">
        <v>0</v>
      </c>
      <c r="O121" s="623">
        <v>0</v>
      </c>
      <c r="P121" s="650">
        <f t="shared" si="11"/>
        <v>0</v>
      </c>
      <c r="Q121" s="649">
        <v>630.58333333333337</v>
      </c>
      <c r="R121" s="631">
        <v>10.813432835820896</v>
      </c>
      <c r="S121" s="629">
        <f t="shared" si="12"/>
        <v>641.39676616915426</v>
      </c>
      <c r="T121" s="650">
        <f t="shared" si="13"/>
        <v>8208.8483238825047</v>
      </c>
      <c r="V121" s="646">
        <f t="shared" si="18"/>
        <v>0</v>
      </c>
      <c r="W121" s="631">
        <v>0</v>
      </c>
      <c r="X121" s="651">
        <v>0</v>
      </c>
      <c r="Y121" s="79"/>
      <c r="Z121" s="632">
        <f t="shared" si="19"/>
        <v>339</v>
      </c>
      <c r="AA121" s="652">
        <v>0</v>
      </c>
      <c r="AB121" s="647">
        <f t="shared" si="14"/>
        <v>339</v>
      </c>
      <c r="AD121" s="654" t="str">
        <f t="shared" si="15"/>
        <v>Indian River State College</v>
      </c>
      <c r="AE121" s="653">
        <v>322</v>
      </c>
      <c r="AF121" s="653">
        <v>17</v>
      </c>
      <c r="AG121" s="629">
        <f t="shared" si="16"/>
        <v>339</v>
      </c>
    </row>
    <row r="122" spans="1:50" ht="25.35" customHeight="1">
      <c r="A122" s="654" t="str">
        <f t="shared" si="7"/>
        <v>Florida Gateway College</v>
      </c>
      <c r="B122" s="622">
        <v>110</v>
      </c>
      <c r="C122" s="628"/>
      <c r="D122" s="967">
        <f t="shared" si="8"/>
        <v>110</v>
      </c>
      <c r="E122" s="1072">
        <v>869.6032516379521</v>
      </c>
      <c r="F122" s="630">
        <v>11.258917738413007</v>
      </c>
      <c r="G122" s="629">
        <f t="shared" si="9"/>
        <v>880.86216937636516</v>
      </c>
      <c r="H122" s="1138">
        <v>341.11536358665938</v>
      </c>
      <c r="I122" s="1139">
        <v>8.7285401858939302</v>
      </c>
      <c r="J122" s="629">
        <f t="shared" si="17"/>
        <v>349.84390377255329</v>
      </c>
      <c r="K122" s="649">
        <v>49.926315789473684</v>
      </c>
      <c r="L122" s="623">
        <v>1.0736842105263158</v>
      </c>
      <c r="M122" s="650">
        <f t="shared" si="10"/>
        <v>51</v>
      </c>
      <c r="N122" s="649">
        <v>16</v>
      </c>
      <c r="O122" s="623">
        <v>0</v>
      </c>
      <c r="P122" s="650">
        <f t="shared" si="11"/>
        <v>16</v>
      </c>
      <c r="Q122" s="649">
        <v>255.27636676711151</v>
      </c>
      <c r="R122" s="631">
        <v>5.1721911321566933</v>
      </c>
      <c r="S122" s="629">
        <f t="shared" si="12"/>
        <v>260.44855789926822</v>
      </c>
      <c r="T122" s="650">
        <f t="shared" si="13"/>
        <v>1668.1546310481867</v>
      </c>
      <c r="V122" s="646">
        <f t="shared" si="18"/>
        <v>0</v>
      </c>
      <c r="W122" s="631">
        <v>0</v>
      </c>
      <c r="X122" s="651">
        <v>0</v>
      </c>
      <c r="Y122" s="79"/>
      <c r="Z122" s="632">
        <f t="shared" si="19"/>
        <v>0</v>
      </c>
      <c r="AA122" s="652">
        <v>0</v>
      </c>
      <c r="AB122" s="647">
        <f t="shared" si="14"/>
        <v>0</v>
      </c>
      <c r="AD122" s="654" t="str">
        <f t="shared" si="15"/>
        <v>Florida Gateway College</v>
      </c>
      <c r="AE122" s="653">
        <v>0</v>
      </c>
      <c r="AF122" s="653">
        <v>0</v>
      </c>
      <c r="AG122" s="629">
        <f t="shared" si="16"/>
        <v>0</v>
      </c>
    </row>
    <row r="123" spans="1:50" ht="25.35" customHeight="1">
      <c r="A123" s="654" t="str">
        <f t="shared" si="7"/>
        <v>Lake-Sumter State College</v>
      </c>
      <c r="B123" s="622">
        <v>120</v>
      </c>
      <c r="C123" s="628"/>
      <c r="D123" s="967">
        <f t="shared" si="8"/>
        <v>120</v>
      </c>
      <c r="E123" s="1072">
        <v>1702.4992125275617</v>
      </c>
      <c r="F123" s="630">
        <v>28.217612383566571</v>
      </c>
      <c r="G123" s="629">
        <f t="shared" si="9"/>
        <v>1730.7168249111282</v>
      </c>
      <c r="H123" s="1138">
        <v>416.33072677092918</v>
      </c>
      <c r="I123" s="1139">
        <v>4.3606255749770009</v>
      </c>
      <c r="J123" s="629">
        <f t="shared" si="17"/>
        <v>420.69135234590618</v>
      </c>
      <c r="K123" s="649">
        <v>45.463002114164908</v>
      </c>
      <c r="L123" s="623">
        <v>2.5369978858350954</v>
      </c>
      <c r="M123" s="650">
        <f t="shared" si="10"/>
        <v>48</v>
      </c>
      <c r="N123" s="649">
        <v>0</v>
      </c>
      <c r="O123" s="623">
        <v>0</v>
      </c>
      <c r="P123" s="650">
        <f t="shared" si="11"/>
        <v>0</v>
      </c>
      <c r="Q123" s="649">
        <v>0</v>
      </c>
      <c r="R123" s="631">
        <v>0</v>
      </c>
      <c r="S123" s="629">
        <f t="shared" si="12"/>
        <v>0</v>
      </c>
      <c r="T123" s="650">
        <f t="shared" si="13"/>
        <v>2319.4081772570344</v>
      </c>
      <c r="V123" s="646">
        <f t="shared" si="18"/>
        <v>0</v>
      </c>
      <c r="W123" s="631">
        <v>0</v>
      </c>
      <c r="X123" s="651">
        <v>0</v>
      </c>
      <c r="Y123" s="79"/>
      <c r="Z123" s="632">
        <f t="shared" si="19"/>
        <v>0</v>
      </c>
      <c r="AA123" s="652">
        <v>0</v>
      </c>
      <c r="AB123" s="647">
        <f t="shared" si="14"/>
        <v>0</v>
      </c>
      <c r="AD123" s="654" t="str">
        <f t="shared" si="15"/>
        <v>Lake-Sumter State College</v>
      </c>
      <c r="AE123" s="653">
        <v>0</v>
      </c>
      <c r="AF123" s="653">
        <v>0</v>
      </c>
      <c r="AG123" s="629">
        <f t="shared" si="16"/>
        <v>0</v>
      </c>
    </row>
    <row r="124" spans="1:50" ht="25.35" customHeight="1">
      <c r="A124" s="654" t="str">
        <f t="shared" si="7"/>
        <v>State College of Florida, Manatee-Sarasota</v>
      </c>
      <c r="B124" s="622">
        <v>438</v>
      </c>
      <c r="C124" s="628"/>
      <c r="D124" s="967">
        <f t="shared" si="8"/>
        <v>438</v>
      </c>
      <c r="E124" s="1072">
        <v>3989.8404151589352</v>
      </c>
      <c r="F124" s="630">
        <v>193.31379601742105</v>
      </c>
      <c r="G124" s="629">
        <f t="shared" si="9"/>
        <v>4183.1542111763565</v>
      </c>
      <c r="H124" s="1138">
        <v>591.90598713508166</v>
      </c>
      <c r="I124" s="1139">
        <v>24.972785749628898</v>
      </c>
      <c r="J124" s="629">
        <f t="shared" si="17"/>
        <v>616.87877288471054</v>
      </c>
      <c r="K124" s="649">
        <v>142.91363355953115</v>
      </c>
      <c r="L124" s="623">
        <v>16.086366440468851</v>
      </c>
      <c r="M124" s="650">
        <f t="shared" si="10"/>
        <v>159</v>
      </c>
      <c r="N124" s="649">
        <v>5</v>
      </c>
      <c r="O124" s="623">
        <v>0</v>
      </c>
      <c r="P124" s="650">
        <f t="shared" si="11"/>
        <v>5</v>
      </c>
      <c r="Q124" s="649">
        <v>0</v>
      </c>
      <c r="R124" s="631">
        <v>0</v>
      </c>
      <c r="S124" s="629">
        <f t="shared" si="12"/>
        <v>0</v>
      </c>
      <c r="T124" s="650">
        <f t="shared" si="13"/>
        <v>5402.0329840610666</v>
      </c>
      <c r="V124" s="646">
        <f t="shared" si="18"/>
        <v>0</v>
      </c>
      <c r="W124" s="631">
        <v>0</v>
      </c>
      <c r="X124" s="651">
        <v>0</v>
      </c>
      <c r="Y124" s="79"/>
      <c r="Z124" s="632">
        <f t="shared" si="19"/>
        <v>0</v>
      </c>
      <c r="AA124" s="652">
        <v>0</v>
      </c>
      <c r="AB124" s="647">
        <f t="shared" si="14"/>
        <v>0</v>
      </c>
      <c r="AD124" s="654" t="str">
        <f t="shared" si="15"/>
        <v>State College of Florida, Manatee-Sarasota</v>
      </c>
      <c r="AE124" s="653">
        <v>0</v>
      </c>
      <c r="AF124" s="653">
        <v>0</v>
      </c>
      <c r="AG124" s="629">
        <f t="shared" si="16"/>
        <v>0</v>
      </c>
    </row>
    <row r="125" spans="1:50" ht="25.35" customHeight="1">
      <c r="A125" s="654" t="str">
        <f t="shared" si="7"/>
        <v>Miami Dade College</v>
      </c>
      <c r="B125" s="622">
        <v>2550</v>
      </c>
      <c r="C125" s="628"/>
      <c r="D125" s="967">
        <f t="shared" si="8"/>
        <v>2550</v>
      </c>
      <c r="E125" s="1072">
        <v>26855.966376270149</v>
      </c>
      <c r="F125" s="630">
        <v>1540.737158408348</v>
      </c>
      <c r="G125" s="629">
        <f t="shared" si="9"/>
        <v>28396.703534678498</v>
      </c>
      <c r="H125" s="1138">
        <v>4037.4676471311577</v>
      </c>
      <c r="I125" s="1139">
        <v>205.87983571481271</v>
      </c>
      <c r="J125" s="629">
        <f t="shared" si="17"/>
        <v>4243.3474828459703</v>
      </c>
      <c r="K125" s="649">
        <v>1080.8538634788636</v>
      </c>
      <c r="L125" s="623">
        <v>96.146136521136526</v>
      </c>
      <c r="M125" s="650">
        <f t="shared" si="10"/>
        <v>1177</v>
      </c>
      <c r="N125" s="649">
        <v>18.72944297082228</v>
      </c>
      <c r="O125" s="623">
        <v>0.27055702917771884</v>
      </c>
      <c r="P125" s="650">
        <f t="shared" si="11"/>
        <v>19</v>
      </c>
      <c r="Q125" s="649">
        <v>574.55633980337791</v>
      </c>
      <c r="R125" s="631">
        <v>35.443660196622133</v>
      </c>
      <c r="S125" s="629">
        <f t="shared" si="12"/>
        <v>610</v>
      </c>
      <c r="T125" s="650">
        <f t="shared" si="13"/>
        <v>36996.051017524471</v>
      </c>
      <c r="V125" s="646">
        <f t="shared" si="18"/>
        <v>0</v>
      </c>
      <c r="W125" s="631">
        <v>4</v>
      </c>
      <c r="X125" s="651">
        <v>4</v>
      </c>
      <c r="Y125" s="79"/>
      <c r="Z125" s="632">
        <f t="shared" si="19"/>
        <v>7.0554512635377478</v>
      </c>
      <c r="AA125" s="652">
        <v>998.94454873646225</v>
      </c>
      <c r="AB125" s="647">
        <f t="shared" si="14"/>
        <v>1006</v>
      </c>
      <c r="AD125" s="654" t="str">
        <f t="shared" si="15"/>
        <v>Miami Dade College</v>
      </c>
      <c r="AE125" s="653">
        <v>1003</v>
      </c>
      <c r="AF125" s="653">
        <v>3</v>
      </c>
      <c r="AG125" s="629">
        <f t="shared" si="16"/>
        <v>1006</v>
      </c>
    </row>
    <row r="126" spans="1:50" ht="25.35" customHeight="1">
      <c r="A126" s="654" t="str">
        <f t="shared" si="7"/>
        <v>North Florida College</v>
      </c>
      <c r="B126" s="622">
        <v>31</v>
      </c>
      <c r="C126" s="628"/>
      <c r="D126" s="967">
        <f t="shared" si="8"/>
        <v>31</v>
      </c>
      <c r="E126" s="1072">
        <v>376.02913836253123</v>
      </c>
      <c r="F126" s="630">
        <v>10.557382910260992</v>
      </c>
      <c r="G126" s="629">
        <f t="shared" si="9"/>
        <v>386.5865212727922</v>
      </c>
      <c r="H126" s="1138">
        <v>93.426336375488916</v>
      </c>
      <c r="I126" s="1139">
        <v>9.7157757496740551</v>
      </c>
      <c r="J126" s="629">
        <f t="shared" si="17"/>
        <v>103.14211212516297</v>
      </c>
      <c r="K126" s="649">
        <v>8.8461538461538467</v>
      </c>
      <c r="L126" s="623">
        <v>1.153846153846154</v>
      </c>
      <c r="M126" s="650">
        <f t="shared" si="10"/>
        <v>10</v>
      </c>
      <c r="N126" s="649">
        <v>0</v>
      </c>
      <c r="O126" s="623">
        <v>0</v>
      </c>
      <c r="P126" s="650">
        <f t="shared" si="11"/>
        <v>0</v>
      </c>
      <c r="Q126" s="649">
        <v>40.156862745098039</v>
      </c>
      <c r="R126" s="631">
        <v>3.3725490196078431</v>
      </c>
      <c r="S126" s="629">
        <f t="shared" si="12"/>
        <v>43.529411764705884</v>
      </c>
      <c r="T126" s="650">
        <f t="shared" si="13"/>
        <v>574.25804516266101</v>
      </c>
      <c r="V126" s="646">
        <f t="shared" si="18"/>
        <v>0</v>
      </c>
      <c r="W126" s="631">
        <v>0</v>
      </c>
      <c r="X126" s="651">
        <v>0</v>
      </c>
      <c r="Y126" s="79"/>
      <c r="Z126" s="632">
        <f t="shared" si="19"/>
        <v>0</v>
      </c>
      <c r="AA126" s="652">
        <v>0</v>
      </c>
      <c r="AB126" s="647">
        <f t="shared" si="14"/>
        <v>0</v>
      </c>
      <c r="AD126" s="654" t="str">
        <f t="shared" si="15"/>
        <v>North Florida College</v>
      </c>
      <c r="AE126" s="653">
        <v>0</v>
      </c>
      <c r="AF126" s="653">
        <v>0</v>
      </c>
      <c r="AG126" s="629">
        <f t="shared" si="16"/>
        <v>0</v>
      </c>
    </row>
    <row r="127" spans="1:50" ht="25.35" customHeight="1">
      <c r="A127" s="654" t="str">
        <f t="shared" si="7"/>
        <v>Northwest Florida State College</v>
      </c>
      <c r="B127" s="622">
        <v>260</v>
      </c>
      <c r="C127" s="628"/>
      <c r="D127" s="967">
        <f t="shared" si="8"/>
        <v>260</v>
      </c>
      <c r="E127" s="1072">
        <v>1415.6479275376587</v>
      </c>
      <c r="F127" s="630">
        <v>129.07905877719799</v>
      </c>
      <c r="G127" s="629">
        <f t="shared" si="9"/>
        <v>1544.7269863148567</v>
      </c>
      <c r="H127" s="1138">
        <v>488.70819672131142</v>
      </c>
      <c r="I127" s="1139">
        <v>33.783606557377055</v>
      </c>
      <c r="J127" s="629">
        <f t="shared" si="17"/>
        <v>522.49180327868851</v>
      </c>
      <c r="K127" s="649">
        <v>47.006711409395976</v>
      </c>
      <c r="L127" s="623">
        <v>3.9932885906040263</v>
      </c>
      <c r="M127" s="650">
        <f t="shared" si="10"/>
        <v>51</v>
      </c>
      <c r="N127" s="649">
        <v>0</v>
      </c>
      <c r="O127" s="623">
        <v>0</v>
      </c>
      <c r="P127" s="650">
        <f t="shared" si="11"/>
        <v>0</v>
      </c>
      <c r="Q127" s="649">
        <v>198.21454993834772</v>
      </c>
      <c r="R127" s="631">
        <v>5.7854500616522815</v>
      </c>
      <c r="S127" s="629">
        <f t="shared" si="12"/>
        <v>204</v>
      </c>
      <c r="T127" s="650">
        <f t="shared" si="13"/>
        <v>2582.2187895935454</v>
      </c>
      <c r="V127" s="646">
        <f t="shared" si="18"/>
        <v>0</v>
      </c>
      <c r="W127" s="631">
        <v>0</v>
      </c>
      <c r="X127" s="651">
        <v>0</v>
      </c>
      <c r="Y127" s="79"/>
      <c r="Z127" s="632">
        <f t="shared" si="19"/>
        <v>0</v>
      </c>
      <c r="AA127" s="652">
        <v>0</v>
      </c>
      <c r="AB127" s="647">
        <f t="shared" si="14"/>
        <v>0</v>
      </c>
      <c r="AD127" s="654" t="str">
        <f t="shared" si="15"/>
        <v>Northwest Florida State College</v>
      </c>
      <c r="AE127" s="653">
        <v>0</v>
      </c>
      <c r="AF127" s="653">
        <v>0</v>
      </c>
      <c r="AG127" s="629">
        <f t="shared" si="16"/>
        <v>0</v>
      </c>
    </row>
    <row r="128" spans="1:50" ht="25.35" customHeight="1">
      <c r="A128" s="654" t="str">
        <f t="shared" si="7"/>
        <v>Palm Beach State College</v>
      </c>
      <c r="B128" s="622">
        <v>852</v>
      </c>
      <c r="C128" s="628"/>
      <c r="D128" s="967">
        <f t="shared" si="8"/>
        <v>852</v>
      </c>
      <c r="E128" s="1072">
        <v>11128.474256581856</v>
      </c>
      <c r="F128" s="630">
        <v>610.18313971841644</v>
      </c>
      <c r="G128" s="629">
        <f t="shared" si="9"/>
        <v>11738.657396300272</v>
      </c>
      <c r="H128" s="1138">
        <v>1319.1051714119699</v>
      </c>
      <c r="I128" s="1139">
        <v>37.338756536897151</v>
      </c>
      <c r="J128" s="629">
        <f t="shared" si="17"/>
        <v>1356.443927948867</v>
      </c>
      <c r="K128" s="649">
        <v>325.58352080989874</v>
      </c>
      <c r="L128" s="623">
        <v>33.416479190101235</v>
      </c>
      <c r="M128" s="650">
        <f t="shared" si="10"/>
        <v>359</v>
      </c>
      <c r="N128" s="649">
        <v>20</v>
      </c>
      <c r="O128" s="623">
        <v>0</v>
      </c>
      <c r="P128" s="650">
        <f t="shared" si="11"/>
        <v>20</v>
      </c>
      <c r="Q128" s="649">
        <v>569.93323795898903</v>
      </c>
      <c r="R128" s="631">
        <v>13.066762041010966</v>
      </c>
      <c r="S128" s="629">
        <f t="shared" si="12"/>
        <v>583</v>
      </c>
      <c r="T128" s="650">
        <f t="shared" si="13"/>
        <v>14909.101324249139</v>
      </c>
      <c r="V128" s="646">
        <f t="shared" si="18"/>
        <v>0</v>
      </c>
      <c r="W128" s="631">
        <v>0</v>
      </c>
      <c r="X128" s="651">
        <v>0</v>
      </c>
      <c r="Y128" s="79"/>
      <c r="Z128" s="632">
        <f t="shared" si="19"/>
        <v>0</v>
      </c>
      <c r="AA128" s="652">
        <v>0</v>
      </c>
      <c r="AB128" s="647">
        <f t="shared" si="14"/>
        <v>0</v>
      </c>
      <c r="AD128" s="654" t="str">
        <f t="shared" si="15"/>
        <v>Palm Beach State College</v>
      </c>
      <c r="AE128" s="653">
        <v>0</v>
      </c>
      <c r="AF128" s="653">
        <v>0</v>
      </c>
      <c r="AG128" s="629">
        <f t="shared" si="16"/>
        <v>0</v>
      </c>
    </row>
    <row r="129" spans="1:44" ht="25.35" customHeight="1">
      <c r="A129" s="654" t="str">
        <f t="shared" si="7"/>
        <v>Pasco-Hernando State College</v>
      </c>
      <c r="B129" s="622">
        <v>326</v>
      </c>
      <c r="C129" s="628"/>
      <c r="D129" s="967">
        <f t="shared" si="8"/>
        <v>326</v>
      </c>
      <c r="E129" s="1072">
        <v>2691.449841723394</v>
      </c>
      <c r="F129" s="630">
        <v>34.112810600330562</v>
      </c>
      <c r="G129" s="629">
        <f t="shared" si="9"/>
        <v>2725.5626523237247</v>
      </c>
      <c r="H129" s="1138">
        <v>1506.2325516314995</v>
      </c>
      <c r="I129" s="1139">
        <v>18.98897408630436</v>
      </c>
      <c r="J129" s="629">
        <f t="shared" si="17"/>
        <v>1525.2215257178038</v>
      </c>
      <c r="K129" s="649">
        <v>115.92407407407407</v>
      </c>
      <c r="L129" s="623">
        <v>2.0759259259259255</v>
      </c>
      <c r="M129" s="650">
        <f t="shared" si="10"/>
        <v>118</v>
      </c>
      <c r="N129" s="649">
        <v>10</v>
      </c>
      <c r="O129" s="623">
        <v>0</v>
      </c>
      <c r="P129" s="650">
        <f t="shared" si="11"/>
        <v>10</v>
      </c>
      <c r="Q129" s="649">
        <v>236.24497991967871</v>
      </c>
      <c r="R129" s="631">
        <v>5.6224899598393572</v>
      </c>
      <c r="S129" s="629">
        <f t="shared" si="12"/>
        <v>241.86746987951807</v>
      </c>
      <c r="T129" s="650">
        <f t="shared" si="13"/>
        <v>4946.6516479210468</v>
      </c>
      <c r="V129" s="646">
        <f t="shared" si="18"/>
        <v>0</v>
      </c>
      <c r="W129" s="631">
        <v>0</v>
      </c>
      <c r="X129" s="651">
        <v>0</v>
      </c>
      <c r="Y129" s="79"/>
      <c r="Z129" s="632">
        <f t="shared" si="19"/>
        <v>0</v>
      </c>
      <c r="AA129" s="652">
        <v>0</v>
      </c>
      <c r="AB129" s="647">
        <f t="shared" si="14"/>
        <v>0</v>
      </c>
      <c r="AD129" s="654" t="str">
        <f t="shared" si="15"/>
        <v>Pasco-Hernando State College</v>
      </c>
      <c r="AE129" s="653">
        <v>0</v>
      </c>
      <c r="AF129" s="653">
        <v>0</v>
      </c>
      <c r="AG129" s="629">
        <f t="shared" si="16"/>
        <v>0</v>
      </c>
    </row>
    <row r="130" spans="1:44" ht="25.35" customHeight="1">
      <c r="A130" s="654" t="str">
        <f t="shared" si="7"/>
        <v>Pensacola State College</v>
      </c>
      <c r="B130" s="622">
        <v>372</v>
      </c>
      <c r="C130" s="628"/>
      <c r="D130" s="967">
        <f t="shared" si="8"/>
        <v>372</v>
      </c>
      <c r="E130" s="1072">
        <v>2849.9901207464322</v>
      </c>
      <c r="F130" s="630">
        <v>69.04610318331504</v>
      </c>
      <c r="G130" s="629">
        <f t="shared" si="9"/>
        <v>2919.0362239297474</v>
      </c>
      <c r="H130" s="1138">
        <v>992.05412371134025</v>
      </c>
      <c r="I130" s="1139">
        <v>12.910518685567011</v>
      </c>
      <c r="J130" s="629">
        <f t="shared" si="17"/>
        <v>1004.9646423969073</v>
      </c>
      <c r="K130" s="649">
        <v>145.78642819568648</v>
      </c>
      <c r="L130" s="623">
        <v>9.2135718043135206</v>
      </c>
      <c r="M130" s="650">
        <f t="shared" si="10"/>
        <v>155</v>
      </c>
      <c r="N130" s="649">
        <v>0</v>
      </c>
      <c r="O130" s="623">
        <v>0</v>
      </c>
      <c r="P130" s="650">
        <f t="shared" si="11"/>
        <v>0</v>
      </c>
      <c r="Q130" s="649">
        <v>309.70135135135138</v>
      </c>
      <c r="R130" s="631">
        <v>6.2986486486486486</v>
      </c>
      <c r="S130" s="629">
        <f t="shared" si="12"/>
        <v>316</v>
      </c>
      <c r="T130" s="650">
        <f t="shared" si="13"/>
        <v>4767.0008663266544</v>
      </c>
      <c r="V130" s="646">
        <f t="shared" si="18"/>
        <v>0</v>
      </c>
      <c r="W130" s="631">
        <v>0</v>
      </c>
      <c r="X130" s="651">
        <v>0</v>
      </c>
      <c r="Y130" s="79"/>
      <c r="Z130" s="632">
        <f t="shared" si="19"/>
        <v>86.782511210762337</v>
      </c>
      <c r="AA130" s="652">
        <v>2.217488789237668</v>
      </c>
      <c r="AB130" s="647">
        <f t="shared" si="14"/>
        <v>89</v>
      </c>
      <c r="AD130" s="654" t="str">
        <f t="shared" si="15"/>
        <v>Pensacola State College</v>
      </c>
      <c r="AE130" s="653">
        <v>86</v>
      </c>
      <c r="AF130" s="653">
        <v>3</v>
      </c>
      <c r="AG130" s="629">
        <f t="shared" si="16"/>
        <v>89</v>
      </c>
    </row>
    <row r="131" spans="1:44" ht="25.35" customHeight="1">
      <c r="A131" s="654" t="str">
        <f t="shared" si="7"/>
        <v>Polk State College</v>
      </c>
      <c r="B131" s="622">
        <v>698</v>
      </c>
      <c r="C131" s="628"/>
      <c r="D131" s="967">
        <f t="shared" si="8"/>
        <v>698</v>
      </c>
      <c r="E131" s="1072">
        <v>2847.6763703933107</v>
      </c>
      <c r="F131" s="630">
        <v>109.0284917931248</v>
      </c>
      <c r="G131" s="629">
        <f t="shared" si="9"/>
        <v>2956.7048621864355</v>
      </c>
      <c r="H131" s="1138">
        <v>1152.4091344618334</v>
      </c>
      <c r="I131" s="1139">
        <v>29.508463749600761</v>
      </c>
      <c r="J131" s="629">
        <f t="shared" si="17"/>
        <v>1181.9175982114341</v>
      </c>
      <c r="K131" s="649">
        <v>78.113277623026931</v>
      </c>
      <c r="L131" s="623">
        <v>9.8867223769730721</v>
      </c>
      <c r="M131" s="650">
        <f t="shared" si="10"/>
        <v>88</v>
      </c>
      <c r="N131" s="649">
        <v>33</v>
      </c>
      <c r="O131" s="623">
        <v>0</v>
      </c>
      <c r="P131" s="650">
        <f t="shared" si="11"/>
        <v>33</v>
      </c>
      <c r="Q131" s="649">
        <v>115</v>
      </c>
      <c r="R131" s="631">
        <v>0</v>
      </c>
      <c r="S131" s="629">
        <f t="shared" si="12"/>
        <v>115</v>
      </c>
      <c r="T131" s="650">
        <f t="shared" si="13"/>
        <v>5072.6224603978699</v>
      </c>
      <c r="V131" s="646">
        <f t="shared" si="18"/>
        <v>0</v>
      </c>
      <c r="W131" s="631">
        <v>0</v>
      </c>
      <c r="X131" s="651">
        <v>0</v>
      </c>
      <c r="Y131" s="79"/>
      <c r="Z131" s="632">
        <f t="shared" si="19"/>
        <v>0</v>
      </c>
      <c r="AA131" s="652">
        <v>0</v>
      </c>
      <c r="AB131" s="647">
        <f t="shared" si="14"/>
        <v>0</v>
      </c>
      <c r="AD131" s="654" t="str">
        <f t="shared" si="15"/>
        <v>Polk State College</v>
      </c>
      <c r="AE131" s="653">
        <v>0</v>
      </c>
      <c r="AF131" s="653">
        <v>0</v>
      </c>
      <c r="AG131" s="629">
        <f t="shared" si="16"/>
        <v>0</v>
      </c>
    </row>
    <row r="132" spans="1:44" ht="25.35" customHeight="1">
      <c r="A132" s="654" t="str">
        <f t="shared" si="7"/>
        <v>St. Johns River State College</v>
      </c>
      <c r="B132" s="622">
        <v>217</v>
      </c>
      <c r="C132" s="628"/>
      <c r="D132" s="967">
        <f t="shared" si="8"/>
        <v>217</v>
      </c>
      <c r="E132" s="1072">
        <v>1770.5757854514582</v>
      </c>
      <c r="F132" s="630">
        <v>48.810359467874321</v>
      </c>
      <c r="G132" s="629">
        <f t="shared" si="9"/>
        <v>1819.3861449193325</v>
      </c>
      <c r="H132" s="1138">
        <v>605.7775961780236</v>
      </c>
      <c r="I132" s="1139">
        <v>11.022630123208449</v>
      </c>
      <c r="J132" s="629">
        <f t="shared" si="17"/>
        <v>616.8002263012321</v>
      </c>
      <c r="K132" s="649">
        <v>34.666666666666664</v>
      </c>
      <c r="L132" s="623">
        <v>1.3333333333333333</v>
      </c>
      <c r="M132" s="650">
        <f t="shared" si="10"/>
        <v>36</v>
      </c>
      <c r="N132" s="649">
        <v>21.98697068403909</v>
      </c>
      <c r="O132" s="623">
        <v>1.3029315960912053E-2</v>
      </c>
      <c r="P132" s="650">
        <f t="shared" si="11"/>
        <v>22</v>
      </c>
      <c r="Q132" s="649">
        <v>84.9</v>
      </c>
      <c r="R132" s="631">
        <v>1.8</v>
      </c>
      <c r="S132" s="629">
        <f t="shared" si="12"/>
        <v>86.7</v>
      </c>
      <c r="T132" s="650">
        <f t="shared" si="13"/>
        <v>2797.8863712205643</v>
      </c>
      <c r="V132" s="646">
        <f t="shared" si="18"/>
        <v>0</v>
      </c>
      <c r="W132" s="631">
        <v>0</v>
      </c>
      <c r="X132" s="651">
        <v>0</v>
      </c>
      <c r="Y132" s="79"/>
      <c r="Z132" s="632">
        <f t="shared" si="19"/>
        <v>18</v>
      </c>
      <c r="AA132" s="652">
        <v>0</v>
      </c>
      <c r="AB132" s="647">
        <f t="shared" si="14"/>
        <v>18</v>
      </c>
      <c r="AD132" s="654" t="str">
        <f t="shared" si="15"/>
        <v>St. Johns River State College</v>
      </c>
      <c r="AE132" s="653">
        <v>17</v>
      </c>
      <c r="AF132" s="653">
        <v>1</v>
      </c>
      <c r="AG132" s="629">
        <f t="shared" si="16"/>
        <v>18</v>
      </c>
    </row>
    <row r="133" spans="1:44" ht="25.35" customHeight="1">
      <c r="A133" s="654" t="str">
        <f t="shared" si="7"/>
        <v>St. Petersburg College</v>
      </c>
      <c r="B133" s="622">
        <v>2227</v>
      </c>
      <c r="C133" s="628"/>
      <c r="D133" s="967">
        <f t="shared" si="8"/>
        <v>2227</v>
      </c>
      <c r="E133" s="1072">
        <v>6213.5692149408414</v>
      </c>
      <c r="F133" s="630">
        <v>325.48750956700667</v>
      </c>
      <c r="G133" s="629">
        <f t="shared" si="9"/>
        <v>6539.0567245078482</v>
      </c>
      <c r="H133" s="1138">
        <v>3688.2180216031838</v>
      </c>
      <c r="I133" s="1139">
        <v>211.49474133030128</v>
      </c>
      <c r="J133" s="629">
        <f t="shared" si="17"/>
        <v>3899.712762933485</v>
      </c>
      <c r="K133" s="649">
        <v>298.59675161019322</v>
      </c>
      <c r="L133" s="623">
        <v>30.403248389806777</v>
      </c>
      <c r="M133" s="650">
        <f t="shared" si="10"/>
        <v>329</v>
      </c>
      <c r="N133" s="649">
        <v>0</v>
      </c>
      <c r="O133" s="623">
        <v>0</v>
      </c>
      <c r="P133" s="650">
        <f t="shared" si="11"/>
        <v>0</v>
      </c>
      <c r="Q133" s="649">
        <v>130.3158362989324</v>
      </c>
      <c r="R133" s="631">
        <v>94.684163701067604</v>
      </c>
      <c r="S133" s="629">
        <f t="shared" si="12"/>
        <v>225</v>
      </c>
      <c r="T133" s="650">
        <f t="shared" si="13"/>
        <v>13219.769487441334</v>
      </c>
      <c r="V133" s="646">
        <f t="shared" si="18"/>
        <v>0</v>
      </c>
      <c r="W133" s="631">
        <v>0</v>
      </c>
      <c r="X133" s="651">
        <v>0</v>
      </c>
      <c r="Y133" s="79"/>
      <c r="Z133" s="632">
        <f t="shared" si="19"/>
        <v>0</v>
      </c>
      <c r="AA133" s="652">
        <v>0</v>
      </c>
      <c r="AB133" s="647">
        <f t="shared" si="14"/>
        <v>0</v>
      </c>
      <c r="AD133" s="654" t="str">
        <f t="shared" si="15"/>
        <v>St. Petersburg College</v>
      </c>
      <c r="AE133" s="653">
        <v>0</v>
      </c>
      <c r="AF133" s="653">
        <v>0</v>
      </c>
      <c r="AG133" s="629">
        <f t="shared" si="16"/>
        <v>0</v>
      </c>
    </row>
    <row r="134" spans="1:44" ht="25.35" customHeight="1">
      <c r="A134" s="654" t="str">
        <f t="shared" si="7"/>
        <v>Santa Fe College</v>
      </c>
      <c r="B134" s="622">
        <v>408</v>
      </c>
      <c r="C134" s="628"/>
      <c r="D134" s="967">
        <f t="shared" si="8"/>
        <v>408</v>
      </c>
      <c r="E134" s="1072">
        <v>5223.5261437908503</v>
      </c>
      <c r="F134" s="630">
        <v>360.29971988795518</v>
      </c>
      <c r="G134" s="629">
        <f t="shared" si="9"/>
        <v>5583.825863678805</v>
      </c>
      <c r="H134" s="1138">
        <v>1933.6501919618993</v>
      </c>
      <c r="I134" s="1139">
        <v>97.896097584681939</v>
      </c>
      <c r="J134" s="629">
        <f t="shared" si="17"/>
        <v>2031.5462895465812</v>
      </c>
      <c r="K134" s="649">
        <v>203.05329153605015</v>
      </c>
      <c r="L134" s="623">
        <v>29.94670846394984</v>
      </c>
      <c r="M134" s="650">
        <f t="shared" si="10"/>
        <v>233</v>
      </c>
      <c r="N134" s="649">
        <v>0</v>
      </c>
      <c r="O134" s="623">
        <v>0</v>
      </c>
      <c r="P134" s="650">
        <f t="shared" si="11"/>
        <v>0</v>
      </c>
      <c r="Q134" s="649">
        <v>229.74797095258438</v>
      </c>
      <c r="R134" s="631">
        <v>9.0217855617257605</v>
      </c>
      <c r="S134" s="629">
        <f t="shared" si="12"/>
        <v>238.76975651431013</v>
      </c>
      <c r="T134" s="650">
        <f t="shared" si="13"/>
        <v>8495.1419097396956</v>
      </c>
      <c r="V134" s="646">
        <f t="shared" si="18"/>
        <v>0</v>
      </c>
      <c r="W134" s="631">
        <v>0</v>
      </c>
      <c r="X134" s="651">
        <v>0</v>
      </c>
      <c r="Y134" s="79"/>
      <c r="Z134" s="632">
        <f t="shared" si="19"/>
        <v>16.668863261943983</v>
      </c>
      <c r="AA134" s="652">
        <v>69.331136738056017</v>
      </c>
      <c r="AB134" s="647">
        <f t="shared" si="14"/>
        <v>86</v>
      </c>
      <c r="AD134" s="654" t="str">
        <f t="shared" si="15"/>
        <v>Santa Fe College</v>
      </c>
      <c r="AE134" s="653">
        <v>84</v>
      </c>
      <c r="AF134" s="653">
        <v>2</v>
      </c>
      <c r="AG134" s="629">
        <f t="shared" si="16"/>
        <v>86</v>
      </c>
    </row>
    <row r="135" spans="1:44" ht="25.35" customHeight="1">
      <c r="A135" s="654" t="str">
        <f t="shared" si="7"/>
        <v>Seminole State College of Florida</v>
      </c>
      <c r="B135" s="622">
        <v>828</v>
      </c>
      <c r="C135" s="628"/>
      <c r="D135" s="967">
        <f t="shared" si="8"/>
        <v>828</v>
      </c>
      <c r="E135" s="1072">
        <v>5013.3920539481114</v>
      </c>
      <c r="F135" s="630">
        <v>132.29706341560643</v>
      </c>
      <c r="G135" s="629">
        <f t="shared" si="9"/>
        <v>5145.6891173637177</v>
      </c>
      <c r="H135" s="1138">
        <v>2390.8582342651098</v>
      </c>
      <c r="I135" s="1139">
        <v>101.38117168255329</v>
      </c>
      <c r="J135" s="629">
        <f t="shared" si="17"/>
        <v>2492.2394059476633</v>
      </c>
      <c r="K135" s="649">
        <v>120.02316602316603</v>
      </c>
      <c r="L135" s="623">
        <v>11.976833976833978</v>
      </c>
      <c r="M135" s="650">
        <f t="shared" si="10"/>
        <v>132</v>
      </c>
      <c r="N135" s="649">
        <v>66</v>
      </c>
      <c r="O135" s="623">
        <v>0</v>
      </c>
      <c r="P135" s="650">
        <f t="shared" si="11"/>
        <v>66</v>
      </c>
      <c r="Q135" s="649">
        <v>166.50989010989011</v>
      </c>
      <c r="R135" s="631">
        <v>17.490109890109892</v>
      </c>
      <c r="S135" s="629">
        <f t="shared" si="12"/>
        <v>184</v>
      </c>
      <c r="T135" s="650">
        <f t="shared" si="13"/>
        <v>8847.9285233113806</v>
      </c>
      <c r="V135" s="646">
        <f t="shared" si="18"/>
        <v>10</v>
      </c>
      <c r="W135" s="631">
        <v>0</v>
      </c>
      <c r="X135" s="651">
        <v>10</v>
      </c>
      <c r="Y135" s="79"/>
      <c r="Z135" s="632">
        <f t="shared" si="19"/>
        <v>110.32534930139724</v>
      </c>
      <c r="AA135" s="652">
        <v>292.67465069860276</v>
      </c>
      <c r="AB135" s="647">
        <f t="shared" si="14"/>
        <v>403</v>
      </c>
      <c r="AD135" s="654" t="str">
        <f t="shared" si="15"/>
        <v>Seminole State College of Florida</v>
      </c>
      <c r="AE135" s="653">
        <v>310</v>
      </c>
      <c r="AF135" s="653">
        <v>93</v>
      </c>
      <c r="AG135" s="629">
        <f t="shared" si="16"/>
        <v>403</v>
      </c>
    </row>
    <row r="136" spans="1:44" ht="25.35" customHeight="1">
      <c r="A136" s="654" t="str">
        <f t="shared" si="7"/>
        <v>South Florida State College</v>
      </c>
      <c r="B136" s="622">
        <v>107</v>
      </c>
      <c r="C136" s="628"/>
      <c r="D136" s="967">
        <f t="shared" si="8"/>
        <v>107</v>
      </c>
      <c r="E136" s="1072">
        <v>1179.2592592592591</v>
      </c>
      <c r="F136" s="630">
        <v>13.544973544973546</v>
      </c>
      <c r="G136" s="629">
        <f t="shared" si="9"/>
        <v>1192.8042328042327</v>
      </c>
      <c r="H136" s="1138">
        <v>0.8125</v>
      </c>
      <c r="I136" s="1139">
        <v>0</v>
      </c>
      <c r="J136" s="629">
        <f t="shared" si="17"/>
        <v>0.8125</v>
      </c>
      <c r="K136" s="649">
        <v>13.570552147239264</v>
      </c>
      <c r="L136" s="623">
        <v>0.42944785276073622</v>
      </c>
      <c r="M136" s="650">
        <f t="shared" si="10"/>
        <v>14</v>
      </c>
      <c r="N136" s="649">
        <v>0</v>
      </c>
      <c r="O136" s="623">
        <v>0</v>
      </c>
      <c r="P136" s="650">
        <f t="shared" si="11"/>
        <v>0</v>
      </c>
      <c r="Q136" s="649">
        <v>233.82496360989811</v>
      </c>
      <c r="R136" s="631">
        <v>0.22343522561863174</v>
      </c>
      <c r="S136" s="629">
        <f t="shared" si="12"/>
        <v>234.04839883551674</v>
      </c>
      <c r="T136" s="650">
        <f t="shared" si="13"/>
        <v>1548.6651316397495</v>
      </c>
      <c r="V136" s="646">
        <f t="shared" si="18"/>
        <v>0</v>
      </c>
      <c r="W136" s="631">
        <v>0</v>
      </c>
      <c r="X136" s="651">
        <v>0</v>
      </c>
      <c r="Y136" s="79"/>
      <c r="Z136" s="632">
        <f t="shared" si="19"/>
        <v>52.27826086956523</v>
      </c>
      <c r="AA136" s="652">
        <v>223.72173913043477</v>
      </c>
      <c r="AB136" s="647">
        <f t="shared" si="14"/>
        <v>276</v>
      </c>
      <c r="AD136" s="654" t="str">
        <f t="shared" si="15"/>
        <v>South Florida State College</v>
      </c>
      <c r="AE136" s="653">
        <v>264</v>
      </c>
      <c r="AF136" s="653">
        <v>12</v>
      </c>
      <c r="AG136" s="629">
        <f t="shared" si="16"/>
        <v>276</v>
      </c>
    </row>
    <row r="137" spans="1:44" ht="25.35" customHeight="1">
      <c r="A137" s="654" t="str">
        <f t="shared" si="7"/>
        <v>Tallahassee Community College</v>
      </c>
      <c r="B137" s="622">
        <v>32</v>
      </c>
      <c r="C137" s="628"/>
      <c r="D137" s="967">
        <f t="shared" si="8"/>
        <v>32</v>
      </c>
      <c r="E137" s="1072">
        <v>6354.0720162617363</v>
      </c>
      <c r="F137" s="630">
        <v>309.3433632479223</v>
      </c>
      <c r="G137" s="629">
        <f t="shared" si="9"/>
        <v>6663.415379509659</v>
      </c>
      <c r="H137" s="1138">
        <v>1305.0127118644068</v>
      </c>
      <c r="I137" s="1139">
        <v>45.630571249215315</v>
      </c>
      <c r="J137" s="629">
        <f t="shared" si="17"/>
        <v>1350.6432831136221</v>
      </c>
      <c r="K137" s="649">
        <v>93.861111111111114</v>
      </c>
      <c r="L137" s="623">
        <v>15.138888888888889</v>
      </c>
      <c r="M137" s="650">
        <f t="shared" si="10"/>
        <v>109</v>
      </c>
      <c r="N137" s="649">
        <v>0</v>
      </c>
      <c r="O137" s="623">
        <v>0</v>
      </c>
      <c r="P137" s="650">
        <f t="shared" si="11"/>
        <v>0</v>
      </c>
      <c r="Q137" s="649">
        <v>300.75931232091693</v>
      </c>
      <c r="R137" s="631">
        <v>14.240687679083093</v>
      </c>
      <c r="S137" s="629">
        <f t="shared" si="12"/>
        <v>315</v>
      </c>
      <c r="T137" s="650">
        <f t="shared" si="13"/>
        <v>8470.0586626232816</v>
      </c>
      <c r="V137" s="646">
        <f t="shared" si="18"/>
        <v>0</v>
      </c>
      <c r="W137" s="631">
        <v>0</v>
      </c>
      <c r="X137" s="651">
        <v>0</v>
      </c>
      <c r="Y137" s="79"/>
      <c r="Z137" s="632">
        <f t="shared" si="19"/>
        <v>6.1300000000000026</v>
      </c>
      <c r="AA137" s="652">
        <v>51.87</v>
      </c>
      <c r="AB137" s="647">
        <f t="shared" si="14"/>
        <v>58</v>
      </c>
      <c r="AD137" s="654" t="str">
        <f t="shared" si="15"/>
        <v>Tallahassee Community College</v>
      </c>
      <c r="AE137" s="653">
        <v>57</v>
      </c>
      <c r="AF137" s="653">
        <v>1</v>
      </c>
      <c r="AG137" s="629">
        <f t="shared" si="16"/>
        <v>58</v>
      </c>
    </row>
    <row r="138" spans="1:44" ht="25.35" customHeight="1" thickBot="1">
      <c r="A138" s="655" t="str">
        <f t="shared" si="7"/>
        <v>Valencia College</v>
      </c>
      <c r="B138" s="571">
        <v>1158</v>
      </c>
      <c r="C138" s="602"/>
      <c r="D138" s="968">
        <f t="shared" si="8"/>
        <v>1158</v>
      </c>
      <c r="E138" s="1073">
        <v>16383.00091191689</v>
      </c>
      <c r="F138" s="603">
        <v>1334.1537360882294</v>
      </c>
      <c r="G138" s="572">
        <f t="shared" si="9"/>
        <v>17717.154648005118</v>
      </c>
      <c r="H138" s="1140">
        <v>7151.3431840866961</v>
      </c>
      <c r="I138" s="1141">
        <v>487.82237748942441</v>
      </c>
      <c r="J138" s="656">
        <f t="shared" si="17"/>
        <v>7639.1655615761201</v>
      </c>
      <c r="K138" s="657">
        <v>769.28189837246862</v>
      </c>
      <c r="L138" s="658">
        <v>155.71810162753135</v>
      </c>
      <c r="M138" s="659">
        <f t="shared" si="10"/>
        <v>925</v>
      </c>
      <c r="N138" s="657">
        <v>4</v>
      </c>
      <c r="O138" s="658">
        <v>0</v>
      </c>
      <c r="P138" s="659">
        <f t="shared" si="11"/>
        <v>4</v>
      </c>
      <c r="Q138" s="657">
        <v>163.65328650275967</v>
      </c>
      <c r="R138" s="660">
        <v>35.346713497240337</v>
      </c>
      <c r="S138" s="572">
        <f t="shared" si="12"/>
        <v>199</v>
      </c>
      <c r="T138" s="659">
        <f t="shared" si="13"/>
        <v>27642.320209581238</v>
      </c>
      <c r="V138" s="646">
        <f t="shared" si="18"/>
        <v>0</v>
      </c>
      <c r="W138" s="471">
        <v>0</v>
      </c>
      <c r="X138" s="472">
        <v>0</v>
      </c>
      <c r="Y138" s="79"/>
      <c r="Z138" s="661">
        <f t="shared" si="19"/>
        <v>0</v>
      </c>
      <c r="AA138" s="662">
        <v>0</v>
      </c>
      <c r="AB138" s="647">
        <f t="shared" si="14"/>
        <v>0</v>
      </c>
      <c r="AD138" s="655" t="str">
        <f t="shared" si="15"/>
        <v>Valencia College</v>
      </c>
      <c r="AE138" s="604">
        <v>0</v>
      </c>
      <c r="AF138" s="604">
        <v>0</v>
      </c>
      <c r="AG138" s="572">
        <f t="shared" si="16"/>
        <v>0</v>
      </c>
    </row>
    <row r="139" spans="1:44" ht="25.35" customHeight="1" thickBot="1">
      <c r="A139" s="381" t="s">
        <v>50</v>
      </c>
      <c r="B139" s="382">
        <f t="shared" ref="B139" si="20">SUM(B111:B138)</f>
        <v>17466</v>
      </c>
      <c r="C139" s="67"/>
      <c r="D139" s="397">
        <f t="shared" ref="D139:T139" si="21">SUM(D111:D138)</f>
        <v>17466</v>
      </c>
      <c r="E139" s="969">
        <f t="shared" si="21"/>
        <v>145854.54067593458</v>
      </c>
      <c r="F139" s="383">
        <f t="shared" si="21"/>
        <v>7471.0476676674252</v>
      </c>
      <c r="G139" s="397">
        <f t="shared" si="21"/>
        <v>153325.58834360202</v>
      </c>
      <c r="H139" s="407">
        <f t="shared" si="21"/>
        <v>49048.417450345376</v>
      </c>
      <c r="I139" s="383">
        <f t="shared" si="21"/>
        <v>2235.7713857577769</v>
      </c>
      <c r="J139" s="397">
        <f t="shared" si="21"/>
        <v>51284.18883610316</v>
      </c>
      <c r="K139" s="407">
        <f t="shared" si="21"/>
        <v>5737.7109940851451</v>
      </c>
      <c r="L139" s="409">
        <f t="shared" si="21"/>
        <v>671.28900591485512</v>
      </c>
      <c r="M139" s="398">
        <f t="shared" si="21"/>
        <v>6409</v>
      </c>
      <c r="N139" s="407">
        <f t="shared" si="21"/>
        <v>233.34647145832957</v>
      </c>
      <c r="O139" s="409">
        <f t="shared" si="21"/>
        <v>0.65352854167042285</v>
      </c>
      <c r="P139" s="398">
        <f t="shared" si="21"/>
        <v>234</v>
      </c>
      <c r="Q139" s="406">
        <f t="shared" si="21"/>
        <v>6886.8616761772992</v>
      </c>
      <c r="R139" s="408">
        <f t="shared" si="21"/>
        <v>362.91996991077752</v>
      </c>
      <c r="S139" s="399">
        <f t="shared" si="21"/>
        <v>7249.7816460880777</v>
      </c>
      <c r="T139" s="68">
        <f t="shared" si="21"/>
        <v>235968.55882579327</v>
      </c>
      <c r="U139" s="69"/>
      <c r="V139" s="400">
        <f t="shared" ref="V139:AB139" si="22">SUM(V111:V138)</f>
        <v>10</v>
      </c>
      <c r="W139" s="407">
        <f t="shared" si="22"/>
        <v>4</v>
      </c>
      <c r="X139" s="405">
        <f t="shared" si="22"/>
        <v>14</v>
      </c>
      <c r="Y139" s="70"/>
      <c r="Z139" s="400">
        <f t="shared" si="22"/>
        <v>1002.6745482352759</v>
      </c>
      <c r="AA139" s="406">
        <f t="shared" si="22"/>
        <v>1656.3254517647242</v>
      </c>
      <c r="AB139" s="402">
        <f t="shared" si="22"/>
        <v>2659</v>
      </c>
      <c r="AC139" s="69"/>
      <c r="AD139" s="381" t="s">
        <v>50</v>
      </c>
      <c r="AE139" s="405">
        <f>SUM(AE111:AE138)</f>
        <v>2490</v>
      </c>
      <c r="AF139" s="405">
        <f>SUM(AF111:AF138)</f>
        <v>169</v>
      </c>
      <c r="AG139" s="397">
        <f>SUM(AG111:AG138)</f>
        <v>2659</v>
      </c>
      <c r="AH139" s="69"/>
      <c r="AI139" s="69"/>
      <c r="AJ139" s="69"/>
      <c r="AK139" s="69"/>
      <c r="AL139" s="69"/>
      <c r="AM139" s="69"/>
      <c r="AN139" s="69"/>
      <c r="AO139" s="69"/>
      <c r="AP139" s="69"/>
      <c r="AQ139" s="69"/>
      <c r="AR139" s="69"/>
    </row>
    <row r="140" spans="1:44" ht="14.1" customHeight="1">
      <c r="A140" s="376"/>
      <c r="B140" s="377"/>
      <c r="C140" s="377"/>
      <c r="D140" s="377"/>
      <c r="E140" s="377"/>
      <c r="F140" s="377"/>
      <c r="G140" s="377"/>
      <c r="H140" s="377"/>
      <c r="I140" s="377"/>
      <c r="J140" s="377"/>
      <c r="K140" s="377"/>
      <c r="L140" s="377"/>
      <c r="M140" s="377"/>
      <c r="N140" s="377"/>
      <c r="O140" s="377"/>
      <c r="P140" s="377"/>
      <c r="Q140" s="377"/>
      <c r="R140" s="377"/>
      <c r="S140" s="377"/>
      <c r="T140" s="377"/>
      <c r="U140" s="69"/>
      <c r="V140" s="378"/>
      <c r="W140" s="378"/>
      <c r="X140" s="378"/>
      <c r="Y140" s="378"/>
      <c r="Z140" s="378"/>
      <c r="AA140" s="378"/>
      <c r="AB140" s="378"/>
      <c r="AC140" s="69"/>
      <c r="AD140" s="376"/>
      <c r="AE140" s="71"/>
      <c r="AF140" s="71"/>
      <c r="AG140" s="71"/>
      <c r="AH140" s="69"/>
      <c r="AI140" s="69"/>
      <c r="AJ140" s="69"/>
      <c r="AK140" s="69"/>
      <c r="AL140" s="69"/>
      <c r="AM140" s="69"/>
      <c r="AN140" s="69"/>
      <c r="AO140" s="69"/>
      <c r="AP140" s="69"/>
      <c r="AQ140" s="69"/>
      <c r="AR140" s="69"/>
    </row>
    <row r="141" spans="1:44">
      <c r="A141" s="17" t="s">
        <v>693</v>
      </c>
      <c r="V141" s="53"/>
      <c r="W141" s="53"/>
      <c r="X141" s="53"/>
      <c r="Y141" s="53"/>
      <c r="Z141" s="53"/>
      <c r="AA141" s="53"/>
      <c r="AB141" s="53"/>
    </row>
    <row r="142" spans="1:44">
      <c r="A142" s="17" t="s">
        <v>758</v>
      </c>
      <c r="V142" s="53"/>
      <c r="W142" s="53"/>
      <c r="X142" s="53"/>
      <c r="Y142" s="53"/>
      <c r="Z142" s="60"/>
      <c r="AA142" s="53"/>
      <c r="AB142" s="53"/>
    </row>
    <row r="143" spans="1:44">
      <c r="A143" s="836" t="s">
        <v>96</v>
      </c>
      <c r="B143" s="836"/>
      <c r="C143" s="836"/>
      <c r="D143" s="836"/>
      <c r="E143" s="28"/>
    </row>
    <row r="144" spans="1:44">
      <c r="A144" s="836" t="s">
        <v>97</v>
      </c>
      <c r="B144" s="836"/>
      <c r="C144" s="836"/>
      <c r="D144" s="836"/>
    </row>
    <row r="145" spans="1:4">
      <c r="A145" s="17" t="s">
        <v>98</v>
      </c>
    </row>
    <row r="147" spans="1:4" ht="54.6" customHeight="1" thickBot="1">
      <c r="A147" s="1133" t="s">
        <v>751</v>
      </c>
      <c r="B147" s="1051"/>
      <c r="C147" s="1132"/>
      <c r="D147" s="1132"/>
    </row>
    <row r="148" spans="1:4" ht="21.75" thickBot="1">
      <c r="A148" s="62"/>
      <c r="B148" s="63" t="s">
        <v>764</v>
      </c>
    </row>
    <row r="149" spans="1:4" ht="21.75" thickBot="1">
      <c r="A149" s="62">
        <v>1</v>
      </c>
      <c r="B149" s="52">
        <v>2</v>
      </c>
    </row>
    <row r="150" spans="1:4" ht="57" customHeight="1" thickBot="1">
      <c r="A150" s="38" t="s">
        <v>156</v>
      </c>
      <c r="B150" s="1128" t="s">
        <v>763</v>
      </c>
    </row>
    <row r="151" spans="1:4" ht="63.75" thickBot="1">
      <c r="A151" s="292" t="s">
        <v>17</v>
      </c>
      <c r="B151" s="23" t="s">
        <v>156</v>
      </c>
    </row>
    <row r="152" spans="1:4">
      <c r="A152" s="410" t="s">
        <v>21</v>
      </c>
      <c r="B152" s="1129">
        <v>1004407</v>
      </c>
    </row>
    <row r="153" spans="1:4">
      <c r="A153" s="390" t="s">
        <v>22</v>
      </c>
      <c r="B153" s="1130">
        <v>2716373</v>
      </c>
    </row>
    <row r="154" spans="1:4">
      <c r="A154" s="390" t="s">
        <v>23</v>
      </c>
      <c r="B154" s="1130">
        <v>609302</v>
      </c>
    </row>
    <row r="155" spans="1:4">
      <c r="A155" s="390" t="s">
        <v>24</v>
      </c>
      <c r="B155" s="1130">
        <v>206774</v>
      </c>
    </row>
    <row r="156" spans="1:4">
      <c r="A156" s="390" t="s">
        <v>25</v>
      </c>
      <c r="B156" s="1130">
        <v>757867</v>
      </c>
    </row>
    <row r="157" spans="1:4">
      <c r="A157" s="390" t="s">
        <v>26</v>
      </c>
      <c r="B157" s="1130">
        <v>858371</v>
      </c>
    </row>
    <row r="158" spans="1:4">
      <c r="A158" s="390" t="s">
        <v>27</v>
      </c>
      <c r="B158" s="1130">
        <v>1828775</v>
      </c>
    </row>
    <row r="159" spans="1:4">
      <c r="A159" s="390" t="s">
        <v>28</v>
      </c>
      <c r="B159" s="1130">
        <v>62550</v>
      </c>
    </row>
    <row r="160" spans="1:4">
      <c r="A160" s="390" t="s">
        <v>29</v>
      </c>
      <c r="B160" s="1130">
        <v>302379</v>
      </c>
    </row>
    <row r="161" spans="1:2">
      <c r="A161" s="390" t="s">
        <v>30</v>
      </c>
      <c r="B161" s="1130">
        <v>1281953</v>
      </c>
    </row>
    <row r="162" spans="1:2">
      <c r="A162" s="390" t="s">
        <v>31</v>
      </c>
      <c r="B162" s="1130">
        <v>859530</v>
      </c>
    </row>
    <row r="163" spans="1:2">
      <c r="A163" s="390" t="s">
        <v>32</v>
      </c>
      <c r="B163" s="1130">
        <v>239130</v>
      </c>
    </row>
    <row r="164" spans="1:2">
      <c r="A164" s="390" t="s">
        <v>33</v>
      </c>
      <c r="B164" s="1130">
        <v>338782</v>
      </c>
    </row>
    <row r="165" spans="1:2">
      <c r="A165" s="390" t="s">
        <v>34</v>
      </c>
      <c r="B165" s="1130">
        <v>590443</v>
      </c>
    </row>
    <row r="166" spans="1:2">
      <c r="A166" s="390" t="s">
        <v>35</v>
      </c>
      <c r="B166" s="1130">
        <v>4236132</v>
      </c>
    </row>
    <row r="167" spans="1:2">
      <c r="A167" s="390" t="s">
        <v>36</v>
      </c>
      <c r="B167" s="1130">
        <v>101236</v>
      </c>
    </row>
    <row r="168" spans="1:2">
      <c r="A168" s="390" t="s">
        <v>37</v>
      </c>
      <c r="B168" s="1130">
        <v>255008</v>
      </c>
    </row>
    <row r="169" spans="1:2">
      <c r="A169" s="390" t="s">
        <v>38</v>
      </c>
      <c r="B169" s="1130">
        <v>1524062</v>
      </c>
    </row>
    <row r="170" spans="1:2">
      <c r="A170" s="390" t="s">
        <v>39</v>
      </c>
      <c r="B170" s="1130">
        <v>685955</v>
      </c>
    </row>
    <row r="171" spans="1:2">
      <c r="A171" s="390" t="s">
        <v>40</v>
      </c>
      <c r="B171" s="1130">
        <v>469614</v>
      </c>
    </row>
    <row r="172" spans="1:2">
      <c r="A172" s="390" t="s">
        <v>41</v>
      </c>
      <c r="B172" s="1130">
        <v>524793</v>
      </c>
    </row>
    <row r="173" spans="1:2">
      <c r="A173" s="390" t="s">
        <v>42</v>
      </c>
      <c r="B173" s="1130">
        <v>320730</v>
      </c>
    </row>
    <row r="174" spans="1:2">
      <c r="A174" s="390" t="s">
        <v>43</v>
      </c>
      <c r="B174" s="1130">
        <v>1764500</v>
      </c>
    </row>
    <row r="175" spans="1:2">
      <c r="A175" s="390" t="s">
        <v>44</v>
      </c>
      <c r="B175" s="1130">
        <v>1130815</v>
      </c>
    </row>
    <row r="176" spans="1:2">
      <c r="A176" s="390" t="s">
        <v>45</v>
      </c>
      <c r="B176" s="1130">
        <v>1743287</v>
      </c>
    </row>
    <row r="177" spans="1:2">
      <c r="A177" s="390" t="s">
        <v>46</v>
      </c>
      <c r="B177" s="1130">
        <v>204592</v>
      </c>
    </row>
    <row r="178" spans="1:2">
      <c r="A178" s="390" t="s">
        <v>48</v>
      </c>
      <c r="B178" s="1130">
        <v>657964</v>
      </c>
    </row>
    <row r="179" spans="1:2" ht="21.75" thickBot="1">
      <c r="A179" s="391" t="s">
        <v>49</v>
      </c>
      <c r="B179" s="1131">
        <v>4724676</v>
      </c>
    </row>
    <row r="180" spans="1:2" ht="24" thickBot="1">
      <c r="A180" s="392" t="s">
        <v>50</v>
      </c>
      <c r="B180" s="433">
        <f>SUM(B152:B179)</f>
        <v>30000000</v>
      </c>
    </row>
    <row r="182" spans="1:2" ht="36.75" thickBot="1">
      <c r="A182" s="1133" t="s">
        <v>751</v>
      </c>
      <c r="B182" s="1051"/>
    </row>
    <row r="183" spans="1:2" ht="21.75" thickBot="1">
      <c r="A183" s="62"/>
      <c r="B183" s="63" t="s">
        <v>764</v>
      </c>
    </row>
    <row r="184" spans="1:2" ht="21.75" thickBot="1">
      <c r="A184" s="62">
        <v>1</v>
      </c>
      <c r="B184" s="52">
        <v>2</v>
      </c>
    </row>
    <row r="185" spans="1:2" ht="54" thickBot="1">
      <c r="A185" s="1134" t="s">
        <v>706</v>
      </c>
      <c r="B185" s="1128" t="s">
        <v>763</v>
      </c>
    </row>
    <row r="186" spans="1:2" ht="42.75" thickBot="1">
      <c r="A186" s="292" t="s">
        <v>17</v>
      </c>
      <c r="B186" s="23" t="s">
        <v>706</v>
      </c>
    </row>
    <row r="187" spans="1:2">
      <c r="A187" s="410" t="s">
        <v>21</v>
      </c>
      <c r="B187" s="1135">
        <v>1361076</v>
      </c>
    </row>
    <row r="188" spans="1:2">
      <c r="A188" s="390" t="s">
        <v>22</v>
      </c>
      <c r="B188" s="1130">
        <v>1664598</v>
      </c>
    </row>
    <row r="189" spans="1:2">
      <c r="A189" s="390" t="s">
        <v>23</v>
      </c>
      <c r="B189" s="1130">
        <v>814514</v>
      </c>
    </row>
    <row r="190" spans="1:2">
      <c r="A190" s="390" t="s">
        <v>24</v>
      </c>
      <c r="B190" s="1130">
        <v>494178</v>
      </c>
    </row>
    <row r="191" spans="1:2">
      <c r="A191" s="390" t="s">
        <v>25</v>
      </c>
      <c r="B191" s="1130">
        <v>2454251</v>
      </c>
    </row>
    <row r="192" spans="1:2">
      <c r="A192" s="390" t="s">
        <v>26</v>
      </c>
      <c r="B192" s="1130">
        <v>1601835</v>
      </c>
    </row>
    <row r="193" spans="1:2">
      <c r="A193" s="390" t="s">
        <v>27</v>
      </c>
      <c r="B193" s="1130">
        <v>2154031</v>
      </c>
    </row>
    <row r="194" spans="1:2">
      <c r="A194" s="390" t="s">
        <v>28</v>
      </c>
      <c r="B194" s="1130">
        <v>748137</v>
      </c>
    </row>
    <row r="195" spans="1:2">
      <c r="A195" s="390" t="s">
        <v>29</v>
      </c>
      <c r="B195" s="1130">
        <v>1777524</v>
      </c>
    </row>
    <row r="196" spans="1:2">
      <c r="A196" s="390" t="s">
        <v>30</v>
      </c>
      <c r="B196" s="1130">
        <v>714831</v>
      </c>
    </row>
    <row r="197" spans="1:2">
      <c r="A197" s="390" t="s">
        <v>31</v>
      </c>
      <c r="B197" s="1130">
        <v>1713555</v>
      </c>
    </row>
    <row r="198" spans="1:2">
      <c r="A198" s="390" t="s">
        <v>32</v>
      </c>
      <c r="B198" s="1130">
        <v>1501485</v>
      </c>
    </row>
    <row r="199" spans="1:2">
      <c r="A199" s="390" t="s">
        <v>33</v>
      </c>
      <c r="B199" s="1130">
        <v>764607</v>
      </c>
    </row>
    <row r="200" spans="1:2">
      <c r="A200" s="390" t="s">
        <v>34</v>
      </c>
      <c r="B200" s="1130">
        <v>1862607</v>
      </c>
    </row>
    <row r="201" spans="1:2">
      <c r="A201" s="390" t="s">
        <v>35</v>
      </c>
      <c r="B201" s="1130">
        <v>2299040</v>
      </c>
    </row>
    <row r="202" spans="1:2">
      <c r="A202" s="390" t="s">
        <v>36</v>
      </c>
      <c r="B202" s="1130">
        <v>1610425</v>
      </c>
    </row>
    <row r="203" spans="1:2">
      <c r="A203" s="390" t="s">
        <v>37</v>
      </c>
      <c r="B203" s="1130">
        <v>666964</v>
      </c>
    </row>
    <row r="204" spans="1:2">
      <c r="A204" s="390" t="s">
        <v>38</v>
      </c>
      <c r="B204" s="1130">
        <v>1576533</v>
      </c>
    </row>
    <row r="205" spans="1:2">
      <c r="A205" s="390" t="s">
        <v>39</v>
      </c>
      <c r="B205" s="1130">
        <v>1722262</v>
      </c>
    </row>
    <row r="206" spans="1:2">
      <c r="A206" s="390" t="s">
        <v>40</v>
      </c>
      <c r="B206" s="1130">
        <v>1053760</v>
      </c>
    </row>
    <row r="207" spans="1:2">
      <c r="A207" s="390" t="s">
        <v>41</v>
      </c>
      <c r="B207" s="1130">
        <v>1348353</v>
      </c>
    </row>
    <row r="208" spans="1:2">
      <c r="A208" s="390" t="s">
        <v>42</v>
      </c>
      <c r="B208" s="1130">
        <v>959639</v>
      </c>
    </row>
    <row r="209" spans="1:2">
      <c r="A209" s="390" t="s">
        <v>43</v>
      </c>
      <c r="B209" s="1130">
        <v>2073253</v>
      </c>
    </row>
    <row r="210" spans="1:2">
      <c r="A210" s="390" t="s">
        <v>44</v>
      </c>
      <c r="B210" s="1130">
        <v>1446897</v>
      </c>
    </row>
    <row r="211" spans="1:2">
      <c r="A211" s="390" t="s">
        <v>45</v>
      </c>
      <c r="B211" s="1130">
        <v>1538643</v>
      </c>
    </row>
    <row r="212" spans="1:2">
      <c r="A212" s="390" t="s">
        <v>46</v>
      </c>
      <c r="B212" s="1130">
        <v>1471106</v>
      </c>
    </row>
    <row r="213" spans="1:2">
      <c r="A213" s="390" t="s">
        <v>48</v>
      </c>
      <c r="B213" s="1130">
        <v>924068</v>
      </c>
    </row>
    <row r="214" spans="1:2" ht="21.75" thickBot="1">
      <c r="A214" s="391" t="s">
        <v>49</v>
      </c>
      <c r="B214" s="1131">
        <v>1681828</v>
      </c>
    </row>
    <row r="215" spans="1:2" ht="24" thickBot="1">
      <c r="A215" s="392" t="s">
        <v>50</v>
      </c>
      <c r="B215" s="433">
        <f>SUM(B187:B214)</f>
        <v>40000000</v>
      </c>
    </row>
  </sheetData>
  <sheetProtection algorithmName="SHA-512" hashValue="VBPTBKloHCCAws8zUcAGL0vKlszFzh9JbcRV/tDSuzTtT1o44EKi4tUMHvYbH7MYfTtgk09TYYcj9SrMSFgrrQ==" saltValue="yx5wdOFiUMhfHr+655+Rbw==" spinCount="100000" sheet="1" selectLockedCells="1" selectUnlockedCells="1"/>
  <printOptions horizontalCentered="1"/>
  <pageMargins left="0.95" right="0.7" top="0.75" bottom="0.75" header="0.3" footer="0.3"/>
  <pageSetup scale="21" fitToWidth="0" orientation="landscape" r:id="rId1"/>
  <rowBreaks count="2" manualBreakCount="2">
    <brk id="59" max="32" man="1"/>
    <brk id="98"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codeName="Sheet6">
    <tabColor rgb="FF92D050"/>
  </sheetPr>
  <dimension ref="A1:I390"/>
  <sheetViews>
    <sheetView showGridLines="0" tabSelected="1" defaultGridColor="0" colorId="22" zoomScale="70" zoomScaleNormal="70" zoomScaleSheetLayoutView="51" zoomScalePageLayoutView="60" workbookViewId="0"/>
  </sheetViews>
  <sheetFormatPr defaultColWidth="9.7109375" defaultRowHeight="21"/>
  <cols>
    <col min="1" max="1" width="5.140625" style="17" customWidth="1"/>
    <col min="2" max="2" width="1.7109375" style="17" customWidth="1"/>
    <col min="3" max="3" width="104.85546875" style="17" customWidth="1"/>
    <col min="4" max="4" width="59.85546875" style="17" customWidth="1"/>
    <col min="5" max="5" width="34.28515625" style="17" customWidth="1"/>
    <col min="6" max="6" width="22.42578125" style="17" customWidth="1"/>
    <col min="7" max="7" width="18.7109375" style="17" customWidth="1"/>
    <col min="8" max="8" width="1.7109375" style="17" customWidth="1"/>
    <col min="9" max="9" width="63.42578125" style="17" customWidth="1"/>
    <col min="10" max="11" width="18.140625" style="17" customWidth="1"/>
    <col min="12" max="12" width="22.7109375" style="17" customWidth="1"/>
    <col min="13" max="13" width="3.28515625" style="17" customWidth="1"/>
    <col min="14" max="14" width="32" style="17" customWidth="1"/>
    <col min="15" max="15" width="47" style="17" customWidth="1"/>
    <col min="16" max="16" width="31.42578125" style="17" customWidth="1"/>
    <col min="17" max="17" width="2.85546875" style="17" customWidth="1"/>
    <col min="18" max="18" width="48.140625" style="17" customWidth="1"/>
    <col min="19" max="19" width="28.7109375" style="17" customWidth="1"/>
    <col min="20" max="20" width="5.140625" style="17" customWidth="1"/>
    <col min="21" max="21" width="70" style="17" customWidth="1"/>
    <col min="22" max="22" width="26.140625" style="17" customWidth="1"/>
    <col min="23" max="23" width="22.28515625" style="17" customWidth="1"/>
    <col min="24" max="24" width="24.42578125" style="17" customWidth="1"/>
    <col min="25" max="25" width="21.140625" style="17" customWidth="1"/>
    <col min="26" max="26" width="17.42578125" style="17" customWidth="1"/>
    <col min="27" max="16384" width="9.7109375" style="17"/>
  </cols>
  <sheetData>
    <row r="1" spans="1:9">
      <c r="A1" s="918" t="s">
        <v>11</v>
      </c>
      <c r="B1" s="918"/>
      <c r="C1" s="918"/>
      <c r="D1" s="918"/>
      <c r="E1" s="918"/>
      <c r="F1" s="918"/>
      <c r="G1" s="918"/>
      <c r="H1" s="28"/>
      <c r="I1" s="28"/>
    </row>
    <row r="2" spans="1:9" ht="20.100000000000001" customHeight="1">
      <c r="A2" s="918" t="s">
        <v>717</v>
      </c>
      <c r="B2" s="918"/>
      <c r="C2" s="918"/>
      <c r="D2" s="918"/>
      <c r="E2" s="918"/>
      <c r="F2" s="918"/>
      <c r="G2" s="918"/>
    </row>
    <row r="3" spans="1:9" ht="20.100000000000001" customHeight="1">
      <c r="A3" s="918"/>
      <c r="B3" s="918"/>
      <c r="C3" s="918"/>
      <c r="D3" s="918"/>
      <c r="E3" s="918"/>
      <c r="F3" s="918"/>
      <c r="G3" s="918"/>
      <c r="H3" s="88"/>
    </row>
    <row r="4" spans="1:9" ht="28.35" customHeight="1">
      <c r="A4" s="1148" t="s">
        <v>746</v>
      </c>
      <c r="B4" s="919"/>
      <c r="C4" s="919"/>
      <c r="D4" s="919"/>
      <c r="E4" s="919"/>
      <c r="F4" s="919"/>
      <c r="G4" s="919"/>
      <c r="H4" s="86"/>
      <c r="I4" s="86"/>
    </row>
    <row r="5" spans="1:9" ht="20.100000000000001" customHeight="1">
      <c r="D5" s="89"/>
      <c r="E5" s="89"/>
      <c r="F5" s="89"/>
      <c r="G5" s="90"/>
      <c r="H5" s="88"/>
    </row>
    <row r="6" spans="1:9" ht="20.100000000000001" customHeight="1">
      <c r="G6" s="88"/>
    </row>
    <row r="7" spans="1:9" ht="23.1" customHeight="1" thickBot="1">
      <c r="A7" s="91" t="s">
        <v>99</v>
      </c>
      <c r="C7" s="87" t="s">
        <v>100</v>
      </c>
      <c r="D7" s="839" t="s">
        <v>37</v>
      </c>
      <c r="E7" s="957"/>
      <c r="F7" s="957"/>
      <c r="G7" s="88"/>
      <c r="H7" s="88"/>
    </row>
    <row r="8" spans="1:9" ht="20.100000000000001" customHeight="1">
      <c r="A8" s="88"/>
      <c r="B8" s="88"/>
      <c r="C8" s="88"/>
      <c r="D8" s="88"/>
      <c r="E8" s="88"/>
      <c r="F8" s="88"/>
      <c r="G8" s="88"/>
      <c r="H8" s="88"/>
    </row>
    <row r="9" spans="1:9" ht="20.100000000000001" customHeight="1">
      <c r="A9" s="88"/>
      <c r="B9" s="88"/>
      <c r="C9" s="88"/>
      <c r="D9" s="88"/>
      <c r="E9" s="88"/>
      <c r="F9" s="88"/>
      <c r="G9" s="88"/>
      <c r="H9" s="88"/>
    </row>
    <row r="10" spans="1:9" ht="89.1" customHeight="1">
      <c r="A10" s="439" t="s">
        <v>101</v>
      </c>
      <c r="B10" s="91"/>
      <c r="C10" s="920" t="s">
        <v>718</v>
      </c>
      <c r="D10" s="920"/>
      <c r="E10" s="920"/>
      <c r="F10" s="920"/>
      <c r="G10" s="920"/>
      <c r="H10" s="93"/>
      <c r="I10" s="539"/>
    </row>
    <row r="11" spans="1:9" ht="20.45" customHeight="1">
      <c r="A11" s="91"/>
      <c r="B11" s="91"/>
      <c r="C11" s="436"/>
      <c r="D11" s="436"/>
      <c r="E11" s="436"/>
      <c r="F11" s="88"/>
      <c r="G11" s="88"/>
      <c r="H11" s="93"/>
    </row>
    <row r="12" spans="1:9" ht="20.100000000000001" customHeight="1">
      <c r="C12" s="22" t="s">
        <v>102</v>
      </c>
      <c r="D12" s="22"/>
      <c r="E12" s="22"/>
      <c r="F12" s="94"/>
      <c r="G12" s="94"/>
      <c r="H12" s="94"/>
    </row>
    <row r="13" spans="1:9" ht="20.100000000000001" customHeight="1">
      <c r="C13" s="92"/>
      <c r="H13" s="94"/>
    </row>
    <row r="14" spans="1:9" ht="20.100000000000001" customHeight="1">
      <c r="C14" s="92"/>
    </row>
    <row r="15" spans="1:9" ht="20.100000000000001" customHeight="1">
      <c r="A15" s="91" t="s">
        <v>103</v>
      </c>
      <c r="B15" s="91"/>
      <c r="C15" s="841" t="s">
        <v>104</v>
      </c>
      <c r="D15" s="841"/>
      <c r="E15" s="841"/>
    </row>
    <row r="16" spans="1:9" ht="20.100000000000001" customHeight="1">
      <c r="A16" s="841"/>
      <c r="B16" s="841"/>
      <c r="D16" s="88"/>
      <c r="E16" s="88"/>
      <c r="H16" s="88"/>
    </row>
    <row r="17" spans="1:8" ht="27" customHeight="1">
      <c r="C17" s="848">
        <f>IF(+'EXHIBIT A'!E44&gt;=0.0499,+'EXHIBIT A'!E44,"PERCENTAGE DOES NOT MEET STATUTORY GUIDELINES")</f>
        <v>8.4096839923423872E-2</v>
      </c>
      <c r="D17" s="848"/>
      <c r="E17" s="848"/>
      <c r="F17" s="848"/>
      <c r="G17" s="848"/>
      <c r="H17" s="88"/>
    </row>
    <row r="18" spans="1:8" ht="20.100000000000001" customHeight="1">
      <c r="A18" s="841"/>
      <c r="B18" s="841"/>
      <c r="C18" s="921" t="s">
        <v>105</v>
      </c>
      <c r="D18" s="921"/>
      <c r="E18" s="921"/>
      <c r="F18" s="921"/>
      <c r="G18" s="921"/>
      <c r="H18" s="88"/>
    </row>
    <row r="19" spans="1:8" ht="20.100000000000001" customHeight="1">
      <c r="A19" s="841"/>
      <c r="B19" s="841"/>
      <c r="C19" s="28"/>
      <c r="D19" s="28"/>
      <c r="E19" s="28"/>
      <c r="F19" s="88"/>
      <c r="G19" s="88"/>
      <c r="H19" s="88"/>
    </row>
    <row r="20" spans="1:8" ht="20.100000000000001" customHeight="1"/>
    <row r="21" spans="1:8" ht="20.100000000000001" customHeight="1">
      <c r="A21" s="91" t="s">
        <v>106</v>
      </c>
      <c r="B21" s="91"/>
      <c r="C21" s="841" t="s">
        <v>107</v>
      </c>
      <c r="D21" s="841"/>
      <c r="E21" s="841"/>
      <c r="F21" s="29"/>
      <c r="G21" s="29"/>
      <c r="H21" s="88"/>
    </row>
    <row r="22" spans="1:8" ht="20.100000000000001" customHeight="1">
      <c r="C22" s="29"/>
      <c r="D22" s="29"/>
      <c r="E22" s="29"/>
      <c r="F22" s="29"/>
      <c r="G22" s="29"/>
      <c r="H22" s="88"/>
    </row>
    <row r="23" spans="1:8" ht="20.100000000000001" customHeight="1">
      <c r="C23" s="88" t="s">
        <v>108</v>
      </c>
      <c r="H23" s="88"/>
    </row>
    <row r="24" spans="1:8" ht="20.100000000000001" customHeight="1">
      <c r="A24" s="95"/>
      <c r="B24" s="95"/>
      <c r="C24" s="88" t="s">
        <v>109</v>
      </c>
      <c r="D24" s="88"/>
      <c r="E24" s="88"/>
      <c r="F24" s="88"/>
      <c r="G24" s="88"/>
      <c r="H24" s="88"/>
    </row>
    <row r="25" spans="1:8" ht="20.100000000000001" customHeight="1">
      <c r="A25" s="91"/>
      <c r="B25" s="91"/>
      <c r="C25" s="88" t="s">
        <v>110</v>
      </c>
      <c r="D25" s="88"/>
      <c r="E25" s="96"/>
      <c r="F25" s="88"/>
      <c r="G25" s="88"/>
      <c r="H25" s="88"/>
    </row>
    <row r="26" spans="1:8" ht="20.100000000000001" customHeight="1">
      <c r="A26" s="91"/>
      <c r="B26" s="91"/>
      <c r="C26" s="88" t="s">
        <v>111</v>
      </c>
      <c r="D26" s="88"/>
      <c r="E26" s="96"/>
      <c r="F26" s="88"/>
      <c r="G26" s="88"/>
      <c r="H26" s="88"/>
    </row>
    <row r="27" spans="1:8" ht="20.100000000000001" customHeight="1">
      <c r="A27" s="91"/>
      <c r="B27" s="91"/>
      <c r="C27" s="88" t="s">
        <v>112</v>
      </c>
      <c r="D27" s="88"/>
      <c r="E27" s="88"/>
      <c r="F27" s="88"/>
      <c r="G27" s="88"/>
      <c r="H27" s="88"/>
    </row>
    <row r="28" spans="1:8" ht="20.100000000000001" customHeight="1">
      <c r="A28" s="97"/>
      <c r="B28" s="97"/>
      <c r="C28" s="88" t="s">
        <v>113</v>
      </c>
      <c r="H28" s="88"/>
    </row>
    <row r="29" spans="1:8" ht="20.100000000000001" customHeight="1">
      <c r="A29" s="97"/>
      <c r="B29" s="97"/>
      <c r="C29" s="17" t="s">
        <v>114</v>
      </c>
      <c r="D29" s="88"/>
      <c r="E29" s="88"/>
      <c r="F29" s="88"/>
      <c r="G29" s="88"/>
      <c r="H29" s="88"/>
    </row>
    <row r="30" spans="1:8" ht="20.100000000000001" customHeight="1">
      <c r="A30" s="97"/>
      <c r="B30" s="97"/>
      <c r="D30" s="88"/>
      <c r="E30" s="88"/>
      <c r="F30" s="88"/>
      <c r="G30" s="88"/>
      <c r="H30" s="88"/>
    </row>
    <row r="31" spans="1:8" ht="20.100000000000001" customHeight="1">
      <c r="A31" s="97"/>
      <c r="B31" s="97"/>
      <c r="D31" s="88"/>
      <c r="E31" s="88"/>
      <c r="F31" s="88"/>
      <c r="G31" s="88"/>
      <c r="H31" s="88"/>
    </row>
    <row r="32" spans="1:8" ht="20.100000000000001" customHeight="1">
      <c r="A32" s="97" t="s">
        <v>115</v>
      </c>
      <c r="B32" s="97"/>
      <c r="C32" s="29" t="s">
        <v>116</v>
      </c>
      <c r="D32" s="88"/>
      <c r="E32" s="88"/>
      <c r="F32" s="88"/>
      <c r="G32" s="88"/>
      <c r="H32" s="88"/>
    </row>
    <row r="33" spans="1:8" ht="20.100000000000001" customHeight="1">
      <c r="A33" s="98"/>
      <c r="B33" s="98"/>
      <c r="C33" s="92"/>
      <c r="D33" s="88"/>
      <c r="E33" s="88"/>
      <c r="F33" s="88"/>
      <c r="G33" s="88"/>
      <c r="H33" s="88"/>
    </row>
    <row r="34" spans="1:8" ht="20.100000000000001" customHeight="1">
      <c r="A34" s="98"/>
      <c r="B34" s="98"/>
      <c r="C34" s="663" t="str">
        <f>IF(+'EXHIBIT C'!H46+'EXHIBIT C(2)'!E30='EXHIBIT D'!G44,"Equal","Not Equal")</f>
        <v>Equal</v>
      </c>
      <c r="D34" s="88"/>
      <c r="E34" s="88"/>
      <c r="F34" s="88"/>
      <c r="G34" s="88"/>
      <c r="H34" s="88"/>
    </row>
    <row r="35" spans="1:8" ht="20.100000000000001" customHeight="1">
      <c r="A35" s="98"/>
      <c r="B35" s="98"/>
      <c r="C35" s="99"/>
      <c r="D35" s="88"/>
      <c r="E35" s="88"/>
      <c r="F35" s="88"/>
      <c r="G35" s="88"/>
      <c r="H35" s="88"/>
    </row>
    <row r="36" spans="1:8" ht="20.100000000000001" customHeight="1">
      <c r="E36" s="88"/>
      <c r="F36" s="88"/>
      <c r="G36" s="88"/>
      <c r="H36" s="88"/>
    </row>
    <row r="37" spans="1:8" ht="20.100000000000001" customHeight="1">
      <c r="A37" s="91" t="s">
        <v>117</v>
      </c>
      <c r="B37" s="91"/>
      <c r="C37" s="29" t="s">
        <v>118</v>
      </c>
      <c r="D37" s="88"/>
      <c r="E37" s="88"/>
      <c r="F37" s="100"/>
      <c r="G37" s="88"/>
      <c r="H37" s="88"/>
    </row>
    <row r="38" spans="1:8" ht="20.100000000000001" customHeight="1">
      <c r="C38" s="29" t="s">
        <v>119</v>
      </c>
      <c r="D38" s="88"/>
      <c r="E38" s="88"/>
      <c r="F38" s="101"/>
      <c r="G38" s="88"/>
      <c r="H38" s="88"/>
    </row>
    <row r="39" spans="1:8" ht="20.100000000000001" customHeight="1" thickBot="1">
      <c r="G39" s="88"/>
      <c r="H39" s="88"/>
    </row>
    <row r="40" spans="1:8" ht="20.100000000000001" customHeight="1">
      <c r="C40" s="102"/>
      <c r="D40" s="103" t="s">
        <v>716</v>
      </c>
      <c r="E40" s="103" t="str">
        <f>D40</f>
        <v>2023-24</v>
      </c>
      <c r="F40" s="104"/>
      <c r="G40" s="105"/>
      <c r="H40" s="88"/>
    </row>
    <row r="41" spans="1:8" ht="20.100000000000001" customHeight="1">
      <c r="C41" s="106"/>
      <c r="D41" s="107" t="s">
        <v>120</v>
      </c>
      <c r="E41" s="108" t="s">
        <v>121</v>
      </c>
      <c r="F41" s="108"/>
      <c r="G41" s="109" t="s">
        <v>122</v>
      </c>
      <c r="H41" s="88"/>
    </row>
    <row r="42" spans="1:8" ht="20.100000000000001" customHeight="1">
      <c r="C42" s="110"/>
      <c r="D42" s="107" t="s">
        <v>123</v>
      </c>
      <c r="E42" s="108" t="s">
        <v>124</v>
      </c>
      <c r="F42" s="108" t="s">
        <v>125</v>
      </c>
      <c r="G42" s="109" t="s">
        <v>126</v>
      </c>
      <c r="H42" s="88"/>
    </row>
    <row r="43" spans="1:8" ht="20.100000000000001" customHeight="1" thickBot="1">
      <c r="C43" s="106" t="s">
        <v>127</v>
      </c>
      <c r="D43" s="107" t="s">
        <v>128</v>
      </c>
      <c r="E43" s="108" t="s">
        <v>129</v>
      </c>
      <c r="F43" s="108" t="s">
        <v>122</v>
      </c>
      <c r="G43" s="111" t="s">
        <v>130</v>
      </c>
      <c r="H43" s="88"/>
    </row>
    <row r="44" spans="1:8" ht="20.100000000000001" customHeight="1">
      <c r="C44" s="112" t="s">
        <v>131</v>
      </c>
      <c r="D44" s="113">
        <f>VLOOKUP($D$7,VLOOKUP!$A$111:$S$139,2)*30+D59</f>
        <v>7800</v>
      </c>
      <c r="E44" s="114">
        <f>+'EXHIBIT C'!F10</f>
        <v>6525</v>
      </c>
      <c r="F44" s="115">
        <f t="shared" ref="F44:F50" si="0">IF(D44=0,"0",(E44/D44-1))</f>
        <v>-0.16346153846153844</v>
      </c>
      <c r="G44" s="116" t="str">
        <f t="shared" ref="G44:G50" si="1">IF(OR(F44&gt;3%, F44&lt;-3%),"YES","NO")</f>
        <v>YES</v>
      </c>
      <c r="H44" s="88"/>
    </row>
    <row r="45" spans="1:8" ht="20.100000000000001" customHeight="1">
      <c r="C45" s="117" t="s">
        <v>132</v>
      </c>
      <c r="D45" s="664">
        <f>VLOOKUP($D$7,VLOOKUP!$A$111:$S$139,5)*30+D60</f>
        <v>46341.8095894457</v>
      </c>
      <c r="E45" s="118">
        <f>+'EXHIBIT C'!F11</f>
        <v>59263.384999999995</v>
      </c>
      <c r="F45" s="665">
        <f t="shared" si="0"/>
        <v>0.27883191280249808</v>
      </c>
      <c r="G45" s="666" t="str">
        <f t="shared" si="1"/>
        <v>YES</v>
      </c>
      <c r="H45" s="88"/>
    </row>
    <row r="46" spans="1:8" ht="20.100000000000001" customHeight="1">
      <c r="C46" s="667" t="s">
        <v>133</v>
      </c>
      <c r="D46" s="668">
        <f>VLOOKUP($D$7,VLOOKUP!$A$111:$S$139,8)*30</f>
        <v>14661.245901639342</v>
      </c>
      <c r="E46" s="669">
        <f>+'EXHIBIT C'!F12</f>
        <v>11461</v>
      </c>
      <c r="F46" s="665">
        <f t="shared" si="0"/>
        <v>-0.21827925969657924</v>
      </c>
      <c r="G46" s="666" t="str">
        <f t="shared" si="1"/>
        <v>YES</v>
      </c>
      <c r="H46" s="88"/>
    </row>
    <row r="47" spans="1:8" ht="20.100000000000001" customHeight="1">
      <c r="C47" s="667" t="s">
        <v>82</v>
      </c>
      <c r="D47" s="668">
        <f>VLOOKUP($D$7,VLOOKUP!$A$111:$S$139,17)*30</f>
        <v>5946.4364981504314</v>
      </c>
      <c r="E47" s="669">
        <f>+'EXHIBIT C'!F13</f>
        <v>3959</v>
      </c>
      <c r="F47" s="665">
        <f t="shared" si="0"/>
        <v>-0.33422310971766034</v>
      </c>
      <c r="G47" s="666" t="str">
        <f t="shared" si="1"/>
        <v>YES</v>
      </c>
      <c r="H47" s="88"/>
    </row>
    <row r="48" spans="1:8" ht="20.100000000000001" customHeight="1">
      <c r="C48" s="667" t="s">
        <v>134</v>
      </c>
      <c r="D48" s="668">
        <f>VLOOKUP($D$7,VLOOKUP!$A$111:$S$139,11)*30</f>
        <v>1410.2013422818793</v>
      </c>
      <c r="E48" s="669">
        <f>+'EXHIBIT C'!F14</f>
        <v>1528</v>
      </c>
      <c r="F48" s="665">
        <f t="shared" si="0"/>
        <v>8.3533219112887691E-2</v>
      </c>
      <c r="G48" s="666" t="str">
        <f t="shared" si="1"/>
        <v>YES</v>
      </c>
      <c r="H48" s="88"/>
    </row>
    <row r="49" spans="3:8" ht="20.100000000000001" customHeight="1" thickBot="1">
      <c r="C49" s="670" t="s">
        <v>135</v>
      </c>
      <c r="D49" s="671">
        <f>VLOOKUP($D$7,VLOOKUP!$A$111:$S$139,14)*30</f>
        <v>0</v>
      </c>
      <c r="E49" s="672">
        <f>+'EXHIBIT C'!F15</f>
        <v>0</v>
      </c>
      <c r="F49" s="673" t="str">
        <f t="shared" si="0"/>
        <v>0</v>
      </c>
      <c r="G49" s="674" t="str">
        <f t="shared" si="1"/>
        <v>NO</v>
      </c>
      <c r="H49" s="88"/>
    </row>
    <row r="50" spans="3:8" ht="20.100000000000001" customHeight="1" thickBot="1">
      <c r="C50" s="119" t="s">
        <v>50</v>
      </c>
      <c r="D50" s="120">
        <f>SUM(D44:D49)</f>
        <v>76159.693331517366</v>
      </c>
      <c r="E50" s="121">
        <f>+'EXHIBIT C'!F17</f>
        <v>82736.384999999995</v>
      </c>
      <c r="F50" s="122">
        <f t="shared" si="0"/>
        <v>8.6353967312536195E-2</v>
      </c>
      <c r="G50" s="123" t="str">
        <f t="shared" si="1"/>
        <v>YES</v>
      </c>
      <c r="H50" s="88"/>
    </row>
    <row r="51" spans="3:8" ht="46.5" customHeight="1" thickBot="1">
      <c r="C51" s="922" t="s">
        <v>136</v>
      </c>
      <c r="D51" s="923"/>
      <c r="E51" s="923"/>
      <c r="F51" s="923"/>
      <c r="G51" s="924"/>
      <c r="H51" s="88"/>
    </row>
    <row r="52" spans="3:8" ht="24.6" customHeight="1" thickBot="1">
      <c r="C52" s="845" t="s">
        <v>747</v>
      </c>
      <c r="D52" s="846"/>
      <c r="E52" s="846"/>
      <c r="F52" s="846"/>
      <c r="G52" s="847"/>
      <c r="H52" s="124"/>
    </row>
    <row r="53" spans="3:8" ht="205.5" customHeight="1" thickBot="1">
      <c r="C53" s="1109" t="s">
        <v>788</v>
      </c>
      <c r="D53" s="1110"/>
      <c r="E53" s="1110"/>
      <c r="F53" s="1110"/>
      <c r="G53" s="1111"/>
      <c r="H53" s="124"/>
    </row>
    <row r="54" spans="3:8" ht="20.100000000000001" customHeight="1" thickBot="1">
      <c r="C54" s="98"/>
      <c r="D54" s="100"/>
      <c r="E54" s="88"/>
      <c r="F54" s="88"/>
      <c r="G54" s="125"/>
    </row>
    <row r="55" spans="3:8" ht="20.100000000000001" customHeight="1">
      <c r="C55" s="102"/>
      <c r="D55" s="103" t="str">
        <f>D40</f>
        <v>2023-24</v>
      </c>
      <c r="E55" s="103" t="str">
        <f>E40</f>
        <v>2023-24</v>
      </c>
      <c r="F55" s="104"/>
      <c r="G55" s="105"/>
      <c r="H55" s="124"/>
    </row>
    <row r="56" spans="3:8" ht="20.100000000000001" customHeight="1">
      <c r="C56" s="106"/>
      <c r="D56" s="107" t="s">
        <v>137</v>
      </c>
      <c r="E56" s="108" t="s">
        <v>138</v>
      </c>
      <c r="F56" s="108"/>
      <c r="G56" s="111" t="s">
        <v>122</v>
      </c>
      <c r="H56" s="124"/>
    </row>
    <row r="57" spans="3:8" ht="20.100000000000001" customHeight="1">
      <c r="C57" s="110"/>
      <c r="D57" s="107" t="s">
        <v>123</v>
      </c>
      <c r="E57" s="108" t="s">
        <v>124</v>
      </c>
      <c r="F57" s="108" t="s">
        <v>125</v>
      </c>
      <c r="G57" s="111" t="s">
        <v>126</v>
      </c>
      <c r="H57" s="124"/>
    </row>
    <row r="58" spans="3:8" ht="20.100000000000001" customHeight="1" thickBot="1">
      <c r="C58" s="126" t="s">
        <v>139</v>
      </c>
      <c r="D58" s="127" t="s">
        <v>128</v>
      </c>
      <c r="E58" s="128" t="s">
        <v>129</v>
      </c>
      <c r="F58" s="128" t="s">
        <v>122</v>
      </c>
      <c r="G58" s="129" t="s">
        <v>140</v>
      </c>
      <c r="H58" s="124"/>
    </row>
    <row r="59" spans="3:8" ht="20.100000000000001" customHeight="1">
      <c r="C59" s="112" t="s">
        <v>131</v>
      </c>
      <c r="D59" s="675">
        <f>VLOOKUP($D$7,VLOOKUP!$A$111:$S$139,3)*30</f>
        <v>0</v>
      </c>
      <c r="E59" s="130">
        <f>+'EXHIBIT C'!D19</f>
        <v>127</v>
      </c>
      <c r="F59" s="676" t="str">
        <f t="shared" ref="F59:F65" si="2">IF(D59=0,"0",(E59/D59-1))</f>
        <v>0</v>
      </c>
      <c r="G59" s="677" t="str">
        <f>IF(OR(F59&gt;5%, F59&lt;-5%),"YES","NO")</f>
        <v>NO</v>
      </c>
    </row>
    <row r="60" spans="3:8" ht="20.100000000000001" customHeight="1">
      <c r="C60" s="117" t="s">
        <v>132</v>
      </c>
      <c r="D60" s="675">
        <f>VLOOKUP($D$7,VLOOKUP!$A$111:$S$139,6)*30</f>
        <v>3872.3717633159395</v>
      </c>
      <c r="E60" s="131">
        <f>+'EXHIBIT C'!D20</f>
        <v>2246.39</v>
      </c>
      <c r="F60" s="676">
        <f t="shared" si="2"/>
        <v>-0.41989299134946689</v>
      </c>
      <c r="G60" s="677" t="str">
        <f t="shared" ref="G60:G65" si="3">IF(OR(F60&gt;5%, F60&lt;-5%),"YES","NO")</f>
        <v>YES</v>
      </c>
      <c r="H60" s="88"/>
    </row>
    <row r="61" spans="3:8" ht="20.100000000000001" customHeight="1">
      <c r="C61" s="667" t="s">
        <v>133</v>
      </c>
      <c r="D61" s="678">
        <f>VLOOKUP($D$7,VLOOKUP!$A$111:$S$139,9)*30</f>
        <v>1013.5081967213116</v>
      </c>
      <c r="E61" s="679">
        <f>+'EXHIBIT C'!D21</f>
        <v>341</v>
      </c>
      <c r="F61" s="676">
        <f t="shared" si="2"/>
        <v>-0.66354490165631475</v>
      </c>
      <c r="G61" s="677" t="str">
        <f t="shared" si="3"/>
        <v>YES</v>
      </c>
      <c r="H61" s="88"/>
    </row>
    <row r="62" spans="3:8" ht="20.100000000000001" customHeight="1">
      <c r="C62" s="667" t="s">
        <v>82</v>
      </c>
      <c r="D62" s="678">
        <f>VLOOKUP($D$7,VLOOKUP!$A$111:$S$139,18)*30</f>
        <v>173.56350184956844</v>
      </c>
      <c r="E62" s="679">
        <f>+'EXHIBIT C'!D22</f>
        <v>163</v>
      </c>
      <c r="F62" s="676">
        <f t="shared" si="2"/>
        <v>-6.0862460926399575E-2</v>
      </c>
      <c r="G62" s="677" t="str">
        <f t="shared" si="3"/>
        <v>YES</v>
      </c>
      <c r="H62" s="88"/>
    </row>
    <row r="63" spans="3:8" ht="20.100000000000001" customHeight="1">
      <c r="C63" s="667" t="s">
        <v>134</v>
      </c>
      <c r="D63" s="678">
        <f>VLOOKUP($D$7,VLOOKUP!$A$111:$S$139,12)*30</f>
        <v>119.79865771812079</v>
      </c>
      <c r="E63" s="679">
        <f>+'EXHIBIT C'!D23</f>
        <v>187</v>
      </c>
      <c r="F63" s="676">
        <f t="shared" si="2"/>
        <v>0.56095238095238109</v>
      </c>
      <c r="G63" s="677" t="str">
        <f t="shared" si="3"/>
        <v>YES</v>
      </c>
      <c r="H63" s="88"/>
    </row>
    <row r="64" spans="3:8" ht="20.100000000000001" customHeight="1" thickBot="1">
      <c r="C64" s="670" t="s">
        <v>135</v>
      </c>
      <c r="D64" s="680">
        <f>VLOOKUP($D$7,VLOOKUP!$A$111:$S$139,15)*30</f>
        <v>0</v>
      </c>
      <c r="E64" s="681">
        <f>+'EXHIBIT C'!D24</f>
        <v>0</v>
      </c>
      <c r="F64" s="682" t="str">
        <f t="shared" si="2"/>
        <v>0</v>
      </c>
      <c r="G64" s="683" t="str">
        <f t="shared" si="3"/>
        <v>NO</v>
      </c>
      <c r="H64" s="88"/>
    </row>
    <row r="65" spans="1:8" ht="20.100000000000001" customHeight="1" thickBot="1">
      <c r="C65" s="119" t="s">
        <v>50</v>
      </c>
      <c r="D65" s="132">
        <f>SUM(D59:D64)</f>
        <v>5179.2421196049409</v>
      </c>
      <c r="E65" s="133">
        <f>SUM(E59:E64)</f>
        <v>3064.39</v>
      </c>
      <c r="F65" s="134">
        <f t="shared" si="2"/>
        <v>-0.40833235264279488</v>
      </c>
      <c r="G65" s="135" t="str">
        <f t="shared" si="3"/>
        <v>YES</v>
      </c>
      <c r="H65" s="88"/>
    </row>
    <row r="66" spans="1:8" ht="42" customHeight="1" thickBot="1">
      <c r="C66" s="922" t="s">
        <v>141</v>
      </c>
      <c r="D66" s="923"/>
      <c r="E66" s="923"/>
      <c r="F66" s="923"/>
      <c r="G66" s="924"/>
      <c r="H66" s="88"/>
    </row>
    <row r="67" spans="1:8" ht="24.6" customHeight="1" thickBot="1">
      <c r="A67" s="98"/>
      <c r="B67" s="98"/>
      <c r="C67" s="842" t="s">
        <v>747</v>
      </c>
      <c r="D67" s="843"/>
      <c r="E67" s="843"/>
      <c r="F67" s="843"/>
      <c r="G67" s="844"/>
      <c r="H67" s="88"/>
    </row>
    <row r="68" spans="1:8" ht="227.25" customHeight="1" thickBot="1">
      <c r="A68" s="98"/>
      <c r="B68" s="98"/>
      <c r="C68" s="1109" t="s">
        <v>788</v>
      </c>
      <c r="D68" s="1112"/>
      <c r="E68" s="1112"/>
      <c r="F68" s="1112"/>
      <c r="G68" s="1113"/>
      <c r="H68" s="88"/>
    </row>
    <row r="69" spans="1:8" ht="20.100000000000001" customHeight="1">
      <c r="C69" s="17" t="s">
        <v>10</v>
      </c>
      <c r="H69" s="88"/>
    </row>
    <row r="70" spans="1:8" ht="20.100000000000001" customHeight="1">
      <c r="H70" s="88"/>
    </row>
    <row r="71" spans="1:8" ht="20.100000000000001" customHeight="1">
      <c r="A71" s="97" t="s">
        <v>142</v>
      </c>
      <c r="B71" s="97"/>
      <c r="C71" s="29" t="s">
        <v>143</v>
      </c>
      <c r="D71" s="88"/>
      <c r="E71" s="88"/>
      <c r="F71" s="88"/>
      <c r="G71" s="88"/>
      <c r="H71" s="88"/>
    </row>
    <row r="72" spans="1:8" ht="20.100000000000001" customHeight="1">
      <c r="A72" s="98"/>
      <c r="B72" s="98"/>
      <c r="C72" s="88"/>
      <c r="D72" s="88"/>
      <c r="E72" s="88"/>
      <c r="F72" s="88"/>
      <c r="G72" s="88"/>
      <c r="H72" s="88"/>
    </row>
    <row r="73" spans="1:8" ht="20.100000000000001" customHeight="1">
      <c r="A73" s="98"/>
      <c r="B73" s="98"/>
      <c r="C73" s="136" t="s">
        <v>144</v>
      </c>
      <c r="D73" s="88"/>
      <c r="E73" s="88"/>
      <c r="F73" s="88"/>
      <c r="G73" s="88"/>
      <c r="H73" s="88"/>
    </row>
    <row r="74" spans="1:8" ht="20.100000000000001" customHeight="1">
      <c r="A74" s="98"/>
      <c r="B74" s="98"/>
      <c r="C74" s="684" t="str">
        <f>IF(+'EXHIBIT A'!E19='EXHIBIT C'!B69,"Equal","Not Equal")</f>
        <v>Equal</v>
      </c>
      <c r="D74" s="88" t="s">
        <v>145</v>
      </c>
      <c r="E74" s="88"/>
      <c r="F74" s="88"/>
      <c r="G74" s="88"/>
      <c r="H74" s="88"/>
    </row>
    <row r="75" spans="1:8" ht="20.100000000000001" customHeight="1">
      <c r="A75" s="98"/>
      <c r="B75" s="98"/>
      <c r="C75" s="685" t="str">
        <f>IF('EXHIBIT C'!B69=SUM('EXHIBIT D'!G132+'EXHIBIT D'!G133),"Equal","Not Equal")</f>
        <v>Equal</v>
      </c>
      <c r="D75" s="88" t="s">
        <v>146</v>
      </c>
      <c r="E75" s="88"/>
      <c r="F75" s="88"/>
      <c r="G75" s="88"/>
    </row>
    <row r="76" spans="1:8" ht="20.100000000000001" customHeight="1">
      <c r="A76" s="98"/>
      <c r="B76" s="98"/>
      <c r="C76" s="137" t="s">
        <v>147</v>
      </c>
      <c r="D76" s="88"/>
      <c r="E76" s="88"/>
      <c r="F76" s="88"/>
      <c r="G76" s="88"/>
    </row>
    <row r="77" spans="1:8" ht="20.100000000000001" customHeight="1">
      <c r="C77" s="684" t="str">
        <f>IF((+'EXHIBIT A'!E26)='EXHIBIT C'!B60,"Equal","Not Equal")</f>
        <v>Equal</v>
      </c>
      <c r="D77" s="88" t="s">
        <v>148</v>
      </c>
      <c r="E77" s="88"/>
      <c r="F77" s="88"/>
      <c r="G77" s="88"/>
      <c r="H77" s="88"/>
    </row>
    <row r="78" spans="1:8" ht="20.100000000000001" customHeight="1">
      <c r="A78" s="98"/>
      <c r="B78" s="98"/>
      <c r="C78" s="685" t="str">
        <f>IF('EXHIBIT C'!B60=SUM('EXHIBIT D'!G222+'EXHIBIT D'!G223),"Equal","Not Equal")</f>
        <v>Equal</v>
      </c>
      <c r="D78" s="88" t="s">
        <v>149</v>
      </c>
      <c r="E78" s="88"/>
      <c r="F78" s="88"/>
      <c r="G78" s="88"/>
      <c r="H78" s="88"/>
    </row>
    <row r="79" spans="1:8" ht="20.100000000000001" customHeight="1">
      <c r="A79" s="97"/>
      <c r="B79" s="97"/>
      <c r="C79" s="138"/>
      <c r="D79" s="88"/>
      <c r="E79" s="88"/>
      <c r="F79" s="88"/>
      <c r="G79" s="88"/>
      <c r="H79" s="88"/>
    </row>
    <row r="80" spans="1:8" ht="20.100000000000001" customHeight="1">
      <c r="A80" s="97"/>
      <c r="B80" s="97"/>
      <c r="C80" s="138"/>
      <c r="D80" s="88"/>
      <c r="E80" s="88"/>
      <c r="F80" s="88"/>
      <c r="G80" s="88"/>
      <c r="H80" s="88"/>
    </row>
    <row r="81" spans="1:8" ht="21.6" customHeight="1">
      <c r="A81" s="139" t="s">
        <v>150</v>
      </c>
      <c r="B81" s="97"/>
      <c r="C81" s="925" t="s">
        <v>151</v>
      </c>
      <c r="D81" s="925"/>
      <c r="E81" s="925"/>
      <c r="F81" s="925"/>
      <c r="G81" s="925"/>
      <c r="H81" s="840"/>
    </row>
    <row r="82" spans="1:8" ht="20.100000000000001" customHeight="1" thickBot="1">
      <c r="A82" s="98"/>
      <c r="B82" s="98"/>
      <c r="C82" s="88"/>
      <c r="D82" s="88"/>
      <c r="E82" s="140"/>
      <c r="F82" s="88"/>
      <c r="G82" s="88"/>
      <c r="H82" s="88"/>
    </row>
    <row r="83" spans="1:8" ht="38.1" customHeight="1">
      <c r="A83" s="98"/>
      <c r="B83" s="98"/>
      <c r="C83" s="141" t="s">
        <v>152</v>
      </c>
      <c r="D83" s="142" t="s">
        <v>153</v>
      </c>
      <c r="E83" s="141" t="s">
        <v>154</v>
      </c>
      <c r="F83" s="141" t="s">
        <v>122</v>
      </c>
      <c r="G83" s="88"/>
      <c r="H83" s="88"/>
    </row>
    <row r="84" spans="1:8" ht="20.100000000000001" customHeight="1">
      <c r="A84" s="98"/>
      <c r="B84" s="98"/>
      <c r="C84" s="686" t="s">
        <v>155</v>
      </c>
      <c r="D84" s="687">
        <f>VLOOKUP($D$7,VLOOKUP!$A$7:$E$35,2)</f>
        <v>25493548</v>
      </c>
      <c r="E84" s="1149">
        <f>+'EXHIBIT D'!G75</f>
        <v>25493548</v>
      </c>
      <c r="F84" s="1149">
        <f>D84-E84</f>
        <v>0</v>
      </c>
      <c r="G84" s="88"/>
      <c r="H84" s="88"/>
    </row>
    <row r="85" spans="1:8" ht="20.100000000000001" customHeight="1">
      <c r="A85" s="98"/>
      <c r="B85" s="98"/>
      <c r="C85" s="688" t="s">
        <v>156</v>
      </c>
      <c r="D85" s="687">
        <f>VLOOKUP($D$7,VLOOKUP!$A$152:$B$180,2)</f>
        <v>255008</v>
      </c>
      <c r="E85" s="1149">
        <f>'EXHIBIT D'!G77</f>
        <v>255008</v>
      </c>
      <c r="F85" s="1149">
        <f>D85-E85</f>
        <v>0</v>
      </c>
      <c r="G85" s="88"/>
      <c r="H85" s="88"/>
    </row>
    <row r="86" spans="1:8" ht="20.100000000000001" customHeight="1">
      <c r="A86" s="98"/>
      <c r="B86" s="98"/>
      <c r="C86" s="688" t="s">
        <v>157</v>
      </c>
      <c r="D86" s="687">
        <f>VLOOKUP($D$7,VLOOKUP!$A$7:$E$35,3)</f>
        <v>4630187</v>
      </c>
      <c r="E86" s="1149">
        <f>'EXHIBIT D'!G81</f>
        <v>4630187</v>
      </c>
      <c r="F86" s="1149">
        <f>D86-E86</f>
        <v>0</v>
      </c>
      <c r="G86" s="88"/>
      <c r="H86" s="88"/>
    </row>
    <row r="87" spans="1:8" ht="20.100000000000001" customHeight="1" thickBot="1">
      <c r="A87" s="97"/>
      <c r="B87" s="97"/>
      <c r="C87" s="143" t="s">
        <v>706</v>
      </c>
      <c r="D87" s="687">
        <f>VLOOKUP($D$7,VLOOKUP!$A$187:$B$215,2)</f>
        <v>666964</v>
      </c>
      <c r="E87" s="1150">
        <f>'EXHIBIT D'!G76</f>
        <v>666964</v>
      </c>
      <c r="F87" s="1149">
        <f>D87-E87</f>
        <v>0</v>
      </c>
      <c r="G87" s="88"/>
      <c r="H87" s="88"/>
    </row>
    <row r="88" spans="1:8" ht="20.100000000000001" customHeight="1" thickBot="1">
      <c r="A88" s="97"/>
      <c r="B88" s="97"/>
      <c r="C88" s="144" t="s">
        <v>158</v>
      </c>
      <c r="D88" s="145">
        <f>SUM(D84:D87)</f>
        <v>31045707</v>
      </c>
      <c r="E88" s="145">
        <f>SUM(E84:E87)</f>
        <v>31045707</v>
      </c>
      <c r="F88" s="145">
        <f>SUM(F84:F87)</f>
        <v>0</v>
      </c>
      <c r="G88" s="88"/>
      <c r="H88" s="88"/>
    </row>
    <row r="89" spans="1:8">
      <c r="A89" s="97"/>
      <c r="B89" s="97"/>
      <c r="C89" s="146"/>
      <c r="D89" s="146"/>
      <c r="E89" s="146"/>
      <c r="F89" s="88"/>
      <c r="G89" s="88"/>
      <c r="H89" s="88"/>
    </row>
    <row r="90" spans="1:8" ht="20.100000000000001" customHeight="1">
      <c r="A90" s="97"/>
      <c r="B90" s="97"/>
      <c r="C90" s="146"/>
      <c r="D90" s="146"/>
      <c r="E90" s="146"/>
      <c r="F90" s="88"/>
      <c r="G90" s="88"/>
      <c r="H90" s="88"/>
    </row>
    <row r="91" spans="1:8" ht="20.100000000000001" customHeight="1">
      <c r="A91" s="97" t="s">
        <v>159</v>
      </c>
      <c r="B91" s="97"/>
      <c r="C91" s="97" t="s">
        <v>160</v>
      </c>
      <c r="D91" s="88"/>
      <c r="E91" s="88"/>
      <c r="F91" s="88"/>
      <c r="G91" s="88"/>
      <c r="H91" s="88"/>
    </row>
    <row r="92" spans="1:8" ht="20.100000000000001" customHeight="1">
      <c r="A92" s="98"/>
      <c r="B92" s="98"/>
      <c r="C92" s="97"/>
      <c r="D92" s="88"/>
      <c r="E92" s="88"/>
      <c r="F92" s="88"/>
      <c r="G92" s="88"/>
      <c r="H92" s="88"/>
    </row>
    <row r="93" spans="1:8" ht="20.100000000000001" customHeight="1">
      <c r="A93" s="98"/>
      <c r="B93" s="98"/>
      <c r="C93" s="689" t="str">
        <f>IF(+'EXHIBIT E'!B21=+'EXHIBIT D'!G194,"Equal","Not Equal")</f>
        <v>Equal</v>
      </c>
      <c r="D93" s="88" t="s">
        <v>161</v>
      </c>
      <c r="E93" s="88"/>
      <c r="F93" s="88"/>
      <c r="G93" s="93"/>
      <c r="H93" s="88"/>
    </row>
    <row r="94" spans="1:8" ht="20.100000000000001" customHeight="1">
      <c r="A94" s="98"/>
      <c r="B94" s="98"/>
      <c r="C94" s="689" t="str">
        <f>IF(+'EXHIBIT E'!C21=+'EXHIBIT D'!G228,"Equal","Not Equal")</f>
        <v>Equal</v>
      </c>
      <c r="D94" s="88" t="s">
        <v>162</v>
      </c>
      <c r="E94" s="147"/>
      <c r="F94" s="88"/>
      <c r="G94" s="93"/>
      <c r="H94" s="88"/>
    </row>
    <row r="95" spans="1:8" ht="20.100000000000001" customHeight="1">
      <c r="C95" s="689" t="str">
        <f>IF(+'EXHIBIT E'!D21=+'EXHIBIT D'!G246,"Equal","Not Equal")</f>
        <v>Equal</v>
      </c>
      <c r="D95" s="88" t="s">
        <v>163</v>
      </c>
      <c r="E95" s="147"/>
      <c r="F95" s="88"/>
      <c r="G95" s="88"/>
      <c r="H95" s="88"/>
    </row>
    <row r="96" spans="1:8" ht="20.100000000000001" customHeight="1">
      <c r="A96" s="97"/>
      <c r="B96" s="97"/>
      <c r="C96" s="690" t="str">
        <f>IF(+'EXHIBIT E'!E21=+'EXHIBIT D'!G248,"Equal","Not Equal")</f>
        <v>Equal</v>
      </c>
      <c r="D96" s="148" t="s">
        <v>50</v>
      </c>
      <c r="E96" s="147"/>
      <c r="F96" s="88"/>
      <c r="G96" s="93"/>
      <c r="H96" s="88"/>
    </row>
    <row r="97" spans="1:8" ht="20.100000000000001" customHeight="1">
      <c r="A97" s="98"/>
      <c r="B97" s="98"/>
      <c r="E97" s="88"/>
      <c r="F97" s="88"/>
      <c r="G97" s="124"/>
      <c r="H97" s="88"/>
    </row>
    <row r="98" spans="1:8" ht="20.100000000000001" customHeight="1">
      <c r="A98" s="98"/>
      <c r="B98" s="98"/>
      <c r="E98" s="88"/>
      <c r="F98" s="88"/>
      <c r="G98" s="88"/>
      <c r="H98" s="88"/>
    </row>
    <row r="99" spans="1:8" ht="42" customHeight="1">
      <c r="A99" s="149" t="s">
        <v>164</v>
      </c>
      <c r="B99" s="150"/>
      <c r="C99" s="926" t="s">
        <v>724</v>
      </c>
      <c r="D99" s="926"/>
      <c r="E99" s="926"/>
      <c r="F99" s="926"/>
      <c r="G99" s="849"/>
      <c r="H99" s="849"/>
    </row>
    <row r="100" spans="1:8" ht="20.100000000000001" customHeight="1">
      <c r="A100" s="149"/>
      <c r="B100" s="150"/>
      <c r="C100" s="849"/>
      <c r="D100" s="849"/>
      <c r="E100" s="849"/>
      <c r="F100" s="849"/>
      <c r="G100" s="88"/>
      <c r="H100" s="88"/>
    </row>
    <row r="101" spans="1:8" ht="20.100000000000001" customHeight="1">
      <c r="C101" s="691">
        <f>+'EXHIBIT A'!E40</f>
        <v>5768294</v>
      </c>
      <c r="D101" s="836" t="s">
        <v>719</v>
      </c>
      <c r="E101" s="836"/>
      <c r="F101" s="836"/>
      <c r="G101" s="88"/>
      <c r="H101" s="88"/>
    </row>
    <row r="102" spans="1:8" ht="20.100000000000001" customHeight="1">
      <c r="A102" s="95"/>
      <c r="B102" s="95"/>
      <c r="C102" s="691">
        <f>'EXHIBIT D'!G266-'EXHIBIT D'!G252-'EXHIBIT D'!G264</f>
        <v>5768294</v>
      </c>
      <c r="D102" s="838" t="s">
        <v>720</v>
      </c>
      <c r="E102" s="838"/>
      <c r="F102" s="838"/>
      <c r="G102" s="88"/>
      <c r="H102" s="88"/>
    </row>
    <row r="103" spans="1:8" ht="66.599999999999994" customHeight="1">
      <c r="A103" s="151"/>
      <c r="B103" s="151"/>
      <c r="C103" s="692">
        <f>C101-C102</f>
        <v>0</v>
      </c>
      <c r="D103" s="927" t="s">
        <v>723</v>
      </c>
      <c r="E103" s="927"/>
      <c r="F103" s="927"/>
      <c r="G103" s="927"/>
      <c r="H103" s="88"/>
    </row>
    <row r="104" spans="1:8" ht="20.100000000000001" customHeight="1">
      <c r="C104" s="152"/>
      <c r="E104" s="88"/>
      <c r="F104" s="88"/>
      <c r="G104" s="88"/>
      <c r="H104" s="88"/>
    </row>
    <row r="105" spans="1:8" ht="20.100000000000001" customHeight="1">
      <c r="C105" s="152"/>
      <c r="D105" s="88"/>
      <c r="E105" s="88"/>
      <c r="F105" s="88"/>
      <c r="G105" s="88"/>
      <c r="H105" s="88"/>
    </row>
    <row r="106" spans="1:8" ht="63" customHeight="1">
      <c r="A106" s="153" t="s">
        <v>165</v>
      </c>
      <c r="B106" s="95"/>
      <c r="C106" s="920" t="s">
        <v>729</v>
      </c>
      <c r="D106" s="920"/>
      <c r="E106" s="920"/>
      <c r="F106" s="920"/>
      <c r="G106" s="920"/>
      <c r="H106" s="837"/>
    </row>
    <row r="107" spans="1:8" ht="20.100000000000001" customHeight="1">
      <c r="A107" s="151"/>
      <c r="B107" s="151"/>
    </row>
    <row r="108" spans="1:8" ht="24.75" customHeight="1">
      <c r="A108" s="151"/>
      <c r="B108" s="151"/>
      <c r="C108" s="154">
        <f>'EXHIBIT A'!E14</f>
        <v>17551186</v>
      </c>
      <c r="D108" s="17" t="s">
        <v>721</v>
      </c>
    </row>
    <row r="109" spans="1:8" ht="26.25" customHeight="1">
      <c r="A109" s="151"/>
      <c r="B109" s="151"/>
      <c r="C109" s="693">
        <f>'EXHIBIT A'!E36</f>
        <v>17551186</v>
      </c>
      <c r="D109" s="17" t="s">
        <v>722</v>
      </c>
    </row>
    <row r="110" spans="1:8" ht="26.1" customHeight="1">
      <c r="A110" s="151"/>
      <c r="B110" s="151"/>
      <c r="C110" s="694">
        <f>C108-C109</f>
        <v>0</v>
      </c>
      <c r="D110" s="89" t="s">
        <v>166</v>
      </c>
      <c r="E110" s="89"/>
      <c r="F110" s="89"/>
      <c r="G110" s="89"/>
    </row>
    <row r="111" spans="1:8" ht="20.100000000000001" customHeight="1">
      <c r="A111" s="151"/>
      <c r="B111" s="151"/>
      <c r="C111" s="154"/>
    </row>
    <row r="112" spans="1:8" ht="26.1" customHeight="1">
      <c r="A112" s="151"/>
      <c r="B112" s="151"/>
      <c r="C112" s="692">
        <f>'EXHIBIT D'!G186</f>
        <v>0</v>
      </c>
      <c r="D112" s="148" t="s">
        <v>167</v>
      </c>
      <c r="E112" s="92"/>
      <c r="F112" s="92"/>
    </row>
    <row r="113" spans="1:8" ht="20.100000000000001" customHeight="1"/>
    <row r="114" spans="1:8" ht="38.450000000000003" customHeight="1">
      <c r="C114" s="155">
        <f>C110+C112</f>
        <v>0</v>
      </c>
      <c r="D114" s="927" t="s">
        <v>725</v>
      </c>
      <c r="E114" s="927"/>
      <c r="F114" s="927"/>
      <c r="G114" s="927"/>
    </row>
    <row r="115" spans="1:8" ht="20.100000000000001" customHeight="1">
      <c r="C115" s="154"/>
      <c r="D115" s="16"/>
    </row>
    <row r="116" spans="1:8" ht="20.100000000000001" customHeight="1">
      <c r="A116" s="28"/>
      <c r="B116" s="28"/>
      <c r="C116" s="28"/>
    </row>
    <row r="117" spans="1:8" ht="39" customHeight="1">
      <c r="A117" s="156" t="s">
        <v>168</v>
      </c>
      <c r="B117" s="28"/>
      <c r="C117" s="920" t="s">
        <v>169</v>
      </c>
      <c r="D117" s="920"/>
      <c r="E117" s="920"/>
      <c r="F117" s="920"/>
      <c r="G117" s="920"/>
      <c r="H117" s="837"/>
    </row>
    <row r="118" spans="1:8" ht="20.100000000000001" customHeight="1"/>
    <row r="119" spans="1:8" ht="20.100000000000001" customHeight="1">
      <c r="C119" s="157">
        <f>IF('EXHIBIT G'!D118=0,"No Credit Hours or Not Applicable",('EXHIBIT G'!D118/'EXHIBIT C'!F10))</f>
        <v>91.790038314176243</v>
      </c>
      <c r="D119" s="17" t="s">
        <v>87</v>
      </c>
    </row>
    <row r="120" spans="1:8" ht="20.100000000000001" customHeight="1">
      <c r="C120" s="158"/>
    </row>
    <row r="121" spans="1:8" ht="20.100000000000001" customHeight="1">
      <c r="C121" s="159">
        <f>IF('EXHIBIT G'!D119=0,"No Credit Hours or Not Applicable",('EXHIBIT G'!D119/'EXHIBIT C'!D19))</f>
        <v>275.37007874015745</v>
      </c>
      <c r="D121" s="17" t="s">
        <v>170</v>
      </c>
      <c r="F121" s="28"/>
      <c r="G121" s="28"/>
      <c r="H121" s="28"/>
    </row>
    <row r="122" spans="1:8" ht="20.100000000000001" customHeight="1">
      <c r="C122" s="160"/>
      <c r="F122" s="28"/>
      <c r="G122" s="28"/>
      <c r="H122" s="28"/>
    </row>
    <row r="123" spans="1:8" ht="20.100000000000001" customHeight="1">
      <c r="C123" s="851"/>
      <c r="D123" s="852"/>
      <c r="E123" s="852"/>
    </row>
    <row r="124" spans="1:8" ht="20.100000000000001" customHeight="1">
      <c r="A124" s="28" t="s">
        <v>171</v>
      </c>
      <c r="B124" s="28"/>
      <c r="C124" s="28" t="s">
        <v>172</v>
      </c>
    </row>
    <row r="125" spans="1:8" ht="20.100000000000001" customHeight="1"/>
    <row r="126" spans="1:8" ht="42.6" customHeight="1">
      <c r="C126" s="161" t="str">
        <f>IF(+'EXHIBIT G'!D118='EXHIBIT C'!H10,"Equal","Not Equal")</f>
        <v>Equal</v>
      </c>
      <c r="D126" s="928" t="s">
        <v>726</v>
      </c>
      <c r="E126" s="928"/>
      <c r="F126" s="928"/>
      <c r="G126" s="928"/>
    </row>
    <row r="127" spans="1:8" ht="20.100000000000001" customHeight="1">
      <c r="C127" s="158"/>
      <c r="D127" s="90"/>
      <c r="E127" s="90"/>
      <c r="F127" s="90"/>
      <c r="G127" s="90"/>
    </row>
    <row r="128" spans="1:8" ht="20.100000000000001" customHeight="1"/>
    <row r="129" spans="1:8" ht="58.35" customHeight="1">
      <c r="C129" s="161" t="str">
        <f>IF(+'EXHIBIT G'!D119='EXHIBIT C'!F19,"Equal","Not Equal")</f>
        <v>Equal</v>
      </c>
      <c r="D129" s="928" t="s">
        <v>727</v>
      </c>
      <c r="E129" s="928"/>
      <c r="F129" s="928"/>
      <c r="G129" s="928"/>
    </row>
    <row r="130" spans="1:8" ht="20.100000000000001" customHeight="1">
      <c r="C130" s="158"/>
      <c r="D130" s="90"/>
      <c r="E130" s="90"/>
      <c r="F130" s="90"/>
      <c r="G130" s="90"/>
    </row>
    <row r="131" spans="1:8" ht="20.100000000000001" customHeight="1">
      <c r="C131" s="158"/>
      <c r="D131" s="850"/>
      <c r="E131" s="850"/>
      <c r="F131" s="850"/>
      <c r="G131" s="850"/>
    </row>
    <row r="132" spans="1:8" ht="20.100000000000001" customHeight="1">
      <c r="C132" s="16"/>
      <c r="D132" s="850"/>
      <c r="E132" s="850"/>
      <c r="F132" s="850"/>
      <c r="G132" s="850"/>
    </row>
    <row r="133" spans="1:8" ht="62.1" customHeight="1">
      <c r="A133" s="156" t="s">
        <v>173</v>
      </c>
      <c r="B133" s="28"/>
      <c r="C133" s="920" t="s">
        <v>728</v>
      </c>
      <c r="D133" s="920"/>
      <c r="E133" s="920"/>
      <c r="F133" s="920"/>
      <c r="G133" s="920"/>
      <c r="H133" s="837"/>
    </row>
    <row r="134" spans="1:8" ht="20.100000000000001" customHeight="1"/>
    <row r="135" spans="1:8" ht="20.100000000000001" customHeight="1">
      <c r="C135" s="161" t="str">
        <f>IF(+'EXHIBIT G'!F113='EXHIBIT G'!F129,"Equal","Not Equal")</f>
        <v>Equal</v>
      </c>
      <c r="D135" s="836" t="s">
        <v>174</v>
      </c>
      <c r="E135" s="836"/>
      <c r="F135" s="836"/>
    </row>
    <row r="136" spans="1:8" ht="20.100000000000001" customHeight="1" thickBot="1">
      <c r="C136" s="16"/>
    </row>
    <row r="137" spans="1:8" ht="24.6" customHeight="1" thickBot="1">
      <c r="C137" s="845" t="s">
        <v>748</v>
      </c>
      <c r="D137" s="846"/>
      <c r="E137" s="846"/>
      <c r="F137" s="846"/>
      <c r="G137" s="847"/>
      <c r="H137" s="28"/>
    </row>
    <row r="138" spans="1:8" ht="199.5" customHeight="1" thickBot="1">
      <c r="C138" s="1114"/>
      <c r="D138" s="1115"/>
      <c r="E138" s="1115"/>
      <c r="F138" s="1115"/>
      <c r="G138" s="1116"/>
      <c r="H138" s="162"/>
    </row>
    <row r="139" spans="1:8" ht="20.100000000000001" customHeight="1"/>
    <row r="140" spans="1:8" ht="20.100000000000001" customHeight="1"/>
    <row r="141" spans="1:8" ht="20.100000000000001" customHeight="1"/>
    <row r="142" spans="1:8" ht="20.100000000000001" customHeight="1"/>
    <row r="143" spans="1:8" ht="20.100000000000001" customHeight="1"/>
    <row r="144" spans="1:8" ht="20.100000000000001" customHeight="1"/>
    <row r="145" ht="20.100000000000001" customHeight="1"/>
    <row r="146" ht="20.100000000000001" customHeight="1"/>
    <row r="147" ht="20.100000000000001" customHeight="1"/>
    <row r="148" ht="20.100000000000001" customHeight="1"/>
    <row r="149" ht="20.100000000000001" customHeight="1"/>
    <row r="150" ht="20.100000000000001" customHeight="1"/>
    <row r="151" ht="20.100000000000001" customHeight="1"/>
    <row r="152" ht="20.100000000000001" customHeight="1"/>
    <row r="153" ht="20.100000000000001" customHeight="1"/>
    <row r="154" ht="20.100000000000001" customHeight="1"/>
    <row r="155" ht="20.100000000000001" customHeight="1"/>
    <row r="156" ht="20.100000000000001" customHeight="1"/>
    <row r="157" ht="20.100000000000001" customHeight="1"/>
    <row r="158" ht="20.100000000000001" customHeight="1"/>
    <row r="159" ht="20.100000000000001" customHeight="1"/>
    <row r="160" ht="20.100000000000001" customHeight="1"/>
    <row r="161" ht="20.100000000000001" customHeight="1"/>
    <row r="162" ht="20.100000000000001" customHeight="1"/>
    <row r="163" ht="20.100000000000001" customHeight="1"/>
    <row r="164" ht="20.100000000000001" customHeight="1"/>
    <row r="165" ht="20.100000000000001" customHeight="1"/>
    <row r="166" ht="20.100000000000001" customHeight="1"/>
    <row r="167" ht="20.100000000000001" customHeight="1"/>
    <row r="168" ht="20.100000000000001" customHeight="1"/>
    <row r="169" ht="20.100000000000001" customHeight="1"/>
    <row r="170" ht="20.100000000000001" customHeight="1"/>
    <row r="171" ht="20.100000000000001" customHeight="1"/>
    <row r="172" ht="20.100000000000001" customHeight="1"/>
    <row r="173" ht="20.100000000000001" customHeight="1"/>
    <row r="174" ht="20.100000000000001" customHeight="1"/>
    <row r="175" ht="20.100000000000001" customHeight="1"/>
    <row r="176" ht="20.100000000000001" customHeight="1"/>
    <row r="177" ht="20.100000000000001" customHeight="1"/>
    <row r="178" ht="20.100000000000001" customHeight="1"/>
    <row r="179" ht="20.100000000000001" customHeight="1"/>
    <row r="180" ht="20.100000000000001" customHeight="1"/>
    <row r="181" ht="20.100000000000001" customHeight="1"/>
    <row r="182" ht="20.100000000000001" customHeight="1"/>
    <row r="183" ht="20.100000000000001" customHeight="1"/>
    <row r="184" ht="20.100000000000001" customHeight="1"/>
    <row r="185" ht="20.100000000000001" customHeight="1"/>
    <row r="186" ht="20.100000000000001" customHeight="1"/>
    <row r="187" ht="20.100000000000001" customHeight="1"/>
    <row r="188" ht="20.100000000000001" customHeight="1"/>
    <row r="189" ht="20.100000000000001" customHeight="1"/>
    <row r="190" ht="20.100000000000001" customHeight="1"/>
    <row r="191" ht="20.100000000000001" customHeight="1"/>
    <row r="192" ht="20.100000000000001" customHeight="1"/>
    <row r="193" ht="20.100000000000001" customHeight="1"/>
    <row r="194" ht="20.100000000000001" customHeight="1"/>
    <row r="195" ht="20.100000000000001" customHeight="1"/>
    <row r="196" ht="20.100000000000001" customHeight="1"/>
    <row r="197" ht="20.100000000000001" customHeight="1"/>
    <row r="198" ht="20.100000000000001" customHeight="1"/>
    <row r="199" ht="20.100000000000001" customHeight="1"/>
    <row r="200" ht="20.100000000000001" customHeight="1"/>
    <row r="201" ht="20.100000000000001" customHeight="1"/>
    <row r="202" ht="20.100000000000001" customHeight="1"/>
    <row r="203" ht="20.100000000000001" customHeight="1"/>
    <row r="204" ht="20.100000000000001" customHeight="1"/>
    <row r="205" ht="20.100000000000001" customHeight="1"/>
    <row r="206" ht="20.100000000000001" customHeight="1"/>
    <row r="207" ht="20.100000000000001" customHeight="1"/>
    <row r="208" ht="20.100000000000001" customHeight="1"/>
    <row r="209" ht="20.100000000000001" customHeight="1"/>
    <row r="210" ht="20.100000000000001" customHeight="1"/>
    <row r="211" ht="20.100000000000001" customHeight="1"/>
    <row r="212" ht="20.100000000000001" customHeight="1"/>
    <row r="213" ht="20.100000000000001" customHeight="1"/>
    <row r="214" ht="20.100000000000001" customHeight="1"/>
    <row r="215" ht="20.100000000000001" customHeight="1"/>
    <row r="216" ht="20.100000000000001" customHeight="1"/>
    <row r="217" ht="20.100000000000001" customHeight="1"/>
    <row r="218" ht="20.100000000000001" customHeight="1"/>
    <row r="219" ht="20.100000000000001" customHeight="1"/>
    <row r="220" ht="20.100000000000001" customHeight="1"/>
    <row r="221" ht="20.100000000000001" customHeight="1"/>
    <row r="222" ht="20.100000000000001" customHeight="1"/>
    <row r="223" ht="20.100000000000001" customHeight="1"/>
    <row r="224" ht="20.100000000000001" customHeight="1"/>
    <row r="225" ht="20.100000000000001" customHeight="1"/>
    <row r="226" ht="20.100000000000001" customHeight="1"/>
    <row r="227" ht="20.100000000000001" customHeight="1"/>
    <row r="228" ht="20.100000000000001" customHeight="1"/>
    <row r="229" ht="20.100000000000001" customHeight="1"/>
    <row r="230" ht="20.100000000000001" customHeight="1"/>
    <row r="231" ht="20.100000000000001" customHeight="1"/>
    <row r="232" ht="20.100000000000001" customHeight="1"/>
    <row r="233" ht="20.100000000000001" customHeight="1"/>
    <row r="234" ht="20.100000000000001" customHeight="1"/>
    <row r="235" ht="20.100000000000001" customHeight="1"/>
    <row r="236" ht="20.100000000000001" customHeight="1"/>
    <row r="237" ht="20.100000000000001" customHeight="1"/>
    <row r="238" ht="20.100000000000001" customHeight="1"/>
    <row r="239" ht="20.100000000000001" customHeight="1"/>
    <row r="240" ht="20.100000000000001" customHeight="1"/>
    <row r="241" ht="20.100000000000001" customHeight="1"/>
    <row r="242" ht="20.100000000000001" customHeight="1"/>
    <row r="243" ht="20.100000000000001" customHeight="1"/>
    <row r="244" ht="20.100000000000001" customHeight="1"/>
    <row r="245" ht="20.100000000000001" customHeight="1"/>
    <row r="246" ht="20.100000000000001" customHeight="1"/>
    <row r="247" ht="20.100000000000001" customHeight="1"/>
    <row r="248" ht="20.100000000000001" customHeight="1"/>
    <row r="249" ht="20.100000000000001" customHeight="1"/>
    <row r="250" ht="20.100000000000001" customHeight="1"/>
    <row r="251" ht="20.100000000000001" customHeight="1"/>
    <row r="252" ht="20.100000000000001" customHeight="1"/>
    <row r="253" ht="20.100000000000001" customHeight="1"/>
    <row r="254" ht="20.100000000000001" customHeight="1"/>
    <row r="255" ht="20.100000000000001" customHeight="1"/>
    <row r="256" ht="20.100000000000001" customHeight="1"/>
    <row r="257" ht="20.100000000000001" customHeight="1"/>
    <row r="258" ht="20.100000000000001" customHeight="1"/>
    <row r="259" ht="20.100000000000001" customHeight="1"/>
    <row r="260" ht="20.100000000000001" customHeight="1"/>
    <row r="261" ht="20.100000000000001" customHeight="1"/>
    <row r="262" ht="20.100000000000001" customHeight="1"/>
    <row r="263" ht="20.100000000000001" customHeight="1"/>
    <row r="264" ht="20.100000000000001" customHeight="1"/>
    <row r="265" ht="20.100000000000001" customHeight="1"/>
    <row r="266" ht="20.100000000000001" customHeight="1"/>
    <row r="267" ht="20.100000000000001" customHeight="1"/>
    <row r="268" ht="20.100000000000001" customHeight="1"/>
    <row r="269" ht="20.100000000000001" customHeight="1"/>
    <row r="270" ht="20.100000000000001" customHeight="1"/>
    <row r="271" ht="20.100000000000001" customHeight="1"/>
    <row r="272" ht="20.100000000000001" customHeight="1"/>
    <row r="273" ht="20.100000000000001" customHeight="1"/>
    <row r="274" ht="20.100000000000001" customHeight="1"/>
    <row r="275" ht="20.100000000000001" customHeight="1"/>
    <row r="276" ht="20.100000000000001" customHeight="1"/>
    <row r="277" ht="20.100000000000001" customHeight="1"/>
    <row r="278" ht="20.100000000000001" customHeight="1"/>
    <row r="279" ht="20.100000000000001" customHeight="1"/>
    <row r="280" ht="20.100000000000001" customHeight="1"/>
    <row r="281" ht="20.100000000000001" customHeight="1"/>
    <row r="282" ht="20.100000000000001" customHeight="1"/>
    <row r="283" ht="20.100000000000001" customHeight="1"/>
    <row r="284" ht="20.100000000000001" customHeight="1"/>
    <row r="285" ht="20.100000000000001" customHeight="1"/>
    <row r="286" ht="20.100000000000001" customHeight="1"/>
    <row r="287" ht="20.100000000000001" customHeight="1"/>
    <row r="288" ht="20.100000000000001" customHeight="1"/>
    <row r="289" ht="20.100000000000001" customHeight="1"/>
    <row r="290" ht="20.100000000000001" customHeight="1"/>
    <row r="291" ht="20.100000000000001" customHeight="1"/>
    <row r="292" ht="20.100000000000001" customHeight="1"/>
    <row r="293" ht="20.100000000000001" customHeight="1"/>
    <row r="294" ht="20.100000000000001" customHeight="1"/>
    <row r="295" ht="20.100000000000001" customHeight="1"/>
    <row r="296" ht="20.100000000000001" customHeight="1"/>
    <row r="297" ht="20.100000000000001" customHeight="1"/>
    <row r="298" ht="20.100000000000001" customHeight="1"/>
    <row r="299" ht="20.100000000000001" customHeight="1"/>
    <row r="300" ht="20.100000000000001" customHeight="1"/>
    <row r="301" ht="20.100000000000001" customHeight="1"/>
    <row r="302" ht="20.100000000000001" customHeight="1"/>
    <row r="303" ht="20.100000000000001" customHeight="1"/>
    <row r="304" ht="20.100000000000001" customHeight="1"/>
    <row r="305" ht="20.100000000000001" customHeight="1"/>
    <row r="306" ht="20.100000000000001" customHeight="1"/>
    <row r="307" ht="20.100000000000001" customHeight="1"/>
    <row r="308" ht="20.100000000000001" customHeight="1"/>
    <row r="309" ht="20.100000000000001" customHeight="1"/>
    <row r="310" ht="20.100000000000001" customHeight="1"/>
    <row r="311" ht="20.100000000000001" customHeight="1"/>
    <row r="312" ht="20.100000000000001" customHeight="1"/>
    <row r="313" ht="20.100000000000001" customHeight="1"/>
    <row r="314" ht="20.100000000000001" customHeight="1"/>
    <row r="315" ht="20.100000000000001" customHeight="1"/>
    <row r="316" ht="20.100000000000001" customHeight="1"/>
    <row r="317" ht="20.100000000000001" customHeight="1"/>
    <row r="318" ht="20.100000000000001" customHeight="1"/>
    <row r="319" ht="20.100000000000001" customHeight="1"/>
    <row r="320" ht="20.100000000000001" customHeight="1"/>
    <row r="321" ht="20.100000000000001" customHeight="1"/>
    <row r="322" ht="20.100000000000001" customHeight="1"/>
    <row r="323" ht="20.100000000000001" customHeight="1"/>
    <row r="324" ht="20.100000000000001" customHeight="1"/>
    <row r="325" ht="20.100000000000001" customHeight="1"/>
    <row r="326" ht="20.100000000000001" customHeight="1"/>
    <row r="327" ht="20.100000000000001" customHeight="1"/>
    <row r="328" ht="20.100000000000001" customHeight="1"/>
    <row r="329" ht="20.100000000000001" customHeight="1"/>
    <row r="330" ht="20.100000000000001" customHeight="1"/>
    <row r="331" ht="20.100000000000001" customHeight="1"/>
    <row r="332" ht="20.100000000000001" customHeight="1"/>
    <row r="333" ht="20.100000000000001" customHeight="1"/>
    <row r="334" ht="20.100000000000001" customHeight="1"/>
    <row r="335" ht="20.100000000000001" customHeight="1"/>
    <row r="336" ht="20.100000000000001" customHeight="1"/>
    <row r="337" ht="20.100000000000001" customHeight="1"/>
    <row r="338" ht="20.100000000000001" customHeight="1"/>
    <row r="339" ht="20.100000000000001" customHeight="1"/>
    <row r="340" ht="20.100000000000001" customHeight="1"/>
    <row r="341" ht="20.100000000000001" customHeight="1"/>
    <row r="342" ht="20.100000000000001" customHeight="1"/>
    <row r="343" ht="20.100000000000001" customHeight="1"/>
    <row r="344" ht="20.100000000000001" customHeight="1"/>
    <row r="345" ht="20.100000000000001" customHeight="1"/>
    <row r="346" ht="20.100000000000001" customHeight="1"/>
    <row r="347" ht="20.100000000000001" customHeight="1"/>
    <row r="348" ht="20.100000000000001" customHeight="1"/>
    <row r="349" ht="20.100000000000001" customHeight="1"/>
    <row r="350" ht="20.100000000000001" customHeight="1"/>
    <row r="351" ht="20.100000000000001" customHeight="1"/>
    <row r="352" ht="20.100000000000001" customHeight="1"/>
    <row r="353" ht="20.100000000000001" customHeight="1"/>
    <row r="354" ht="20.100000000000001" customHeight="1"/>
    <row r="355" ht="20.100000000000001" customHeight="1"/>
    <row r="356" ht="20.100000000000001" customHeight="1"/>
    <row r="357" ht="20.100000000000001" customHeight="1"/>
    <row r="358" ht="20.100000000000001" customHeight="1"/>
    <row r="359" ht="20.100000000000001" customHeight="1"/>
    <row r="360" ht="20.100000000000001" customHeight="1"/>
    <row r="361" ht="20.100000000000001" customHeight="1"/>
    <row r="362" ht="20.100000000000001" customHeight="1"/>
    <row r="363" ht="20.100000000000001" customHeight="1"/>
    <row r="364" ht="20.100000000000001" customHeight="1"/>
    <row r="365" ht="20.100000000000001" customHeight="1"/>
    <row r="366" ht="20.100000000000001" customHeight="1"/>
    <row r="367" ht="20.100000000000001" customHeight="1"/>
    <row r="368" ht="20.100000000000001" customHeight="1"/>
    <row r="369" ht="20.100000000000001" customHeight="1"/>
    <row r="370" ht="20.100000000000001" customHeight="1"/>
    <row r="371" ht="20.100000000000001" customHeight="1"/>
    <row r="372" ht="20.100000000000001" customHeight="1"/>
    <row r="373" ht="20.100000000000001" customHeight="1"/>
    <row r="374" ht="20.100000000000001" customHeight="1"/>
    <row r="375" ht="20.100000000000001" customHeight="1"/>
    <row r="376" ht="20.100000000000001" customHeight="1"/>
    <row r="377" ht="20.100000000000001" customHeight="1"/>
    <row r="378" ht="20.100000000000001" customHeight="1"/>
    <row r="379" ht="20.100000000000001" customHeight="1"/>
    <row r="380" ht="20.100000000000001" customHeight="1"/>
    <row r="381" ht="20.100000000000001" customHeight="1"/>
    <row r="382" ht="20.100000000000001" customHeight="1"/>
    <row r="383" ht="20.100000000000001" customHeight="1"/>
    <row r="384" ht="20.100000000000001" customHeight="1"/>
    <row r="385" ht="20.100000000000001" customHeight="1"/>
    <row r="386" ht="20.100000000000001" customHeight="1"/>
    <row r="387" ht="20.100000000000001" customHeight="1"/>
    <row r="388" ht="20.100000000000001" customHeight="1"/>
    <row r="389" ht="20.100000000000001" customHeight="1"/>
    <row r="390" ht="20.100000000000001" customHeight="1"/>
  </sheetData>
  <sheetProtection algorithmName="SHA-512" hashValue="+/09nMvSTSvfOrfM0UO8wC15nJSddCDim120igPdQ7ZoOYVQe90nicaqDheEpuRWrsSKfRtfSI7iF6/R7GUjsg==" saltValue="YdRWnYh/y3aV113B3ywrIg=="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14:C115">
    <cfRule type="cellIs" dxfId="2" priority="11" operator="lessThan">
      <formula>0</formula>
    </cfRule>
    <cfRule type="cellIs" dxfId="1" priority="12" operator="greaterThan">
      <formula>0</formula>
    </cfRule>
  </conditionalFormatting>
  <conditionalFormatting sqref="C135">
    <cfRule type="containsText" dxfId="0" priority="1" operator="containsText" text="Not Equal">
      <formula>NOT(ISERROR(SEARCH("Not Equal",C135)))</formula>
    </cfRule>
  </conditionalFormatting>
  <dataValidations count="1">
    <dataValidation allowBlank="1" showInputMessage="1" showErrorMessage="1" promptTitle="Select" sqref="E7:F7" xr:uid="{00000000-0002-0000-0300-000000000000}"/>
  </dataValidations>
  <pageMargins left="0.75" right="0.75" top="1" bottom="1" header="0.5" footer="0.5"/>
  <pageSetup scale="34" orientation="portrait" r:id="rId1"/>
  <headerFooter alignWithMargins="0">
    <oddFooter>&amp;L&amp;Z&amp;F&amp;R&amp;D</oddFooter>
  </headerFooter>
  <rowBreaks count="2" manualBreakCount="2">
    <brk id="54" max="8" man="1"/>
    <brk id="90" max="8" man="1"/>
  </rowBreaks>
  <colBreaks count="1" manualBreakCount="1">
    <brk id="16" min="1" max="39" man="1"/>
  </colBreaks>
  <ignoredErrors>
    <ignoredError sqref="A71 A105:A106 A20:A21 A133:A134 A117:A121 A128:A129 A123:A126 A101:A103 A12:A18 A7:A8 A81:A99 A32:A37 A10" numberStoredAsText="1"/>
    <ignoredError sqref="E84 C17 F59:F65 G59:G65 D59:D64 F44:F50 G44:G50 D44:D50 D84 F84:F86 D65 E86 D86"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r:uid="{00000000-0002-0000-0300-000001000000}">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3" tint="0.79998168889431442"/>
  </sheetPr>
  <dimension ref="B1:J91"/>
  <sheetViews>
    <sheetView showGridLines="0" zoomScale="70" zoomScaleNormal="70" zoomScaleSheetLayoutView="90" zoomScalePageLayoutView="70" workbookViewId="0"/>
  </sheetViews>
  <sheetFormatPr defaultColWidth="9.140625" defaultRowHeight="21"/>
  <cols>
    <col min="1" max="1" width="9.140625" style="17"/>
    <col min="2" max="2" width="21.28515625" style="17" customWidth="1"/>
    <col min="3" max="3" width="75.140625" style="17" customWidth="1"/>
    <col min="4" max="4" width="40.28515625" style="17" customWidth="1"/>
    <col min="5" max="5" width="24" style="17" customWidth="1"/>
    <col min="6" max="6" width="3" style="17" customWidth="1"/>
    <col min="7" max="9" width="9.140625" style="17"/>
    <col min="10" max="10" width="16.7109375" style="17" customWidth="1"/>
    <col min="11" max="16384" width="9.140625" style="17"/>
  </cols>
  <sheetData>
    <row r="1" spans="2:7" ht="26.25">
      <c r="B1" s="929" t="s">
        <v>175</v>
      </c>
      <c r="C1" s="929"/>
      <c r="D1" s="929"/>
      <c r="E1" s="929"/>
      <c r="F1" s="286"/>
      <c r="G1" s="286"/>
    </row>
    <row r="2" spans="2:7" ht="26.25">
      <c r="B2" s="929" t="s">
        <v>11</v>
      </c>
      <c r="C2" s="929"/>
      <c r="D2" s="929"/>
      <c r="E2" s="929"/>
      <c r="F2" s="497"/>
      <c r="G2" s="497"/>
    </row>
    <row r="3" spans="2:7" ht="26.25">
      <c r="B3" s="929" t="s">
        <v>176</v>
      </c>
      <c r="C3" s="929"/>
      <c r="D3" s="929"/>
      <c r="E3" s="929"/>
      <c r="F3" s="497"/>
      <c r="G3" s="497"/>
    </row>
    <row r="4" spans="2:7" ht="26.25">
      <c r="B4" s="929" t="s">
        <v>177</v>
      </c>
      <c r="C4" s="929"/>
      <c r="D4" s="929"/>
      <c r="E4" s="929"/>
      <c r="F4" s="497"/>
      <c r="G4" s="497"/>
    </row>
    <row r="5" spans="2:7" ht="26.25">
      <c r="B5" s="929" t="s">
        <v>730</v>
      </c>
      <c r="C5" s="929"/>
      <c r="D5" s="929"/>
      <c r="E5" s="929"/>
      <c r="F5" s="497"/>
      <c r="G5" s="497"/>
    </row>
    <row r="6" spans="2:7" ht="25.35" customHeight="1">
      <c r="B6" s="497"/>
      <c r="C6" s="497"/>
      <c r="D6" s="497"/>
      <c r="E6" s="497"/>
      <c r="F6" s="497"/>
      <c r="G6" s="497"/>
    </row>
    <row r="7" spans="2:7" ht="25.35" customHeight="1">
      <c r="B7" s="286"/>
      <c r="C7" s="497"/>
      <c r="D7" s="286"/>
      <c r="E7" s="286"/>
      <c r="F7" s="286"/>
      <c r="G7" s="286"/>
    </row>
    <row r="8" spans="2:7" ht="25.35" customHeight="1">
      <c r="B8" s="338" t="s">
        <v>178</v>
      </c>
      <c r="C8" s="853" t="str">
        <f>'CHECK SHEET'!D7</f>
        <v>Northwest Florida State College</v>
      </c>
      <c r="D8" s="853"/>
      <c r="E8" s="853"/>
      <c r="F8" s="285"/>
      <c r="G8" s="285"/>
    </row>
    <row r="9" spans="2:7" ht="25.35" customHeight="1"/>
    <row r="10" spans="2:7" ht="41.45" customHeight="1">
      <c r="E10" s="584" t="s">
        <v>179</v>
      </c>
    </row>
    <row r="11" spans="2:7" ht="25.35" customHeight="1">
      <c r="B11" s="28" t="s">
        <v>731</v>
      </c>
      <c r="D11" s="28"/>
      <c r="E11" s="163"/>
    </row>
    <row r="12" spans="2:7" ht="25.35" customHeight="1">
      <c r="B12" s="28"/>
      <c r="C12" s="28"/>
      <c r="D12" s="28"/>
    </row>
    <row r="13" spans="2:7" ht="25.35" customHeight="1">
      <c r="B13" s="17" t="s">
        <v>732</v>
      </c>
      <c r="C13" s="28"/>
      <c r="D13" s="28"/>
      <c r="E13" s="460">
        <v>5768294</v>
      </c>
    </row>
    <row r="14" spans="2:7" ht="25.35" customHeight="1">
      <c r="B14" s="17" t="s">
        <v>180</v>
      </c>
      <c r="D14" s="28"/>
      <c r="E14" s="585">
        <v>17551186</v>
      </c>
    </row>
    <row r="15" spans="2:7" ht="25.35" customHeight="1">
      <c r="B15" s="28"/>
      <c r="D15" s="28"/>
      <c r="E15" s="164"/>
    </row>
    <row r="16" spans="2:7" ht="25.35" customHeight="1">
      <c r="B16" s="17" t="s">
        <v>733</v>
      </c>
      <c r="C16" s="28"/>
      <c r="D16" s="28"/>
      <c r="E16" s="586">
        <f>+E14+E13</f>
        <v>23319480</v>
      </c>
    </row>
    <row r="17" spans="2:7" ht="25.35" customHeight="1">
      <c r="B17" s="28"/>
      <c r="C17" s="28"/>
      <c r="D17" s="28"/>
      <c r="E17" s="165"/>
    </row>
    <row r="18" spans="2:7" ht="25.35" customHeight="1">
      <c r="B18" s="17" t="s">
        <v>181</v>
      </c>
      <c r="C18" s="28"/>
      <c r="D18" s="28"/>
      <c r="E18" s="175">
        <f>+'EXHIBIT D'!G142-SUM(+'EXHIBIT D'!G132+'EXHIBIT D'!G133)</f>
        <v>43672986</v>
      </c>
      <c r="G18" s="138"/>
    </row>
    <row r="19" spans="2:7" ht="25.35" customHeight="1">
      <c r="B19" s="17" t="s">
        <v>182</v>
      </c>
      <c r="D19" s="28"/>
      <c r="E19" s="586">
        <f>+'EXHIBIT D'!G132+'EXHIBIT D'!G133</f>
        <v>1598625</v>
      </c>
    </row>
    <row r="20" spans="2:7" ht="25.35" customHeight="1">
      <c r="B20" s="28"/>
      <c r="D20" s="28"/>
      <c r="E20" s="170"/>
    </row>
    <row r="21" spans="2:7" ht="25.35" customHeight="1">
      <c r="B21" s="17" t="s">
        <v>183</v>
      </c>
      <c r="C21" s="28"/>
      <c r="D21" s="28"/>
      <c r="E21" s="587">
        <f>+E19+E18</f>
        <v>45271611</v>
      </c>
    </row>
    <row r="22" spans="2:7" ht="25.35" customHeight="1">
      <c r="B22" s="28"/>
      <c r="C22" s="28"/>
      <c r="D22" s="28"/>
      <c r="E22" s="170"/>
    </row>
    <row r="23" spans="2:7" ht="25.35" customHeight="1">
      <c r="B23" s="28" t="s">
        <v>184</v>
      </c>
      <c r="C23" s="28"/>
      <c r="D23" s="28"/>
      <c r="E23" s="587">
        <f>+E21+E16</f>
        <v>68591091</v>
      </c>
    </row>
    <row r="24" spans="2:7" ht="25.35" customHeight="1">
      <c r="B24" s="28"/>
      <c r="C24" s="28"/>
      <c r="D24" s="28"/>
      <c r="E24" s="170"/>
    </row>
    <row r="25" spans="2:7" ht="25.35" customHeight="1">
      <c r="B25" s="17" t="s">
        <v>185</v>
      </c>
      <c r="C25" s="28"/>
      <c r="D25" s="28"/>
      <c r="E25" s="176">
        <f>'EXHIBIT D'!G248-SUM(+'EXHIBIT D'!G222+'EXHIBIT D'!G223)</f>
        <v>43468608</v>
      </c>
    </row>
    <row r="26" spans="2:7" ht="25.35" customHeight="1">
      <c r="B26" s="17" t="s">
        <v>186</v>
      </c>
      <c r="D26" s="28"/>
      <c r="E26" s="586">
        <f>'EXHIBIT D'!G222+'EXHIBIT D'!G223</f>
        <v>1803003</v>
      </c>
    </row>
    <row r="27" spans="2:7" ht="25.35" customHeight="1">
      <c r="B27" s="28"/>
      <c r="D27" s="28"/>
      <c r="E27" s="170"/>
    </row>
    <row r="28" spans="2:7" ht="25.35" customHeight="1">
      <c r="B28" s="28" t="s">
        <v>187</v>
      </c>
      <c r="C28" s="28"/>
      <c r="D28" s="28"/>
      <c r="E28" s="588">
        <f>+E26+E25</f>
        <v>45271611</v>
      </c>
    </row>
    <row r="29" spans="2:7" ht="25.35" customHeight="1">
      <c r="B29" s="28"/>
      <c r="C29" s="28"/>
      <c r="D29" s="28"/>
      <c r="E29" s="166"/>
    </row>
    <row r="30" spans="2:7" ht="25.35" customHeight="1">
      <c r="B30" s="28" t="s">
        <v>697</v>
      </c>
      <c r="C30" s="28"/>
      <c r="D30" s="28"/>
      <c r="E30" s="166"/>
    </row>
    <row r="31" spans="2:7" ht="25.35" customHeight="1">
      <c r="B31" s="28"/>
      <c r="C31" s="28"/>
      <c r="D31" s="28"/>
      <c r="E31" s="166"/>
    </row>
    <row r="32" spans="2:7" ht="25.35" customHeight="1">
      <c r="B32" s="17" t="s">
        <v>188</v>
      </c>
      <c r="C32" s="28"/>
      <c r="D32" s="167">
        <f>+E23-E28</f>
        <v>23319480</v>
      </c>
      <c r="E32" s="166"/>
    </row>
    <row r="33" spans="2:10" ht="25.35" customHeight="1">
      <c r="B33" s="17" t="s">
        <v>189</v>
      </c>
      <c r="C33" s="28"/>
      <c r="D33" s="589">
        <f>+'EXHIBIT D'!G186</f>
        <v>0</v>
      </c>
      <c r="E33" s="166"/>
    </row>
    <row r="34" spans="2:10" ht="25.35" customHeight="1">
      <c r="B34" s="28"/>
      <c r="D34" s="28"/>
      <c r="E34" s="166"/>
      <c r="J34" s="168"/>
    </row>
    <row r="35" spans="2:10" ht="25.35" customHeight="1">
      <c r="B35" s="17" t="s">
        <v>734</v>
      </c>
      <c r="C35" s="28"/>
      <c r="D35" s="28"/>
      <c r="E35" s="169">
        <f>+D32+D33</f>
        <v>23319480</v>
      </c>
    </row>
    <row r="36" spans="2:10" ht="25.35" customHeight="1">
      <c r="B36" s="17" t="s">
        <v>735</v>
      </c>
      <c r="C36" s="28"/>
      <c r="D36" s="28"/>
      <c r="E36" s="587">
        <f>-'EXHIBIT D'!G264</f>
        <v>17551186</v>
      </c>
      <c r="J36" s="48"/>
    </row>
    <row r="37" spans="2:10" ht="25.35" customHeight="1">
      <c r="D37" s="28"/>
      <c r="E37" s="169"/>
    </row>
    <row r="38" spans="2:10" ht="25.35" customHeight="1">
      <c r="B38" s="28" t="s">
        <v>736</v>
      </c>
      <c r="D38" s="28"/>
      <c r="E38" s="586">
        <f>+E35-E36</f>
        <v>5768294</v>
      </c>
    </row>
    <row r="39" spans="2:10" ht="25.35" customHeight="1">
      <c r="B39" s="28"/>
      <c r="C39" s="28"/>
      <c r="D39" s="28"/>
      <c r="E39" s="170"/>
    </row>
    <row r="40" spans="2:10" ht="25.35" customHeight="1">
      <c r="B40" s="17" t="s">
        <v>737</v>
      </c>
      <c r="C40" s="28"/>
      <c r="D40" s="28"/>
      <c r="E40" s="588">
        <f>'EXHIBIT D'!G253+'EXHIBIT D'!G254+'EXHIBIT D'!G255+'EXHIBIT D'!G256+'EXHIBIT D'!G257+'EXHIBIT D'!G258+'EXHIBIT D'!G259+'EXHIBIT D'!G260</f>
        <v>5768294</v>
      </c>
    </row>
    <row r="41" spans="2:10" ht="25.35" customHeight="1">
      <c r="B41" s="17" t="s">
        <v>190</v>
      </c>
      <c r="D41" s="28"/>
      <c r="E41" s="171"/>
    </row>
    <row r="42" spans="2:10" ht="25.35" customHeight="1">
      <c r="D42" s="28"/>
      <c r="E42" s="172"/>
    </row>
    <row r="43" spans="2:10" ht="25.35" customHeight="1">
      <c r="B43" s="28" t="s">
        <v>191</v>
      </c>
      <c r="D43" s="28"/>
      <c r="E43" s="172"/>
    </row>
    <row r="44" spans="2:10" ht="25.35" customHeight="1">
      <c r="B44" s="28" t="s">
        <v>738</v>
      </c>
      <c r="C44" s="28"/>
      <c r="D44" s="28"/>
      <c r="E44" s="590">
        <f>+E40/E23</f>
        <v>8.4096839923423872E-2</v>
      </c>
    </row>
    <row r="45" spans="2:10" ht="25.35" customHeight="1">
      <c r="B45" s="28"/>
      <c r="C45" s="28"/>
      <c r="D45" s="28"/>
      <c r="E45" s="172"/>
    </row>
    <row r="46" spans="2:10" ht="25.35" customHeight="1">
      <c r="B46" s="28" t="s">
        <v>192</v>
      </c>
      <c r="C46" s="28"/>
      <c r="D46" s="28"/>
      <c r="E46" s="172"/>
    </row>
    <row r="47" spans="2:10" ht="25.35" customHeight="1">
      <c r="B47" s="28"/>
      <c r="C47" s="28"/>
      <c r="D47" s="28"/>
      <c r="E47" s="172"/>
    </row>
    <row r="48" spans="2:10" ht="25.35" customHeight="1">
      <c r="B48" s="28"/>
      <c r="C48" s="28"/>
      <c r="D48" s="28"/>
      <c r="E48" s="172"/>
    </row>
    <row r="49" spans="2:5" ht="25.35" customHeight="1">
      <c r="B49" s="28"/>
      <c r="C49" s="28"/>
      <c r="D49" s="28"/>
      <c r="E49" s="172"/>
    </row>
    <row r="50" spans="2:5" ht="25.35" customHeight="1">
      <c r="B50" s="591"/>
      <c r="C50" s="591"/>
      <c r="D50" s="28"/>
      <c r="E50" s="592"/>
    </row>
    <row r="51" spans="2:5" ht="25.35" customHeight="1">
      <c r="B51" s="28" t="s">
        <v>193</v>
      </c>
      <c r="E51" s="173" t="s">
        <v>194</v>
      </c>
    </row>
    <row r="52" spans="2:5" ht="15.75" customHeight="1">
      <c r="C52" s="28"/>
      <c r="E52" s="174"/>
    </row>
    <row r="53" spans="2:5" ht="15.75" customHeight="1">
      <c r="E53" s="174"/>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eQad09kPKxfpFex+M3jCRJakmEKGyuZ4W1yYssyA6Cm2lWMGDdy6FhhaVx4DSu6OgxJoKw4QFsdKz99c28RNRQ==" saltValue="JqDpGkANtTsC9o1M3i6/Hw=="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D32 E20:E21 E18"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tabColor theme="3" tint="0.79998168889431442"/>
  </sheetPr>
  <dimension ref="A1:R86"/>
  <sheetViews>
    <sheetView showGridLines="0" zoomScale="50" zoomScaleNormal="50" zoomScalePageLayoutView="50" workbookViewId="0"/>
  </sheetViews>
  <sheetFormatPr defaultColWidth="9.140625" defaultRowHeight="12.75"/>
  <cols>
    <col min="1" max="1" width="98.28515625" style="180" customWidth="1"/>
    <col min="2" max="2" width="18" style="180" customWidth="1"/>
    <col min="3" max="3" width="16.42578125" style="180" customWidth="1"/>
    <col min="4" max="4" width="15.28515625" style="180" customWidth="1"/>
    <col min="5" max="5" width="22.42578125" style="180" customWidth="1"/>
    <col min="6" max="6" width="20.7109375" style="180" customWidth="1"/>
    <col min="7" max="7" width="18.7109375" style="180" customWidth="1"/>
    <col min="8" max="8" width="20.28515625" style="180" bestFit="1" customWidth="1"/>
    <col min="9" max="9" width="20.28515625" style="180" customWidth="1"/>
    <col min="10" max="10" width="2" style="180" customWidth="1"/>
    <col min="11" max="11" width="21" style="180" bestFit="1" customWidth="1"/>
    <col min="12" max="12" width="19.140625" style="180" customWidth="1"/>
    <col min="13" max="13" width="5.7109375" style="180" customWidth="1"/>
    <col min="14" max="16384" width="9.140625" style="180"/>
  </cols>
  <sheetData>
    <row r="1" spans="1:18" s="286" customFormat="1" ht="23.1" customHeight="1">
      <c r="I1" s="336" t="s">
        <v>195</v>
      </c>
      <c r="L1" s="336"/>
      <c r="M1" s="336"/>
      <c r="N1" s="336"/>
      <c r="O1" s="336"/>
      <c r="P1" s="336"/>
      <c r="Q1" s="336"/>
      <c r="R1" s="336"/>
    </row>
    <row r="2" spans="1:18" s="286" customFormat="1" ht="20.100000000000001" customHeight="1"/>
    <row r="3" spans="1:18" s="286" customFormat="1" ht="20.100000000000001" customHeight="1">
      <c r="A3" s="929" t="s">
        <v>11</v>
      </c>
      <c r="B3" s="929"/>
      <c r="C3" s="929"/>
      <c r="D3" s="929"/>
      <c r="E3" s="929"/>
      <c r="F3" s="929"/>
      <c r="G3" s="929"/>
      <c r="H3" s="929"/>
      <c r="I3" s="497"/>
      <c r="J3" s="285"/>
      <c r="K3" s="285"/>
    </row>
    <row r="4" spans="1:18" s="286" customFormat="1" ht="20.100000000000001" customHeight="1">
      <c r="A4" s="929" t="s">
        <v>176</v>
      </c>
      <c r="B4" s="929"/>
      <c r="C4" s="929"/>
      <c r="D4" s="929"/>
      <c r="E4" s="929"/>
      <c r="F4" s="929"/>
      <c r="G4" s="929"/>
      <c r="H4" s="929"/>
      <c r="I4" s="497"/>
    </row>
    <row r="5" spans="1:18" s="286" customFormat="1" ht="24" customHeight="1">
      <c r="A5" s="929" t="s">
        <v>739</v>
      </c>
      <c r="B5" s="929"/>
      <c r="C5" s="929"/>
      <c r="D5" s="929"/>
      <c r="E5" s="929"/>
      <c r="F5" s="929"/>
      <c r="G5" s="929"/>
      <c r="H5" s="929"/>
      <c r="I5" s="497"/>
    </row>
    <row r="6" spans="1:18" s="286" customFormat="1" ht="24" customHeight="1">
      <c r="A6" s="929" t="s">
        <v>196</v>
      </c>
      <c r="B6" s="929"/>
      <c r="C6" s="929"/>
      <c r="D6" s="929"/>
      <c r="E6" s="929"/>
      <c r="F6" s="929"/>
      <c r="G6" s="929"/>
      <c r="H6" s="929"/>
      <c r="I6" s="497"/>
    </row>
    <row r="7" spans="1:18" s="286" customFormat="1" ht="20.100000000000001" customHeight="1">
      <c r="A7" s="929"/>
      <c r="B7" s="929"/>
      <c r="C7" s="929"/>
      <c r="D7" s="929"/>
      <c r="E7" s="929"/>
      <c r="F7" s="929"/>
      <c r="G7" s="929"/>
      <c r="H7" s="929"/>
      <c r="I7" s="497"/>
    </row>
    <row r="8" spans="1:18" s="286" customFormat="1" ht="25.35" customHeight="1" thickBot="1">
      <c r="A8" s="929"/>
      <c r="B8" s="931"/>
      <c r="C8" s="929" t="s">
        <v>178</v>
      </c>
      <c r="D8" s="932" t="str">
        <f>'CHECK SHEET'!D7</f>
        <v>Northwest Florida State College</v>
      </c>
      <c r="E8" s="932"/>
      <c r="F8" s="932"/>
      <c r="G8" s="932"/>
      <c r="H8" s="932"/>
    </row>
    <row r="9" spans="1:18" s="17" customFormat="1" ht="20.100000000000001" customHeight="1"/>
    <row r="10" spans="1:18" s="17" customFormat="1" ht="20.100000000000001" customHeight="1">
      <c r="B10" s="28"/>
      <c r="C10" s="28"/>
      <c r="D10" s="28"/>
      <c r="E10" s="930"/>
      <c r="F10" s="31"/>
      <c r="G10" s="31"/>
    </row>
    <row r="11" spans="1:18" s="17" customFormat="1" ht="20.100000000000001" customHeight="1">
      <c r="B11" s="854" t="s">
        <v>197</v>
      </c>
      <c r="C11" s="854"/>
      <c r="D11" s="28"/>
      <c r="E11" s="28"/>
    </row>
    <row r="12" spans="1:18" s="17" customFormat="1" ht="20.100000000000001" customHeight="1" thickBot="1">
      <c r="B12" s="855" t="s">
        <v>198</v>
      </c>
      <c r="C12" s="855"/>
      <c r="D12" s="855"/>
      <c r="E12" s="855"/>
      <c r="J12" s="28"/>
    </row>
    <row r="13" spans="1:18" s="17" customFormat="1" ht="105.75" customHeight="1" thickBot="1">
      <c r="A13" s="339" t="s">
        <v>199</v>
      </c>
      <c r="B13" s="307" t="s">
        <v>200</v>
      </c>
      <c r="C13" s="859" t="s">
        <v>201</v>
      </c>
      <c r="D13" s="307" t="s">
        <v>202</v>
      </c>
      <c r="E13" s="307" t="s">
        <v>203</v>
      </c>
      <c r="F13" s="858" t="s">
        <v>204</v>
      </c>
      <c r="G13" s="307" t="s">
        <v>50</v>
      </c>
      <c r="H13" s="859" t="s">
        <v>205</v>
      </c>
      <c r="J13" s="28"/>
    </row>
    <row r="14" spans="1:18" s="17" customFormat="1" ht="20.100000000000001" customHeight="1">
      <c r="A14" s="28" t="s">
        <v>206</v>
      </c>
      <c r="B14" s="983">
        <v>91.79</v>
      </c>
      <c r="C14" s="983">
        <v>4.59</v>
      </c>
      <c r="D14" s="983">
        <v>6.88</v>
      </c>
      <c r="E14" s="983">
        <v>14.74</v>
      </c>
      <c r="F14" s="983">
        <v>4.59</v>
      </c>
      <c r="G14" s="696">
        <f>SUM(B14:F14)</f>
        <v>122.59</v>
      </c>
      <c r="H14" s="367">
        <f>G14*30</f>
        <v>3677.7000000000003</v>
      </c>
    </row>
    <row r="15" spans="1:18" s="17" customFormat="1" ht="20.100000000000001" customHeight="1">
      <c r="A15" s="28" t="s">
        <v>207</v>
      </c>
      <c r="B15" s="984">
        <v>82.77</v>
      </c>
      <c r="C15" s="984">
        <v>3.86</v>
      </c>
      <c r="D15" s="984">
        <v>0</v>
      </c>
      <c r="E15" s="984">
        <v>13.52</v>
      </c>
      <c r="F15" s="984">
        <v>3.86</v>
      </c>
      <c r="G15" s="696">
        <f>SUM(B15:F15)</f>
        <v>104.00999999999999</v>
      </c>
      <c r="H15" s="340">
        <f>G15*30</f>
        <v>3120.2999999999997</v>
      </c>
    </row>
    <row r="16" spans="1:18" s="17" customFormat="1" ht="20.100000000000001" customHeight="1" thickBot="1">
      <c r="A16" s="28" t="s">
        <v>82</v>
      </c>
      <c r="B16" s="985">
        <v>71.7</v>
      </c>
      <c r="C16" s="985">
        <v>7.2</v>
      </c>
      <c r="D16" s="986"/>
      <c r="E16" s="985">
        <v>3.6</v>
      </c>
      <c r="F16" s="985">
        <v>3.6</v>
      </c>
      <c r="G16" s="341">
        <f>SUM(B16:F16)</f>
        <v>86.1</v>
      </c>
      <c r="H16" s="697">
        <f>G16*30</f>
        <v>2583</v>
      </c>
    </row>
    <row r="17" spans="1:11" s="17" customFormat="1" ht="20.100000000000001" customHeight="1" thickBot="1">
      <c r="A17" s="295"/>
      <c r="B17" s="360"/>
      <c r="C17" s="541"/>
      <c r="D17" s="541"/>
      <c r="E17" s="541"/>
      <c r="F17" s="541"/>
      <c r="G17" s="366"/>
      <c r="H17" s="342"/>
    </row>
    <row r="18" spans="1:11" s="17" customFormat="1" ht="65.099999999999994" customHeight="1" thickBot="1">
      <c r="A18" s="350" t="s">
        <v>199</v>
      </c>
      <c r="B18" s="307" t="s">
        <v>208</v>
      </c>
      <c r="C18" s="369"/>
      <c r="D18" s="369"/>
      <c r="E18" s="369"/>
      <c r="F18" s="369"/>
      <c r="G18" s="365" t="s">
        <v>50</v>
      </c>
      <c r="H18" s="859" t="s">
        <v>209</v>
      </c>
    </row>
    <row r="19" spans="1:11" s="17" customFormat="1" ht="20.100000000000001" customHeight="1">
      <c r="A19" s="28" t="s">
        <v>210</v>
      </c>
      <c r="B19" s="695">
        <v>0</v>
      </c>
      <c r="C19" s="368"/>
      <c r="D19" s="368"/>
      <c r="E19" s="368"/>
      <c r="F19" s="368"/>
      <c r="G19" s="696">
        <f>B19</f>
        <v>0</v>
      </c>
      <c r="H19" s="620">
        <f>G19*3</f>
        <v>0</v>
      </c>
    </row>
    <row r="20" spans="1:11" s="17" customFormat="1" ht="20.100000000000001" customHeight="1" thickBot="1">
      <c r="A20" s="28" t="s">
        <v>211</v>
      </c>
      <c r="B20" s="605">
        <v>0</v>
      </c>
      <c r="C20" s="322"/>
      <c r="D20" s="322"/>
      <c r="E20" s="322"/>
      <c r="F20" s="322"/>
      <c r="G20" s="343">
        <f>B20</f>
        <v>0</v>
      </c>
      <c r="H20" s="573">
        <f>G20*3</f>
        <v>0</v>
      </c>
    </row>
    <row r="21" spans="1:11" s="17" customFormat="1" ht="20.100000000000001" customHeight="1" thickBot="1">
      <c r="A21" s="344"/>
      <c r="B21" s="360"/>
      <c r="C21" s="295"/>
      <c r="D21" s="295"/>
      <c r="E21" s="295"/>
      <c r="F21" s="295"/>
      <c r="G21" s="366"/>
      <c r="H21" s="342"/>
    </row>
    <row r="22" spans="1:11" s="17" customFormat="1" ht="20.100000000000001" customHeight="1">
      <c r="A22" s="28" t="s">
        <v>212</v>
      </c>
      <c r="B22" s="441">
        <v>0</v>
      </c>
      <c r="C22" s="542"/>
      <c r="D22" s="542"/>
      <c r="E22" s="542"/>
      <c r="F22" s="542"/>
      <c r="G22" s="345">
        <f>B22</f>
        <v>0</v>
      </c>
      <c r="H22" s="364">
        <f>G22*2</f>
        <v>0</v>
      </c>
    </row>
    <row r="23" spans="1:11" s="17" customFormat="1" ht="20.100000000000001" customHeight="1" thickBot="1">
      <c r="A23" s="28" t="s">
        <v>213</v>
      </c>
      <c r="B23" s="698">
        <v>0</v>
      </c>
      <c r="C23" s="322"/>
      <c r="D23" s="322"/>
      <c r="E23" s="322"/>
      <c r="F23" s="322"/>
      <c r="G23" s="699">
        <f>B23</f>
        <v>0</v>
      </c>
      <c r="H23" s="697">
        <f>G23*2</f>
        <v>0</v>
      </c>
      <c r="J23" s="346"/>
      <c r="K23" s="346"/>
    </row>
    <row r="24" spans="1:11" s="17" customFormat="1" ht="25.35" customHeight="1">
      <c r="B24" s="346"/>
      <c r="C24" s="28"/>
      <c r="D24" s="28"/>
      <c r="E24" s="28"/>
      <c r="F24" s="28"/>
      <c r="G24" s="346"/>
      <c r="H24" s="346"/>
      <c r="I24" s="346"/>
      <c r="J24" s="346"/>
      <c r="K24" s="346"/>
    </row>
    <row r="25" spans="1:11" s="17" customFormat="1" ht="13.5" customHeight="1">
      <c r="A25" s="28"/>
      <c r="B25" s="346"/>
      <c r="C25" s="346"/>
      <c r="D25" s="346"/>
      <c r="E25" s="346"/>
      <c r="F25" s="346"/>
      <c r="G25" s="346"/>
      <c r="H25" s="346"/>
      <c r="I25" s="346"/>
      <c r="J25" s="346"/>
      <c r="K25" s="346"/>
    </row>
    <row r="26" spans="1:11" s="17" customFormat="1" ht="20.100000000000001" customHeight="1">
      <c r="B26" s="28" t="s">
        <v>214</v>
      </c>
      <c r="C26" s="28"/>
      <c r="D26" s="28"/>
      <c r="E26" s="28"/>
      <c r="F26" s="346"/>
      <c r="G26" s="346"/>
      <c r="H26" s="346"/>
      <c r="I26" s="346"/>
      <c r="J26" s="346"/>
      <c r="K26" s="346"/>
    </row>
    <row r="27" spans="1:11" s="17" customFormat="1" ht="20.100000000000001" customHeight="1" thickBot="1">
      <c r="A27" s="28"/>
      <c r="B27" s="28" t="s">
        <v>198</v>
      </c>
      <c r="C27" s="28"/>
      <c r="D27" s="28"/>
      <c r="E27" s="28"/>
      <c r="F27" s="346"/>
      <c r="G27" s="346"/>
      <c r="H27" s="346"/>
      <c r="I27" s="346"/>
    </row>
    <row r="28" spans="1:11" s="17" customFormat="1" ht="108" customHeight="1" thickBot="1">
      <c r="A28" s="339" t="s">
        <v>199</v>
      </c>
      <c r="B28" s="288" t="s">
        <v>200</v>
      </c>
      <c r="C28" s="307" t="s">
        <v>215</v>
      </c>
      <c r="D28" s="307" t="s">
        <v>201</v>
      </c>
      <c r="E28" s="307" t="s">
        <v>202</v>
      </c>
      <c r="F28" s="307" t="s">
        <v>203</v>
      </c>
      <c r="G28" s="858" t="s">
        <v>204</v>
      </c>
      <c r="H28" s="307" t="s">
        <v>50</v>
      </c>
      <c r="I28" s="859" t="s">
        <v>205</v>
      </c>
      <c r="J28" s="28"/>
      <c r="K28" s="28"/>
    </row>
    <row r="29" spans="1:11" s="17" customFormat="1" ht="20.100000000000001" customHeight="1">
      <c r="A29" s="28" t="str">
        <f t="shared" ref="A29:B31" si="0">A14</f>
        <v>UPPER LEVEL - BACCALAUREATE</v>
      </c>
      <c r="B29" s="347">
        <f t="shared" si="0"/>
        <v>91.79</v>
      </c>
      <c r="C29" s="983">
        <v>275.37</v>
      </c>
      <c r="D29" s="983">
        <v>18.36</v>
      </c>
      <c r="E29" s="543">
        <f>D14</f>
        <v>6.88</v>
      </c>
      <c r="F29" s="983">
        <v>40.1</v>
      </c>
      <c r="G29" s="983">
        <v>18.36</v>
      </c>
      <c r="H29" s="348">
        <f>SUM(B29:G29)</f>
        <v>450.86000000000007</v>
      </c>
      <c r="I29" s="361">
        <f>H29*30</f>
        <v>13525.800000000003</v>
      </c>
    </row>
    <row r="30" spans="1:11" s="17" customFormat="1" ht="20.100000000000001" customHeight="1">
      <c r="A30" s="28" t="str">
        <f t="shared" si="0"/>
        <v>LOWER LEVEL - CREDIT (A &amp; P, PSV, DEVELOPMENTAL EDUCATION AND EPI)</v>
      </c>
      <c r="B30" s="700">
        <f t="shared" si="0"/>
        <v>82.77</v>
      </c>
      <c r="C30" s="987">
        <v>248.31</v>
      </c>
      <c r="D30" s="987">
        <v>15.42</v>
      </c>
      <c r="E30" s="701">
        <f>D15</f>
        <v>0</v>
      </c>
      <c r="F30" s="987">
        <v>36.1</v>
      </c>
      <c r="G30" s="987">
        <v>15.42</v>
      </c>
      <c r="H30" s="696">
        <f>SUM(B30:G30)</f>
        <v>398.02000000000004</v>
      </c>
      <c r="I30" s="340">
        <f>H30*30</f>
        <v>11940.6</v>
      </c>
    </row>
    <row r="31" spans="1:11" s="17" customFormat="1" ht="20.100000000000001" customHeight="1" thickBot="1">
      <c r="A31" s="28" t="str">
        <f t="shared" si="0"/>
        <v>CAREER CERTIFICATE AND APPLIED TECHNOLOGY DIPLOMA</v>
      </c>
      <c r="B31" s="411">
        <f t="shared" si="0"/>
        <v>71.7</v>
      </c>
      <c r="C31" s="984">
        <v>215.1</v>
      </c>
      <c r="D31" s="984">
        <v>28.5</v>
      </c>
      <c r="E31" s="322"/>
      <c r="F31" s="984">
        <v>14.4</v>
      </c>
      <c r="G31" s="984">
        <v>14.4</v>
      </c>
      <c r="H31" s="341">
        <f>SUM(B31:G31)</f>
        <v>344.09999999999997</v>
      </c>
      <c r="I31" s="697">
        <f>H31*30</f>
        <v>10322.999999999998</v>
      </c>
    </row>
    <row r="32" spans="1:11" s="17" customFormat="1" ht="20.100000000000001" customHeight="1" thickBot="1">
      <c r="A32" s="344"/>
      <c r="B32" s="295"/>
      <c r="C32" s="295"/>
      <c r="D32" s="295"/>
      <c r="E32" s="295"/>
      <c r="F32" s="295"/>
      <c r="G32" s="295"/>
      <c r="H32" s="295"/>
      <c r="I32" s="349"/>
    </row>
    <row r="33" spans="1:11" s="17" customFormat="1" ht="65.099999999999994" customHeight="1" thickBot="1">
      <c r="A33" s="350" t="s">
        <v>199</v>
      </c>
      <c r="B33" s="307" t="s">
        <v>208</v>
      </c>
      <c r="C33" s="295"/>
      <c r="D33" s="295"/>
      <c r="E33" s="295"/>
      <c r="F33" s="295"/>
      <c r="G33" s="295"/>
      <c r="H33" s="307" t="s">
        <v>50</v>
      </c>
      <c r="I33" s="859" t="s">
        <v>209</v>
      </c>
    </row>
    <row r="34" spans="1:11" s="17" customFormat="1" ht="20.100000000000001" customHeight="1">
      <c r="A34" s="28" t="str">
        <f>A19</f>
        <v>VOCATIONAL PREPARATORY (PER TERM)</v>
      </c>
      <c r="B34" s="351">
        <f>B19</f>
        <v>0</v>
      </c>
      <c r="C34" s="368"/>
      <c r="D34" s="368"/>
      <c r="E34" s="368"/>
      <c r="F34" s="368"/>
      <c r="G34" s="368"/>
      <c r="H34" s="702">
        <f>B34</f>
        <v>0</v>
      </c>
      <c r="I34" s="362">
        <f>H34*3</f>
        <v>0</v>
      </c>
      <c r="J34" s="346"/>
      <c r="K34" s="346"/>
    </row>
    <row r="35" spans="1:11" s="17" customFormat="1" ht="20.100000000000001" customHeight="1" thickBot="1">
      <c r="A35" s="28" t="str">
        <f>A20</f>
        <v>ADULT GENERAL EDUCATION AND SECONDARY (PER TERM)</v>
      </c>
      <c r="B35" s="703">
        <f>B20</f>
        <v>0</v>
      </c>
      <c r="C35" s="322"/>
      <c r="D35" s="322"/>
      <c r="E35" s="322"/>
      <c r="F35" s="322"/>
      <c r="G35" s="322"/>
      <c r="H35" s="352">
        <f>B35</f>
        <v>0</v>
      </c>
      <c r="I35" s="704">
        <f>H35*3</f>
        <v>0</v>
      </c>
    </row>
    <row r="36" spans="1:11" s="17" customFormat="1" ht="20.100000000000001" customHeight="1" thickBot="1">
      <c r="A36" s="344"/>
      <c r="B36" s="442"/>
      <c r="C36" s="295"/>
      <c r="D36" s="295"/>
      <c r="E36" s="295"/>
      <c r="F36" s="295"/>
      <c r="G36" s="295"/>
      <c r="H36" s="442"/>
      <c r="I36" s="443"/>
    </row>
    <row r="37" spans="1:11" s="17" customFormat="1" ht="20.100000000000001" customHeight="1">
      <c r="A37" s="28" t="str">
        <f>A22</f>
        <v>VOCATIONAL PREPARATORY (PER HALF YEAR)</v>
      </c>
      <c r="B37" s="351">
        <f>B22</f>
        <v>0</v>
      </c>
      <c r="C37" s="542"/>
      <c r="D37" s="542"/>
      <c r="E37" s="542"/>
      <c r="F37" s="542"/>
      <c r="G37" s="542"/>
      <c r="H37" s="348">
        <f>B37</f>
        <v>0</v>
      </c>
      <c r="I37" s="361">
        <f>H37*2</f>
        <v>0</v>
      </c>
    </row>
    <row r="38" spans="1:11" s="17" customFormat="1" ht="20.100000000000001" customHeight="1" thickBot="1">
      <c r="A38" s="28" t="str">
        <f>A23</f>
        <v>ADULT GENERAL EDUCATION AND SECONDARY (PER HALF YEAR)</v>
      </c>
      <c r="B38" s="703">
        <f>B23</f>
        <v>0</v>
      </c>
      <c r="C38" s="322"/>
      <c r="D38" s="322"/>
      <c r="E38" s="322"/>
      <c r="F38" s="322"/>
      <c r="G38" s="322"/>
      <c r="H38" s="705">
        <f>B38</f>
        <v>0</v>
      </c>
      <c r="I38" s="363">
        <f>H38*2</f>
        <v>0</v>
      </c>
    </row>
    <row r="39" spans="1:11" s="17" customFormat="1" ht="20.100000000000001" customHeight="1">
      <c r="A39" s="28"/>
      <c r="B39" s="353" t="s">
        <v>216</v>
      </c>
    </row>
    <row r="40" spans="1:11" ht="35.450000000000003" customHeight="1">
      <c r="A40" s="181"/>
      <c r="B40" s="933" t="s">
        <v>740</v>
      </c>
      <c r="C40" s="933"/>
      <c r="D40" s="933"/>
      <c r="E40" s="933"/>
      <c r="F40" s="933"/>
      <c r="G40" s="933"/>
      <c r="H40" s="933"/>
      <c r="I40" s="933"/>
      <c r="J40" s="177"/>
    </row>
    <row r="41" spans="1:11" ht="20.25" customHeight="1">
      <c r="A41" s="179"/>
      <c r="B41" s="179"/>
      <c r="C41" s="179"/>
      <c r="D41" s="179"/>
      <c r="E41" s="179"/>
      <c r="F41" s="179"/>
      <c r="G41" s="179"/>
      <c r="H41" s="179"/>
      <c r="I41" s="179"/>
    </row>
    <row r="42" spans="1:11" ht="20.25" customHeight="1">
      <c r="A42" s="179"/>
      <c r="B42" s="179"/>
      <c r="C42" s="179"/>
      <c r="D42" s="179"/>
      <c r="E42" s="179"/>
      <c r="F42" s="179"/>
      <c r="G42" s="179"/>
      <c r="H42" s="179"/>
      <c r="I42" s="179"/>
    </row>
    <row r="43" spans="1:11" ht="20.25" customHeight="1">
      <c r="A43" s="179"/>
      <c r="B43" s="179"/>
      <c r="C43" s="179"/>
      <c r="D43" s="179"/>
      <c r="E43" s="179"/>
      <c r="F43" s="179"/>
      <c r="G43" s="179"/>
      <c r="H43" s="179"/>
      <c r="I43" s="179"/>
    </row>
    <row r="44" spans="1:11" ht="20.25" customHeight="1">
      <c r="A44" s="179"/>
      <c r="B44" s="179"/>
      <c r="C44" s="179"/>
      <c r="D44" s="179"/>
      <c r="E44" s="179"/>
      <c r="F44" s="179"/>
      <c r="G44" s="179"/>
      <c r="H44" s="179"/>
      <c r="I44" s="179"/>
    </row>
    <row r="45" spans="1:11" ht="20.25" customHeight="1">
      <c r="A45" s="179"/>
      <c r="B45" s="179"/>
      <c r="C45" s="179"/>
      <c r="D45" s="179"/>
      <c r="E45" s="179"/>
      <c r="F45" s="179"/>
      <c r="G45" s="179"/>
      <c r="H45" s="179"/>
      <c r="I45" s="179"/>
    </row>
    <row r="46" spans="1:11" ht="20.25" customHeight="1">
      <c r="A46" s="179"/>
      <c r="B46" s="179"/>
      <c r="C46" s="179"/>
      <c r="D46" s="179"/>
      <c r="E46" s="179"/>
      <c r="F46" s="179"/>
      <c r="G46" s="179"/>
      <c r="H46" s="179"/>
      <c r="I46" s="179"/>
    </row>
    <row r="47" spans="1:11" ht="20.25" customHeight="1">
      <c r="A47" s="179"/>
      <c r="B47" s="179"/>
      <c r="C47" s="179"/>
      <c r="D47" s="179"/>
      <c r="E47" s="179"/>
      <c r="F47" s="179"/>
      <c r="G47" s="179"/>
      <c r="H47" s="179"/>
      <c r="I47" s="179"/>
    </row>
    <row r="48" spans="1:11" ht="20.25" customHeight="1">
      <c r="A48" s="179"/>
      <c r="B48" s="179"/>
      <c r="C48" s="179"/>
      <c r="D48" s="179"/>
      <c r="E48" s="179"/>
      <c r="F48" s="179"/>
      <c r="G48" s="179"/>
      <c r="H48" s="179"/>
      <c r="I48" s="179"/>
    </row>
    <row r="49" spans="1:9" ht="20.25" customHeight="1">
      <c r="A49" s="179"/>
      <c r="B49" s="179"/>
      <c r="C49" s="179"/>
      <c r="D49" s="179"/>
      <c r="E49" s="179"/>
      <c r="F49" s="179"/>
      <c r="G49" s="179"/>
      <c r="H49" s="179"/>
      <c r="I49" s="179"/>
    </row>
    <row r="50" spans="1:9" ht="20.25" customHeight="1">
      <c r="A50" s="179"/>
      <c r="B50" s="179"/>
      <c r="C50" s="179"/>
      <c r="D50" s="179"/>
      <c r="E50" s="179"/>
      <c r="F50" s="179"/>
      <c r="G50" s="179"/>
      <c r="H50" s="179"/>
      <c r="I50" s="179"/>
    </row>
    <row r="51" spans="1:9" ht="20.25" customHeight="1">
      <c r="A51" s="179"/>
      <c r="B51" s="179"/>
      <c r="C51" s="179"/>
      <c r="D51" s="179"/>
      <c r="E51" s="179"/>
      <c r="F51" s="179"/>
      <c r="G51" s="179"/>
      <c r="H51" s="179"/>
      <c r="I51" s="179"/>
    </row>
    <row r="52" spans="1:9" ht="20.25" customHeight="1">
      <c r="A52" s="179"/>
      <c r="B52" s="179"/>
      <c r="C52" s="179"/>
      <c r="D52" s="179"/>
      <c r="E52" s="179"/>
      <c r="F52" s="179"/>
      <c r="G52" s="179"/>
      <c r="H52" s="179"/>
      <c r="I52" s="179"/>
    </row>
    <row r="53" spans="1:9" ht="20.25" customHeight="1">
      <c r="B53" s="179"/>
      <c r="C53" s="179"/>
      <c r="D53" s="179"/>
      <c r="E53" s="179"/>
      <c r="F53" s="179"/>
      <c r="G53" s="179"/>
      <c r="H53" s="179"/>
      <c r="I53" s="179"/>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aY4nbGin6vR15gmoXzsG9iKmWAahQilzNIHFspc4TkvYwknsNJO+YijodH2P3wpmwlgqisI2xu/r2ziIro+XCg==" saltValue="cFwK3votSypkFdt2Ur4iBA=="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theme="3" tint="0.79998168889431442"/>
  </sheetPr>
  <dimension ref="A1:J147"/>
  <sheetViews>
    <sheetView showGridLines="0" zoomScale="70" zoomScaleNormal="70" zoomScaleSheetLayoutView="50" zoomScalePageLayoutView="50" workbookViewId="0"/>
  </sheetViews>
  <sheetFormatPr defaultColWidth="9.140625" defaultRowHeight="21"/>
  <cols>
    <col min="1" max="1" width="43.7109375" style="17" customWidth="1"/>
    <col min="2" max="2" width="81.140625" style="17" customWidth="1"/>
    <col min="3" max="3" width="18.7109375" style="17" customWidth="1"/>
    <col min="4" max="4" width="23.28515625" style="17" customWidth="1"/>
    <col min="5" max="5" width="29" style="17" customWidth="1"/>
    <col min="6" max="6" width="19.7109375" style="17" customWidth="1"/>
    <col min="7" max="8" width="20.42578125" style="17" customWidth="1"/>
    <col min="9" max="9" width="5.140625" style="17" customWidth="1"/>
    <col min="10" max="16384" width="9.140625" style="17"/>
  </cols>
  <sheetData>
    <row r="1" spans="1:9" ht="23.1" customHeight="1">
      <c r="H1" s="178" t="s">
        <v>217</v>
      </c>
    </row>
    <row r="2" spans="1:9" ht="20.100000000000001" customHeight="1">
      <c r="A2" s="935" t="s">
        <v>11</v>
      </c>
      <c r="B2" s="935"/>
      <c r="C2" s="935"/>
      <c r="D2" s="935"/>
      <c r="E2" s="935"/>
      <c r="F2" s="935"/>
      <c r="G2" s="935"/>
      <c r="H2" s="857"/>
      <c r="I2" s="28"/>
    </row>
    <row r="3" spans="1:9" ht="20.100000000000001" customHeight="1">
      <c r="A3" s="935" t="s">
        <v>741</v>
      </c>
      <c r="B3" s="935"/>
      <c r="C3" s="935"/>
      <c r="D3" s="935"/>
      <c r="E3" s="935"/>
      <c r="F3" s="935"/>
      <c r="G3" s="935"/>
      <c r="H3" s="857"/>
    </row>
    <row r="4" spans="1:9" ht="20.100000000000001" customHeight="1">
      <c r="A4" s="332"/>
      <c r="B4" s="332"/>
      <c r="C4" s="332"/>
      <c r="D4" s="332"/>
      <c r="E4" s="332"/>
      <c r="F4" s="332"/>
      <c r="G4" s="332"/>
      <c r="H4" s="287"/>
    </row>
    <row r="5" spans="1:9" ht="27.6" customHeight="1" thickBot="1">
      <c r="A5" s="935" t="s">
        <v>218</v>
      </c>
      <c r="B5" s="936" t="str">
        <f>'CHECK SHEET'!D7</f>
        <v>Northwest Florida State College</v>
      </c>
      <c r="C5" s="936"/>
      <c r="D5" s="936"/>
      <c r="E5" s="936"/>
      <c r="F5" s="936"/>
      <c r="G5" s="332"/>
      <c r="H5" s="934"/>
    </row>
    <row r="6" spans="1:9" ht="20.100000000000001" customHeight="1">
      <c r="A6" s="332"/>
      <c r="B6" s="332"/>
      <c r="C6" s="332"/>
      <c r="D6" s="332"/>
      <c r="E6" s="332"/>
      <c r="F6" s="332"/>
      <c r="G6" s="332"/>
      <c r="H6" s="934"/>
    </row>
    <row r="7" spans="1:9" ht="20.100000000000001" customHeight="1">
      <c r="A7" s="854" t="s">
        <v>219</v>
      </c>
      <c r="B7" s="854"/>
      <c r="C7" s="854"/>
      <c r="D7" s="854"/>
      <c r="E7" s="854"/>
      <c r="F7" s="854"/>
      <c r="G7" s="854"/>
      <c r="H7" s="854"/>
    </row>
    <row r="8" spans="1:9" ht="20.100000000000001" customHeight="1" thickBot="1">
      <c r="C8" s="28"/>
    </row>
    <row r="9" spans="1:9" ht="85.5" customHeight="1" thickBot="1">
      <c r="A9" s="288" t="s">
        <v>220</v>
      </c>
      <c r="B9" s="288" t="s">
        <v>221</v>
      </c>
      <c r="C9" s="296" t="s">
        <v>222</v>
      </c>
      <c r="D9" s="296" t="s">
        <v>223</v>
      </c>
      <c r="E9" s="296" t="s">
        <v>224</v>
      </c>
      <c r="F9" s="296" t="s">
        <v>72</v>
      </c>
      <c r="G9" s="296" t="s">
        <v>225</v>
      </c>
      <c r="H9" s="297" t="s">
        <v>226</v>
      </c>
      <c r="I9" s="19"/>
    </row>
    <row r="10" spans="1:9" ht="20.100000000000001" customHeight="1">
      <c r="A10" s="544" t="s">
        <v>200</v>
      </c>
      <c r="B10" s="544" t="s">
        <v>227</v>
      </c>
      <c r="C10" s="545">
        <v>40101</v>
      </c>
      <c r="D10" s="706">
        <v>8532</v>
      </c>
      <c r="E10" s="546">
        <v>2007</v>
      </c>
      <c r="F10" s="547">
        <f t="shared" ref="F10:F15" si="0">+D10-E10</f>
        <v>6525</v>
      </c>
      <c r="G10" s="547">
        <f>'EXHIBIT B'!B14</f>
        <v>91.79</v>
      </c>
      <c r="H10" s="548">
        <f>ROUND(+F10*G10,0)</f>
        <v>598930</v>
      </c>
    </row>
    <row r="11" spans="1:9" ht="20.100000000000001" customHeight="1">
      <c r="A11" s="707" t="s">
        <v>200</v>
      </c>
      <c r="B11" s="707" t="s">
        <v>132</v>
      </c>
      <c r="C11" s="708" t="s">
        <v>228</v>
      </c>
      <c r="D11" s="706">
        <v>77492.384999999995</v>
      </c>
      <c r="E11" s="706">
        <v>18229</v>
      </c>
      <c r="F11" s="709">
        <f t="shared" si="0"/>
        <v>59263.384999999995</v>
      </c>
      <c r="G11" s="709">
        <f>+'EXHIBIT B'!B15</f>
        <v>82.77</v>
      </c>
      <c r="H11" s="710">
        <f t="shared" ref="H11:H15" si="1">ROUND(+F11*G11,0)</f>
        <v>4905230</v>
      </c>
    </row>
    <row r="12" spans="1:9" ht="20.100000000000001" customHeight="1">
      <c r="A12" s="707" t="s">
        <v>200</v>
      </c>
      <c r="B12" s="707" t="s">
        <v>133</v>
      </c>
      <c r="C12" s="708" t="s">
        <v>229</v>
      </c>
      <c r="D12" s="706">
        <v>14986</v>
      </c>
      <c r="E12" s="706">
        <v>3525</v>
      </c>
      <c r="F12" s="709">
        <f t="shared" si="0"/>
        <v>11461</v>
      </c>
      <c r="G12" s="709">
        <f>+'EXHIBIT B'!B15</f>
        <v>82.77</v>
      </c>
      <c r="H12" s="710">
        <f t="shared" si="1"/>
        <v>948627</v>
      </c>
    </row>
    <row r="13" spans="1:9" ht="20.100000000000001" customHeight="1">
      <c r="A13" s="707" t="s">
        <v>200</v>
      </c>
      <c r="B13" s="707" t="s">
        <v>82</v>
      </c>
      <c r="C13" s="708" t="s">
        <v>230</v>
      </c>
      <c r="D13" s="711">
        <v>5177</v>
      </c>
      <c r="E13" s="711">
        <v>1218</v>
      </c>
      <c r="F13" s="709">
        <f t="shared" si="0"/>
        <v>3959</v>
      </c>
      <c r="G13" s="709">
        <f>+'EXHIBIT B'!B16</f>
        <v>71.7</v>
      </c>
      <c r="H13" s="710">
        <f t="shared" si="1"/>
        <v>283860</v>
      </c>
    </row>
    <row r="14" spans="1:9" ht="20.100000000000001" customHeight="1">
      <c r="A14" s="707" t="s">
        <v>200</v>
      </c>
      <c r="B14" s="707" t="s">
        <v>134</v>
      </c>
      <c r="C14" s="708" t="s">
        <v>231</v>
      </c>
      <c r="D14" s="706">
        <v>1998</v>
      </c>
      <c r="E14" s="706">
        <v>470</v>
      </c>
      <c r="F14" s="709">
        <f t="shared" si="0"/>
        <v>1528</v>
      </c>
      <c r="G14" s="709">
        <f>+'EXHIBIT B'!B15</f>
        <v>82.77</v>
      </c>
      <c r="H14" s="710">
        <f t="shared" si="1"/>
        <v>126473</v>
      </c>
    </row>
    <row r="15" spans="1:9" ht="20.100000000000001" customHeight="1" thickBot="1">
      <c r="A15" s="712" t="s">
        <v>200</v>
      </c>
      <c r="B15" s="712" t="s">
        <v>135</v>
      </c>
      <c r="C15" s="713">
        <v>40160</v>
      </c>
      <c r="D15" s="714">
        <v>0</v>
      </c>
      <c r="E15" s="714">
        <v>0</v>
      </c>
      <c r="F15" s="715">
        <f t="shared" si="0"/>
        <v>0</v>
      </c>
      <c r="G15" s="715">
        <f>+'EXHIBIT B'!B15</f>
        <v>82.77</v>
      </c>
      <c r="H15" s="716">
        <f t="shared" si="1"/>
        <v>0</v>
      </c>
    </row>
    <row r="16" spans="1:9" ht="24.95" customHeight="1" thickBot="1">
      <c r="A16" s="298"/>
      <c r="B16" s="298"/>
      <c r="C16" s="298"/>
      <c r="D16" s="299"/>
      <c r="E16" s="299"/>
      <c r="F16" s="300"/>
      <c r="G16" s="300"/>
      <c r="H16" s="301"/>
    </row>
    <row r="17" spans="1:9" ht="24.95" customHeight="1" thickBot="1">
      <c r="A17" s="302"/>
      <c r="B17" s="303" t="s">
        <v>232</v>
      </c>
      <c r="C17" s="303"/>
      <c r="D17" s="304">
        <f>SUM(D10:D15)</f>
        <v>108185.38499999999</v>
      </c>
      <c r="E17" s="304">
        <f>SUM(E10:E15)</f>
        <v>25449</v>
      </c>
      <c r="F17" s="305">
        <f>SUM(F10:F15)</f>
        <v>82736.384999999995</v>
      </c>
      <c r="G17" s="305"/>
      <c r="H17" s="306">
        <f>SUM(H10:H15)</f>
        <v>6863120</v>
      </c>
    </row>
    <row r="18" spans="1:9" ht="88.35" customHeight="1" thickBot="1">
      <c r="A18" s="307" t="s">
        <v>233</v>
      </c>
      <c r="B18" s="288" t="s">
        <v>221</v>
      </c>
      <c r="C18" s="296" t="s">
        <v>222</v>
      </c>
      <c r="D18" s="307" t="s">
        <v>234</v>
      </c>
      <c r="E18" s="296" t="s">
        <v>225</v>
      </c>
      <c r="F18" s="297" t="s">
        <v>226</v>
      </c>
    </row>
    <row r="19" spans="1:9" ht="24.95" customHeight="1">
      <c r="A19" s="648" t="s">
        <v>215</v>
      </c>
      <c r="B19" s="648" t="s">
        <v>227</v>
      </c>
      <c r="C19" s="717">
        <v>40301</v>
      </c>
      <c r="D19" s="988">
        <v>127</v>
      </c>
      <c r="E19" s="718">
        <f>'EXHIBIT B'!C29</f>
        <v>275.37</v>
      </c>
      <c r="F19" s="719">
        <f t="shared" ref="F19:F24" si="2">ROUND(+D19*E19,0)</f>
        <v>34972</v>
      </c>
      <c r="G19" s="308"/>
      <c r="H19" s="308"/>
    </row>
    <row r="20" spans="1:9" ht="20.100000000000001" customHeight="1">
      <c r="A20" s="654" t="s">
        <v>215</v>
      </c>
      <c r="B20" s="654" t="s">
        <v>132</v>
      </c>
      <c r="C20" s="720" t="s">
        <v>235</v>
      </c>
      <c r="D20" s="727">
        <v>2246.39</v>
      </c>
      <c r="E20" s="721">
        <f>+'EXHIBIT B'!C30</f>
        <v>248.31</v>
      </c>
      <c r="F20" s="722">
        <f t="shared" si="2"/>
        <v>557801</v>
      </c>
      <c r="G20" s="48"/>
      <c r="H20" s="48"/>
    </row>
    <row r="21" spans="1:9" ht="20.100000000000001" customHeight="1">
      <c r="A21" s="654" t="s">
        <v>215</v>
      </c>
      <c r="B21" s="654" t="s">
        <v>133</v>
      </c>
      <c r="C21" s="720" t="s">
        <v>236</v>
      </c>
      <c r="D21" s="727">
        <v>341</v>
      </c>
      <c r="E21" s="721">
        <f>+'EXHIBIT B'!C30</f>
        <v>248.31</v>
      </c>
      <c r="F21" s="722">
        <f t="shared" si="2"/>
        <v>84674</v>
      </c>
      <c r="G21" s="48"/>
      <c r="H21" s="48"/>
    </row>
    <row r="22" spans="1:9" ht="20.100000000000001" customHeight="1">
      <c r="A22" s="654" t="s">
        <v>215</v>
      </c>
      <c r="B22" s="654" t="s">
        <v>82</v>
      </c>
      <c r="C22" s="720" t="s">
        <v>237</v>
      </c>
      <c r="D22" s="727">
        <v>163</v>
      </c>
      <c r="E22" s="721">
        <f>+'EXHIBIT B'!C31</f>
        <v>215.1</v>
      </c>
      <c r="F22" s="722">
        <f t="shared" si="2"/>
        <v>35061</v>
      </c>
      <c r="G22" s="48"/>
      <c r="H22" s="48"/>
    </row>
    <row r="23" spans="1:9" ht="20.100000000000001" customHeight="1">
      <c r="A23" s="654" t="s">
        <v>215</v>
      </c>
      <c r="B23" s="654" t="s">
        <v>134</v>
      </c>
      <c r="C23" s="720" t="s">
        <v>238</v>
      </c>
      <c r="D23" s="727">
        <v>187</v>
      </c>
      <c r="E23" s="721">
        <f>+'EXHIBIT B'!C30</f>
        <v>248.31</v>
      </c>
      <c r="F23" s="722">
        <f t="shared" si="2"/>
        <v>46434</v>
      </c>
      <c r="G23" s="48"/>
      <c r="H23" s="48"/>
    </row>
    <row r="24" spans="1:9" ht="20.100000000000001" customHeight="1" thickBot="1">
      <c r="A24" s="606" t="s">
        <v>215</v>
      </c>
      <c r="B24" s="606" t="s">
        <v>135</v>
      </c>
      <c r="C24" s="607">
        <v>40360</v>
      </c>
      <c r="D24" s="989">
        <v>0</v>
      </c>
      <c r="E24" s="608">
        <f>+'EXHIBIT B'!C30</f>
        <v>248.31</v>
      </c>
      <c r="F24" s="609">
        <f t="shared" si="2"/>
        <v>0</v>
      </c>
      <c r="G24" s="48"/>
      <c r="H24" s="48"/>
    </row>
    <row r="25" spans="1:9" ht="20.100000000000001" customHeight="1" thickBot="1">
      <c r="A25" s="309"/>
      <c r="B25" s="309"/>
      <c r="C25" s="309"/>
      <c r="D25" s="309"/>
      <c r="E25" s="310"/>
      <c r="F25" s="311"/>
      <c r="G25" s="48"/>
      <c r="H25" s="48"/>
    </row>
    <row r="26" spans="1:9" ht="20.100000000000001" customHeight="1" thickBot="1">
      <c r="A26" s="723"/>
      <c r="B26" s="723" t="s">
        <v>232</v>
      </c>
      <c r="C26" s="723"/>
      <c r="D26" s="724">
        <f>SUM(D19:D24)</f>
        <v>3064.39</v>
      </c>
      <c r="E26" s="725"/>
      <c r="F26" s="726">
        <f>SUM(F19:F24)</f>
        <v>758942</v>
      </c>
      <c r="G26" s="312"/>
      <c r="H26" s="312"/>
    </row>
    <row r="27" spans="1:9" ht="20.100000000000001" customHeight="1" thickBot="1">
      <c r="A27" s="313" t="s">
        <v>239</v>
      </c>
      <c r="B27" s="313"/>
      <c r="C27" s="313"/>
      <c r="D27" s="313"/>
      <c r="E27" s="313"/>
      <c r="F27" s="314"/>
      <c r="G27" s="549"/>
      <c r="H27" s="315">
        <f>H17+F26</f>
        <v>7622062</v>
      </c>
    </row>
    <row r="28" spans="1:9" ht="24.95" customHeight="1">
      <c r="I28" s="172"/>
    </row>
    <row r="29" spans="1:9" ht="24.95" customHeight="1">
      <c r="A29" s="854" t="s">
        <v>240</v>
      </c>
      <c r="B29" s="854"/>
      <c r="C29" s="854"/>
      <c r="D29" s="854"/>
      <c r="E29" s="854"/>
      <c r="F29" s="854"/>
      <c r="G29" s="854"/>
      <c r="H29" s="854"/>
      <c r="I29" s="172"/>
    </row>
    <row r="30" spans="1:9" ht="24.95" customHeight="1" thickBot="1">
      <c r="I30" s="172"/>
    </row>
    <row r="31" spans="1:9" ht="88.35" customHeight="1" thickBot="1">
      <c r="A31" s="307" t="s">
        <v>241</v>
      </c>
      <c r="B31" s="316" t="s">
        <v>221</v>
      </c>
      <c r="C31" s="307" t="s">
        <v>222</v>
      </c>
      <c r="D31" s="307" t="s">
        <v>242</v>
      </c>
      <c r="E31" s="307" t="s">
        <v>243</v>
      </c>
      <c r="F31" s="307" t="s">
        <v>72</v>
      </c>
      <c r="G31" s="307" t="s">
        <v>244</v>
      </c>
      <c r="H31" s="859" t="s">
        <v>226</v>
      </c>
      <c r="I31" s="172"/>
    </row>
    <row r="32" spans="1:9" ht="20.100000000000001" customHeight="1">
      <c r="A32" s="550" t="s">
        <v>245</v>
      </c>
      <c r="B32" s="550" t="s">
        <v>246</v>
      </c>
      <c r="C32" s="551" t="s">
        <v>247</v>
      </c>
      <c r="D32" s="552">
        <v>0</v>
      </c>
      <c r="E32" s="552">
        <v>0</v>
      </c>
      <c r="F32" s="553">
        <f>D32-E32</f>
        <v>0</v>
      </c>
      <c r="G32" s="553">
        <f>'EXHIBIT B'!B19</f>
        <v>0</v>
      </c>
      <c r="H32" s="554">
        <f>ROUND(+F32*G32,0)</f>
        <v>0</v>
      </c>
    </row>
    <row r="33" spans="1:8" ht="20.100000000000001" customHeight="1">
      <c r="A33" s="654" t="s">
        <v>245</v>
      </c>
      <c r="B33" s="654" t="s">
        <v>248</v>
      </c>
      <c r="C33" s="720" t="s">
        <v>249</v>
      </c>
      <c r="D33" s="727">
        <v>0</v>
      </c>
      <c r="E33" s="727">
        <v>0</v>
      </c>
      <c r="F33" s="721">
        <f>D33-E33</f>
        <v>0</v>
      </c>
      <c r="G33" s="721">
        <f>'EXHIBIT B'!B20</f>
        <v>0</v>
      </c>
      <c r="H33" s="722">
        <f>ROUND(+F33*G33,0)</f>
        <v>0</v>
      </c>
    </row>
    <row r="34" spans="1:8" ht="20.100000000000001" customHeight="1">
      <c r="A34" s="654" t="s">
        <v>250</v>
      </c>
      <c r="B34" s="654" t="s">
        <v>246</v>
      </c>
      <c r="C34" s="720">
        <v>40180</v>
      </c>
      <c r="D34" s="727">
        <v>0</v>
      </c>
      <c r="E34" s="727">
        <v>0</v>
      </c>
      <c r="F34" s="721">
        <f>D34-E34</f>
        <v>0</v>
      </c>
      <c r="G34" s="721">
        <f>'EXHIBIT B'!B22</f>
        <v>0</v>
      </c>
      <c r="H34" s="722">
        <f>ROUND(+F34*G34,0)</f>
        <v>0</v>
      </c>
    </row>
    <row r="35" spans="1:8" ht="20.100000000000001" customHeight="1" thickBot="1">
      <c r="A35" s="655" t="s">
        <v>250</v>
      </c>
      <c r="B35" s="655" t="s">
        <v>248</v>
      </c>
      <c r="C35" s="728">
        <v>40190</v>
      </c>
      <c r="D35" s="729">
        <v>0</v>
      </c>
      <c r="E35" s="729">
        <v>0</v>
      </c>
      <c r="F35" s="730">
        <f>D35-E35</f>
        <v>0</v>
      </c>
      <c r="G35" s="730">
        <f>'EXHIBIT B'!B23</f>
        <v>0</v>
      </c>
      <c r="H35" s="731">
        <f>ROUND(+F35*G35,0)</f>
        <v>0</v>
      </c>
    </row>
    <row r="36" spans="1:8" ht="20.100000000000001" customHeight="1" thickBot="1">
      <c r="A36" s="317"/>
      <c r="B36" s="292" t="s">
        <v>251</v>
      </c>
      <c r="C36" s="292"/>
      <c r="D36" s="318">
        <f>SUM(D32:D35)</f>
        <v>0</v>
      </c>
      <c r="E36" s="318">
        <f>SUM(E32:E35)</f>
        <v>0</v>
      </c>
      <c r="F36" s="319">
        <f>D36-E36</f>
        <v>0</v>
      </c>
      <c r="G36" s="319"/>
      <c r="H36" s="320">
        <f>SUM(H32:H35)</f>
        <v>0</v>
      </c>
    </row>
    <row r="37" spans="1:8" ht="24.95" customHeight="1" thickBot="1">
      <c r="A37" s="321"/>
      <c r="B37" s="322"/>
      <c r="C37" s="322"/>
      <c r="D37" s="322"/>
      <c r="E37" s="322"/>
      <c r="F37" s="322"/>
    </row>
    <row r="38" spans="1:8" ht="88.35" customHeight="1" thickBot="1">
      <c r="A38" s="323" t="s">
        <v>252</v>
      </c>
      <c r="B38" s="324" t="s">
        <v>221</v>
      </c>
      <c r="C38" s="307" t="s">
        <v>222</v>
      </c>
      <c r="D38" s="325" t="s">
        <v>242</v>
      </c>
      <c r="E38" s="325" t="s">
        <v>244</v>
      </c>
      <c r="F38" s="307" t="s">
        <v>226</v>
      </c>
      <c r="G38" s="19"/>
      <c r="H38" s="19"/>
    </row>
    <row r="39" spans="1:8" ht="20.100000000000001" customHeight="1">
      <c r="A39" s="550" t="s">
        <v>245</v>
      </c>
      <c r="B39" s="550" t="s">
        <v>246</v>
      </c>
      <c r="C39" s="551">
        <v>40380</v>
      </c>
      <c r="D39" s="552">
        <v>0</v>
      </c>
      <c r="E39" s="553">
        <f>'EXHIBIT B'!B34</f>
        <v>0</v>
      </c>
      <c r="F39" s="554">
        <f>D39*E39</f>
        <v>0</v>
      </c>
    </row>
    <row r="40" spans="1:8" ht="20.100000000000001" customHeight="1">
      <c r="A40" s="654" t="s">
        <v>245</v>
      </c>
      <c r="B40" s="654" t="s">
        <v>248</v>
      </c>
      <c r="C40" s="720">
        <v>40390</v>
      </c>
      <c r="D40" s="727">
        <v>0</v>
      </c>
      <c r="E40" s="721">
        <f>'EXHIBIT B'!B35</f>
        <v>0</v>
      </c>
      <c r="F40" s="722">
        <f>D40*E40</f>
        <v>0</v>
      </c>
    </row>
    <row r="41" spans="1:8" ht="20.100000000000001" customHeight="1">
      <c r="A41" s="654" t="s">
        <v>250</v>
      </c>
      <c r="B41" s="654" t="s">
        <v>246</v>
      </c>
      <c r="C41" s="720" t="s">
        <v>253</v>
      </c>
      <c r="D41" s="727">
        <v>0</v>
      </c>
      <c r="E41" s="721">
        <f>'EXHIBIT B'!B37</f>
        <v>0</v>
      </c>
      <c r="F41" s="722">
        <f>D41*E41</f>
        <v>0</v>
      </c>
    </row>
    <row r="42" spans="1:8" ht="20.100000000000001" customHeight="1" thickBot="1">
      <c r="A42" s="655" t="s">
        <v>250</v>
      </c>
      <c r="B42" s="655" t="s">
        <v>248</v>
      </c>
      <c r="C42" s="728" t="s">
        <v>254</v>
      </c>
      <c r="D42" s="729">
        <v>0</v>
      </c>
      <c r="E42" s="730">
        <f>'EXHIBIT B'!B38</f>
        <v>0</v>
      </c>
      <c r="F42" s="731">
        <f>D42*E42</f>
        <v>0</v>
      </c>
    </row>
    <row r="43" spans="1:8" ht="20.100000000000001" customHeight="1" thickBot="1">
      <c r="A43" s="326"/>
      <c r="B43" s="313" t="s">
        <v>232</v>
      </c>
      <c r="C43" s="313"/>
      <c r="D43" s="314">
        <f>SUM(D39:D42)</f>
        <v>0</v>
      </c>
      <c r="E43" s="327"/>
      <c r="F43" s="328">
        <f>SUM(F39:F42)</f>
        <v>0</v>
      </c>
    </row>
    <row r="44" spans="1:8" ht="20.100000000000001" customHeight="1" thickBot="1">
      <c r="A44" s="329" t="s">
        <v>255</v>
      </c>
      <c r="B44" s="313"/>
      <c r="C44" s="313"/>
      <c r="D44" s="313"/>
      <c r="E44" s="313"/>
      <c r="F44" s="313"/>
      <c r="G44" s="292"/>
      <c r="H44" s="555">
        <f>H36+F43</f>
        <v>0</v>
      </c>
    </row>
    <row r="45" spans="1:8" ht="20.100000000000001" customHeight="1" thickBot="1">
      <c r="A45" s="309"/>
      <c r="B45" s="309"/>
      <c r="C45" s="309"/>
      <c r="D45" s="309"/>
      <c r="E45" s="309"/>
      <c r="F45" s="309"/>
      <c r="G45" s="309"/>
      <c r="H45" s="310"/>
    </row>
    <row r="46" spans="1:8" ht="20.100000000000001" customHeight="1" thickBot="1">
      <c r="A46" s="313" t="s">
        <v>256</v>
      </c>
      <c r="B46" s="313"/>
      <c r="C46" s="313"/>
      <c r="D46" s="313"/>
      <c r="E46" s="313"/>
      <c r="F46" s="313"/>
      <c r="G46" s="330"/>
      <c r="H46" s="315">
        <f>H27+H44</f>
        <v>7622062</v>
      </c>
    </row>
    <row r="47" spans="1:8" ht="24.75" customHeight="1">
      <c r="A47" s="860"/>
      <c r="B47" s="860"/>
      <c r="C47" s="860"/>
      <c r="D47" s="860"/>
      <c r="E47" s="860"/>
      <c r="F47" s="860"/>
      <c r="G47" s="331"/>
      <c r="H47" s="331"/>
    </row>
    <row r="48" spans="1:8" ht="24.95" customHeight="1">
      <c r="A48" s="28" t="s">
        <v>257</v>
      </c>
      <c r="H48" s="19"/>
    </row>
    <row r="49" spans="1:10" ht="24.95" customHeight="1">
      <c r="A49" s="28"/>
    </row>
    <row r="50" spans="1:10" ht="43.35" customHeight="1" thickBot="1">
      <c r="A50" s="1126" t="s">
        <v>750</v>
      </c>
      <c r="B50" s="1126"/>
      <c r="C50" s="1127"/>
      <c r="D50" s="1127"/>
      <c r="E50" s="1127"/>
      <c r="F50" s="1127"/>
    </row>
    <row r="51" spans="1:10" ht="44.45" customHeight="1" thickBot="1">
      <c r="A51" s="288" t="s">
        <v>258</v>
      </c>
      <c r="B51" s="288" t="s">
        <v>259</v>
      </c>
      <c r="C51" s="937" t="s">
        <v>260</v>
      </c>
      <c r="D51" s="938"/>
      <c r="E51" s="937" t="s">
        <v>261</v>
      </c>
      <c r="F51" s="938"/>
    </row>
    <row r="52" spans="1:10" ht="24.95" customHeight="1" thickBot="1">
      <c r="A52" s="289"/>
      <c r="B52" s="290"/>
      <c r="C52" s="556"/>
      <c r="D52" s="557"/>
      <c r="E52" s="556"/>
      <c r="F52" s="557"/>
    </row>
    <row r="53" spans="1:10" ht="24.95" customHeight="1" thickBot="1">
      <c r="A53" s="295" t="s">
        <v>147</v>
      </c>
      <c r="B53" s="291"/>
      <c r="C53" s="558"/>
      <c r="D53" s="559"/>
      <c r="E53" s="558"/>
      <c r="F53" s="559"/>
    </row>
    <row r="54" spans="1:10" ht="24.95" customHeight="1">
      <c r="A54" s="732" t="s">
        <v>779</v>
      </c>
      <c r="B54" s="990">
        <v>1784849</v>
      </c>
      <c r="C54" s="992" t="s">
        <v>781</v>
      </c>
      <c r="D54" s="993"/>
      <c r="E54" s="992" t="s">
        <v>782</v>
      </c>
      <c r="F54" s="993"/>
    </row>
    <row r="55" spans="1:10" ht="24.95" customHeight="1">
      <c r="A55" s="733" t="s">
        <v>780</v>
      </c>
      <c r="B55" s="727">
        <v>18154</v>
      </c>
      <c r="C55" s="994" t="s">
        <v>781</v>
      </c>
      <c r="D55" s="995"/>
      <c r="E55" s="994" t="s">
        <v>782</v>
      </c>
      <c r="F55" s="995"/>
      <c r="J55" s="92"/>
    </row>
    <row r="56" spans="1:10" ht="24.95" customHeight="1">
      <c r="A56" s="733"/>
      <c r="B56" s="727">
        <v>0</v>
      </c>
      <c r="C56" s="994"/>
      <c r="D56" s="995"/>
      <c r="E56" s="994"/>
      <c r="F56" s="995"/>
    </row>
    <row r="57" spans="1:10" ht="24.95" customHeight="1">
      <c r="A57" s="733"/>
      <c r="B57" s="727">
        <v>0</v>
      </c>
      <c r="C57" s="994"/>
      <c r="D57" s="995"/>
      <c r="E57" s="994"/>
      <c r="F57" s="995"/>
    </row>
    <row r="58" spans="1:10" ht="24.95" customHeight="1">
      <c r="A58" s="733"/>
      <c r="B58" s="727">
        <v>0</v>
      </c>
      <c r="C58" s="994"/>
      <c r="D58" s="995"/>
      <c r="E58" s="994"/>
      <c r="F58" s="995"/>
    </row>
    <row r="59" spans="1:10" ht="24.95" customHeight="1" thickBot="1">
      <c r="A59" s="610"/>
      <c r="B59" s="611">
        <v>0</v>
      </c>
      <c r="C59" s="996"/>
      <c r="D59" s="997"/>
      <c r="E59" s="998"/>
      <c r="F59" s="999"/>
    </row>
    <row r="60" spans="1:10" ht="24.95" customHeight="1" thickBot="1">
      <c r="A60" s="292" t="s">
        <v>262</v>
      </c>
      <c r="B60" s="293">
        <f>SUM(B54:B59)</f>
        <v>1803003</v>
      </c>
      <c r="C60" s="1000"/>
      <c r="D60" s="1001"/>
      <c r="E60" s="1000"/>
      <c r="F60" s="1001"/>
    </row>
    <row r="61" spans="1:10" ht="24.95" customHeight="1" thickBot="1">
      <c r="A61" s="294"/>
      <c r="B61" s="294"/>
      <c r="C61" s="560"/>
      <c r="D61" s="561"/>
      <c r="E61" s="560"/>
      <c r="F61" s="561"/>
    </row>
    <row r="62" spans="1:10" ht="24.95" customHeight="1" thickBot="1">
      <c r="A62" s="295" t="s">
        <v>144</v>
      </c>
      <c r="B62" s="291"/>
      <c r="C62" s="558"/>
      <c r="D62" s="559"/>
      <c r="E62" s="558"/>
      <c r="F62" s="559"/>
    </row>
    <row r="63" spans="1:10" ht="24.95" customHeight="1">
      <c r="A63" s="732" t="s">
        <v>783</v>
      </c>
      <c r="B63" s="991">
        <v>1250000</v>
      </c>
      <c r="C63" s="992" t="s">
        <v>786</v>
      </c>
      <c r="D63" s="993"/>
      <c r="E63" s="992" t="s">
        <v>781</v>
      </c>
      <c r="F63" s="993"/>
    </row>
    <row r="64" spans="1:10" ht="24.95" customHeight="1">
      <c r="A64" s="733" t="s">
        <v>784</v>
      </c>
      <c r="B64" s="727">
        <v>318625</v>
      </c>
      <c r="C64" s="994" t="s">
        <v>786</v>
      </c>
      <c r="D64" s="995"/>
      <c r="E64" s="994" t="s">
        <v>781</v>
      </c>
      <c r="F64" s="995"/>
    </row>
    <row r="65" spans="1:6" ht="24.95" customHeight="1">
      <c r="A65" s="733" t="s">
        <v>785</v>
      </c>
      <c r="B65" s="727">
        <v>30000</v>
      </c>
      <c r="C65" s="994" t="s">
        <v>787</v>
      </c>
      <c r="D65" s="995"/>
      <c r="E65" s="994" t="s">
        <v>781</v>
      </c>
      <c r="F65" s="995"/>
    </row>
    <row r="66" spans="1:6" ht="24.95" customHeight="1">
      <c r="A66" s="733"/>
      <c r="B66" s="727">
        <v>0</v>
      </c>
      <c r="C66" s="994"/>
      <c r="D66" s="995"/>
      <c r="E66" s="994"/>
      <c r="F66" s="995"/>
    </row>
    <row r="67" spans="1:6" ht="24.95" customHeight="1">
      <c r="A67" s="733"/>
      <c r="B67" s="727">
        <v>0</v>
      </c>
      <c r="C67" s="994"/>
      <c r="D67" s="995"/>
      <c r="E67" s="994"/>
      <c r="F67" s="995"/>
    </row>
    <row r="68" spans="1:6" ht="24.95" customHeight="1" thickBot="1">
      <c r="A68" s="610"/>
      <c r="B68" s="611">
        <v>0</v>
      </c>
      <c r="C68" s="998"/>
      <c r="D68" s="999"/>
      <c r="E68" s="998"/>
      <c r="F68" s="999"/>
    </row>
    <row r="69" spans="1:6" ht="24.95" customHeight="1" thickBot="1">
      <c r="A69" s="292" t="s">
        <v>263</v>
      </c>
      <c r="B69" s="293">
        <f>SUM(B63:B68)</f>
        <v>1598625</v>
      </c>
      <c r="C69" s="1002"/>
      <c r="D69" s="1003"/>
      <c r="E69" s="1002"/>
      <c r="F69" s="1003"/>
    </row>
    <row r="70" spans="1:6" ht="24.95" customHeight="1" thickBot="1">
      <c r="A70" s="292" t="s">
        <v>264</v>
      </c>
      <c r="B70" s="293">
        <f>+B69+B60</f>
        <v>3401628</v>
      </c>
      <c r="C70" s="1002"/>
      <c r="D70" s="1003"/>
      <c r="E70" s="1004"/>
      <c r="F70" s="1005"/>
    </row>
    <row r="71" spans="1:6" ht="24.95" customHeight="1"/>
    <row r="72" spans="1:6" ht="20.100000000000001" customHeight="1"/>
    <row r="73" spans="1:6" ht="20.100000000000001" customHeight="1"/>
    <row r="74" spans="1:6" ht="20.100000000000001" customHeight="1"/>
    <row r="75" spans="1:6" ht="20.100000000000001" customHeight="1"/>
    <row r="76" spans="1:6" ht="20.100000000000001" customHeight="1"/>
    <row r="77" spans="1:6" ht="20.100000000000001" customHeight="1"/>
    <row r="78" spans="1:6" ht="20.100000000000001" customHeight="1"/>
    <row r="79" spans="1:6" ht="20.100000000000001" customHeight="1"/>
    <row r="80" spans="1:6"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aOnLGf25XTc04JCM2QLXiBMTCtwIZQRPIvOZoPAJURWcxLE6g2feaVBG7dXftSlGxoGE6dYWZAK5xrKX8YsXgw==" saltValue="mAncZoWrz4m5/cSIryfkZw=="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180" customWidth="1"/>
    <col min="2" max="2" width="100.42578125" style="180" customWidth="1"/>
    <col min="3" max="3" width="18.7109375" style="180" customWidth="1"/>
    <col min="4" max="4" width="25.7109375" style="180" customWidth="1"/>
    <col min="5" max="5" width="21.42578125" style="180" customWidth="1"/>
    <col min="6" max="6" width="6.85546875" style="180" customWidth="1"/>
    <col min="7" max="7" width="9.140625" style="180"/>
    <col min="8" max="8" width="59" style="180" customWidth="1"/>
    <col min="9" max="9" width="13.7109375" style="180" customWidth="1"/>
    <col min="10" max="10" width="12.7109375" style="180" bestFit="1" customWidth="1"/>
    <col min="11" max="11" width="14" style="180" customWidth="1"/>
    <col min="12" max="28" width="12.7109375" style="180" customWidth="1"/>
    <col min="29" max="29" width="11" style="180" customWidth="1"/>
    <col min="30" max="30" width="12.7109375" style="180" customWidth="1"/>
    <col min="31" max="31" width="12.42578125" style="180" customWidth="1"/>
    <col min="32" max="32" width="11.42578125" style="180" customWidth="1"/>
    <col min="33" max="33" width="2.28515625" style="180" customWidth="1"/>
    <col min="34" max="34" width="20.140625" style="180" customWidth="1"/>
    <col min="35" max="35" width="6" style="180" customWidth="1"/>
    <col min="36" max="36" width="14.42578125" style="180" customWidth="1"/>
    <col min="37" max="37" width="13.7109375" style="180" customWidth="1"/>
    <col min="38" max="38" width="2.140625" style="180" customWidth="1"/>
    <col min="39" max="40" width="9.140625" style="180"/>
    <col min="41" max="41" width="11.28515625" style="180" customWidth="1"/>
    <col min="42" max="42" width="11.42578125" style="180" customWidth="1"/>
    <col min="43" max="43" width="11" style="180" customWidth="1"/>
    <col min="44" max="44" width="11.140625" style="180" customWidth="1"/>
    <col min="45" max="16384" width="9.140625" style="180"/>
  </cols>
  <sheetData>
    <row r="1" spans="1:47" s="17" customFormat="1" ht="24" customHeight="1">
      <c r="A1" s="286"/>
      <c r="B1" s="286"/>
      <c r="C1" s="286"/>
      <c r="D1" s="286"/>
      <c r="E1" s="336" t="s">
        <v>265</v>
      </c>
      <c r="F1" s="286"/>
    </row>
    <row r="2" spans="1:47" s="17" customFormat="1" ht="24" customHeight="1">
      <c r="A2" s="286"/>
      <c r="B2" s="286"/>
      <c r="C2" s="286"/>
      <c r="D2" s="286"/>
      <c r="E2" s="286"/>
      <c r="F2" s="286"/>
    </row>
    <row r="3" spans="1:47" s="17" customFormat="1" ht="24" customHeight="1">
      <c r="A3" s="929" t="s">
        <v>11</v>
      </c>
      <c r="B3" s="929"/>
      <c r="C3" s="929"/>
      <c r="D3" s="929"/>
      <c r="E3" s="929"/>
      <c r="F3" s="286"/>
    </row>
    <row r="4" spans="1:47" s="17" customFormat="1" ht="23.45" customHeight="1">
      <c r="A4" s="929" t="s">
        <v>266</v>
      </c>
      <c r="B4" s="929"/>
      <c r="C4" s="929"/>
      <c r="D4" s="929"/>
      <c r="E4" s="929"/>
      <c r="F4" s="286"/>
    </row>
    <row r="5" spans="1:47" s="17" customFormat="1" ht="23.1" customHeight="1">
      <c r="A5" s="929"/>
      <c r="B5" s="929"/>
      <c r="C5" s="929"/>
      <c r="D5" s="929"/>
      <c r="E5" s="929"/>
      <c r="F5" s="286"/>
    </row>
    <row r="6" spans="1:47" s="17" customFormat="1" ht="24.95" customHeight="1">
      <c r="A6" s="931"/>
      <c r="B6" s="931"/>
      <c r="C6" s="931"/>
      <c r="D6" s="931"/>
      <c r="E6" s="931"/>
      <c r="F6" s="286"/>
    </row>
    <row r="7" spans="1:47" s="17" customFormat="1" ht="24.95" customHeight="1" thickBot="1">
      <c r="A7" s="929" t="s">
        <v>218</v>
      </c>
      <c r="B7" s="932" t="str">
        <f>'CHECK SHEET'!D7</f>
        <v>Northwest Florida State College</v>
      </c>
      <c r="C7" s="932"/>
      <c r="D7" s="932"/>
      <c r="E7" s="932"/>
      <c r="F7" s="856"/>
    </row>
    <row r="8" spans="1:47" s="17" customFormat="1" ht="24.95" customHeight="1">
      <c r="A8" s="939"/>
      <c r="B8" s="939"/>
      <c r="C8" s="939"/>
      <c r="D8" s="939"/>
      <c r="E8" s="939"/>
    </row>
    <row r="9" spans="1:47" s="17" customFormat="1" ht="24.95" customHeight="1">
      <c r="A9" s="940"/>
      <c r="B9" s="940"/>
      <c r="C9" s="940"/>
      <c r="D9" s="940"/>
      <c r="E9" s="940"/>
    </row>
    <row r="10" spans="1:47" s="17" customFormat="1" ht="42.6" customHeight="1">
      <c r="A10" s="941" t="s">
        <v>267</v>
      </c>
      <c r="B10" s="941"/>
      <c r="C10" s="941"/>
      <c r="D10" s="941"/>
      <c r="E10" s="941"/>
    </row>
    <row r="11" spans="1:47" ht="24.95" customHeight="1" thickBot="1">
      <c r="A11" s="179"/>
      <c r="B11" s="179"/>
      <c r="C11" s="179"/>
      <c r="D11" s="179"/>
      <c r="E11" s="179"/>
      <c r="AT11" s="179"/>
      <c r="AU11" s="179"/>
    </row>
    <row r="12" spans="1:47" ht="78" customHeight="1" thickBot="1">
      <c r="A12" s="419" t="s">
        <v>268</v>
      </c>
      <c r="B12" s="419" t="s">
        <v>221</v>
      </c>
      <c r="C12" s="420" t="s">
        <v>269</v>
      </c>
      <c r="D12" s="420" t="s">
        <v>270</v>
      </c>
      <c r="E12" s="420" t="s">
        <v>271</v>
      </c>
    </row>
    <row r="13" spans="1:47" ht="24" customHeight="1">
      <c r="A13" s="421" t="s">
        <v>200</v>
      </c>
      <c r="B13" s="421" t="s">
        <v>227</v>
      </c>
      <c r="C13" s="422">
        <v>40101</v>
      </c>
      <c r="D13" s="562">
        <v>0</v>
      </c>
      <c r="E13" s="562">
        <v>0</v>
      </c>
    </row>
    <row r="14" spans="1:47" ht="24.95" customHeight="1">
      <c r="A14" s="734" t="s">
        <v>200</v>
      </c>
      <c r="B14" s="734" t="s">
        <v>132</v>
      </c>
      <c r="C14" s="735" t="s">
        <v>228</v>
      </c>
      <c r="D14" s="444">
        <v>0</v>
      </c>
      <c r="E14" s="444">
        <v>0</v>
      </c>
    </row>
    <row r="15" spans="1:47" ht="24.95" customHeight="1">
      <c r="A15" s="734" t="s">
        <v>200</v>
      </c>
      <c r="B15" s="734" t="s">
        <v>133</v>
      </c>
      <c r="C15" s="735" t="s">
        <v>229</v>
      </c>
      <c r="D15" s="444">
        <v>0</v>
      </c>
      <c r="E15" s="444">
        <v>0</v>
      </c>
    </row>
    <row r="16" spans="1:47" ht="24.95" customHeight="1">
      <c r="A16" s="734" t="s">
        <v>200</v>
      </c>
      <c r="B16" s="734" t="s">
        <v>82</v>
      </c>
      <c r="C16" s="735" t="s">
        <v>230</v>
      </c>
      <c r="D16" s="444">
        <v>0</v>
      </c>
      <c r="E16" s="444">
        <v>0</v>
      </c>
    </row>
    <row r="17" spans="1:5" ht="24.95" customHeight="1">
      <c r="A17" s="734" t="s">
        <v>200</v>
      </c>
      <c r="B17" s="734" t="s">
        <v>134</v>
      </c>
      <c r="C17" s="735" t="s">
        <v>231</v>
      </c>
      <c r="D17" s="445">
        <v>0</v>
      </c>
      <c r="E17" s="445">
        <v>0</v>
      </c>
    </row>
    <row r="18" spans="1:5" ht="24.95" customHeight="1" thickBot="1">
      <c r="A18" s="734" t="s">
        <v>200</v>
      </c>
      <c r="B18" s="734" t="s">
        <v>135</v>
      </c>
      <c r="C18" s="735">
        <v>40160</v>
      </c>
      <c r="D18" s="446">
        <v>0</v>
      </c>
      <c r="E18" s="446">
        <v>0</v>
      </c>
    </row>
    <row r="19" spans="1:5" ht="24.95" customHeight="1" thickBot="1">
      <c r="A19" s="423"/>
      <c r="B19" s="488"/>
      <c r="C19" s="489"/>
      <c r="D19" s="1006"/>
      <c r="E19" s="1007"/>
    </row>
    <row r="20" spans="1:5" ht="24.95" customHeight="1" thickBot="1">
      <c r="A20" s="736"/>
      <c r="B20" s="736" t="s">
        <v>232</v>
      </c>
      <c r="C20" s="736"/>
      <c r="D20" s="736"/>
      <c r="E20" s="737">
        <f>SUM(E13:E18)</f>
        <v>0</v>
      </c>
    </row>
    <row r="21" spans="1:5" ht="78" customHeight="1" thickBot="1">
      <c r="A21" s="419" t="s">
        <v>268</v>
      </c>
      <c r="B21" s="419" t="s">
        <v>221</v>
      </c>
      <c r="C21" s="420" t="s">
        <v>269</v>
      </c>
      <c r="D21" s="420" t="s">
        <v>272</v>
      </c>
      <c r="E21" s="420" t="s">
        <v>271</v>
      </c>
    </row>
    <row r="22" spans="1:5" s="177" customFormat="1" ht="24.95" customHeight="1">
      <c r="A22" s="563" t="s">
        <v>215</v>
      </c>
      <c r="B22" s="177" t="s">
        <v>227</v>
      </c>
      <c r="C22" s="490">
        <v>40301</v>
      </c>
      <c r="D22" s="562">
        <v>0</v>
      </c>
      <c r="E22" s="562">
        <v>0</v>
      </c>
    </row>
    <row r="23" spans="1:5" s="177" customFormat="1" ht="24.95" customHeight="1">
      <c r="A23" s="734" t="s">
        <v>215</v>
      </c>
      <c r="B23" s="612" t="s">
        <v>132</v>
      </c>
      <c r="C23" s="633" t="s">
        <v>235</v>
      </c>
      <c r="D23" s="738">
        <v>0</v>
      </c>
      <c r="E23" s="738">
        <v>0</v>
      </c>
    </row>
    <row r="24" spans="1:5" s="177" customFormat="1" ht="24.95" customHeight="1">
      <c r="A24" s="734" t="s">
        <v>215</v>
      </c>
      <c r="B24" s="612" t="s">
        <v>133</v>
      </c>
      <c r="C24" s="633" t="s">
        <v>236</v>
      </c>
      <c r="D24" s="738">
        <v>0</v>
      </c>
      <c r="E24" s="738">
        <v>0</v>
      </c>
    </row>
    <row r="25" spans="1:5" s="177" customFormat="1" ht="24.95" customHeight="1">
      <c r="A25" s="734" t="s">
        <v>215</v>
      </c>
      <c r="B25" s="612" t="s">
        <v>82</v>
      </c>
      <c r="C25" s="633" t="s">
        <v>237</v>
      </c>
      <c r="D25" s="738">
        <v>0</v>
      </c>
      <c r="E25" s="738">
        <v>0</v>
      </c>
    </row>
    <row r="26" spans="1:5" s="177" customFormat="1" ht="24.95" customHeight="1">
      <c r="A26" s="734" t="s">
        <v>215</v>
      </c>
      <c r="B26" s="612" t="s">
        <v>134</v>
      </c>
      <c r="C26" s="633" t="s">
        <v>238</v>
      </c>
      <c r="D26" s="738">
        <v>0</v>
      </c>
      <c r="E26" s="738">
        <v>0</v>
      </c>
    </row>
    <row r="27" spans="1:5" s="177" customFormat="1" ht="24.95" customHeight="1" thickBot="1">
      <c r="A27" s="370" t="s">
        <v>215</v>
      </c>
      <c r="B27" s="177" t="s">
        <v>135</v>
      </c>
      <c r="C27" s="424">
        <v>40360</v>
      </c>
      <c r="D27" s="446">
        <v>0</v>
      </c>
      <c r="E27" s="447">
        <v>0</v>
      </c>
    </row>
    <row r="28" spans="1:5" ht="24.95" customHeight="1" thickBot="1">
      <c r="A28" s="491"/>
      <c r="B28" s="492"/>
      <c r="C28" s="491"/>
      <c r="D28" s="425"/>
      <c r="E28" s="493"/>
    </row>
    <row r="29" spans="1:5" ht="24.95" customHeight="1" thickBot="1">
      <c r="A29" s="564"/>
      <c r="B29" s="494" t="s">
        <v>232</v>
      </c>
      <c r="C29" s="426"/>
      <c r="D29" s="426"/>
      <c r="E29" s="495">
        <f>SUM(E22:E27)</f>
        <v>0</v>
      </c>
    </row>
    <row r="30" spans="1:5" ht="24.95" customHeight="1" thickBot="1">
      <c r="A30" s="426" t="s">
        <v>273</v>
      </c>
      <c r="B30" s="427"/>
      <c r="C30" s="428"/>
      <c r="D30" s="428"/>
      <c r="E30" s="429">
        <f>E20+E29</f>
        <v>0</v>
      </c>
    </row>
    <row r="31" spans="1:5" ht="24.95" customHeight="1">
      <c r="A31" s="179"/>
      <c r="B31" s="179"/>
      <c r="C31" s="179"/>
      <c r="D31" s="179"/>
      <c r="E31" s="179"/>
    </row>
    <row r="32" spans="1:5" ht="24.95" customHeight="1" thickBot="1">
      <c r="A32" s="16" t="s">
        <v>274</v>
      </c>
      <c r="B32" s="179"/>
      <c r="C32" s="179"/>
      <c r="D32" s="179"/>
      <c r="E32" s="179"/>
    </row>
    <row r="33" spans="1:5" ht="24.95" customHeight="1">
      <c r="A33" s="861"/>
      <c r="B33" s="862"/>
      <c r="C33" s="862"/>
      <c r="D33" s="862"/>
      <c r="E33" s="863"/>
    </row>
    <row r="34" spans="1:5" ht="24.95" customHeight="1">
      <c r="A34" s="864"/>
      <c r="B34" s="865"/>
      <c r="C34" s="865"/>
      <c r="D34" s="865"/>
      <c r="E34" s="866"/>
    </row>
    <row r="35" spans="1:5" ht="24.95" customHeight="1">
      <c r="A35" s="864"/>
      <c r="B35" s="865"/>
      <c r="C35" s="865"/>
      <c r="D35" s="865"/>
      <c r="E35" s="866"/>
    </row>
    <row r="36" spans="1:5" ht="24.95" customHeight="1">
      <c r="A36" s="864"/>
      <c r="B36" s="865"/>
      <c r="C36" s="865"/>
      <c r="D36" s="865"/>
      <c r="E36" s="866"/>
    </row>
    <row r="37" spans="1:5" ht="24.95" customHeight="1" thickBot="1">
      <c r="A37" s="867"/>
      <c r="B37" s="868"/>
      <c r="C37" s="868"/>
      <c r="D37" s="868"/>
      <c r="E37" s="869"/>
    </row>
    <row r="38" spans="1:5" ht="20.25" customHeight="1">
      <c r="A38" s="179"/>
      <c r="B38" s="179"/>
      <c r="C38" s="179"/>
      <c r="D38" s="179"/>
      <c r="E38" s="179"/>
    </row>
    <row r="39" spans="1:5" ht="20.25" customHeight="1"/>
    <row r="40" spans="1:5" ht="20.25" customHeight="1"/>
    <row r="41" spans="1:5" ht="20.25" customHeight="1"/>
    <row r="42" spans="1:5" ht="20.25" customHeight="1"/>
    <row r="43" spans="1:5" ht="20.25" customHeight="1"/>
    <row r="44" spans="1:5" ht="20.25" customHeight="1"/>
    <row r="45" spans="1:5" ht="20.25" customHeight="1"/>
    <row r="46" spans="1:5" ht="20.25" customHeight="1"/>
    <row r="47" spans="1:5" ht="20.25" customHeight="1"/>
    <row r="48" spans="1:5"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430"/>
      <c r="AI59" s="430"/>
    </row>
    <row r="60" spans="34:35" ht="20.25" customHeight="1">
      <c r="AH60" s="430"/>
      <c r="AI60" s="430"/>
    </row>
    <row r="61" spans="34:35" ht="20.25" customHeight="1">
      <c r="AH61" s="430"/>
    </row>
    <row r="62" spans="34:35" ht="20.25" customHeight="1"/>
    <row r="63" spans="34:35" ht="20.25" customHeight="1">
      <c r="AH63" s="430"/>
      <c r="AI63" s="430"/>
    </row>
    <row r="64" spans="34:35" ht="20.25" customHeight="1">
      <c r="AH64" s="430"/>
      <c r="AI64" s="430"/>
    </row>
    <row r="65" spans="1:35" ht="20.25" customHeight="1">
      <c r="A65" s="179"/>
      <c r="B65" s="179"/>
      <c r="C65" s="179"/>
      <c r="D65" s="179"/>
      <c r="E65" s="179"/>
      <c r="AH65" s="430"/>
      <c r="AI65" s="430"/>
    </row>
    <row r="66" spans="1:35" ht="20.25" customHeight="1">
      <c r="A66" s="179"/>
      <c r="B66" s="179"/>
      <c r="C66" s="179"/>
      <c r="D66" s="179"/>
      <c r="E66" s="179"/>
    </row>
    <row r="67" spans="1:35" ht="20.25" customHeight="1">
      <c r="A67" s="179"/>
      <c r="B67" s="179"/>
      <c r="C67" s="179"/>
      <c r="D67" s="179"/>
      <c r="E67" s="179"/>
      <c r="AH67" s="430"/>
    </row>
    <row r="68" spans="1:35" ht="20.25" customHeight="1">
      <c r="A68" s="179"/>
      <c r="B68" s="179"/>
      <c r="C68" s="179"/>
      <c r="D68" s="179"/>
      <c r="E68" s="179"/>
      <c r="AH68" s="430"/>
      <c r="AI68" s="430"/>
    </row>
    <row r="69" spans="1:35" ht="20.25" customHeight="1">
      <c r="AH69" s="430"/>
      <c r="AI69" s="430"/>
    </row>
    <row r="70" spans="1:35" ht="20.25" customHeight="1">
      <c r="AH70" s="430"/>
    </row>
    <row r="71" spans="1:35" ht="20.25" customHeight="1">
      <c r="AH71" s="430"/>
    </row>
    <row r="72" spans="1:35" ht="20.25" customHeight="1">
      <c r="AH72" s="430"/>
    </row>
    <row r="73" spans="1:35" ht="20.25" customHeight="1">
      <c r="AH73" s="430"/>
      <c r="AI73" s="430"/>
    </row>
    <row r="74" spans="1:35" ht="20.25" customHeight="1"/>
    <row r="75" spans="1:35" ht="20.25" customHeight="1">
      <c r="AH75" s="430"/>
    </row>
    <row r="76" spans="1:35" ht="20.25" customHeight="1">
      <c r="AH76" s="430"/>
      <c r="AI76" s="430"/>
    </row>
    <row r="77" spans="1:35" ht="20.25" customHeight="1">
      <c r="AH77" s="430"/>
      <c r="AI77" s="430"/>
    </row>
    <row r="78" spans="1:35" ht="20.25" customHeight="1">
      <c r="AH78" s="430"/>
      <c r="AI78" s="430"/>
    </row>
    <row r="79" spans="1:35" ht="20.25" customHeight="1">
      <c r="AH79" s="430"/>
      <c r="AI79" s="430"/>
    </row>
    <row r="80" spans="1:35" ht="20.25" customHeight="1">
      <c r="AH80" s="430"/>
    </row>
    <row r="81" spans="3:35" ht="20.25" customHeight="1">
      <c r="AH81" s="430"/>
      <c r="AI81" s="430"/>
    </row>
    <row r="82" spans="3:35" ht="20.25" customHeight="1">
      <c r="AH82" s="430"/>
      <c r="AI82" s="430"/>
    </row>
    <row r="83" spans="3:35" ht="20.25" customHeight="1">
      <c r="AH83" s="430"/>
      <c r="AI83" s="430"/>
    </row>
    <row r="84" spans="3:35" ht="20.25" customHeight="1"/>
    <row r="85" spans="3:35" ht="20.25" customHeight="1">
      <c r="AH85" s="430"/>
      <c r="AI85" s="430"/>
    </row>
    <row r="86" spans="3:35" ht="18" customHeight="1">
      <c r="AH86" s="430"/>
      <c r="AI86" s="43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180">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theme="3" tint="0.79998168889431442"/>
  </sheetPr>
  <dimension ref="A1:L269"/>
  <sheetViews>
    <sheetView showGridLines="0" zoomScale="70" zoomScaleNormal="70" zoomScaleSheetLayoutView="70" zoomScalePageLayoutView="70" workbookViewId="0"/>
  </sheetViews>
  <sheetFormatPr defaultColWidth="9.140625" defaultRowHeight="18.75"/>
  <cols>
    <col min="1" max="1" width="57" style="177" customWidth="1"/>
    <col min="2" max="2" width="1.42578125" style="177" customWidth="1"/>
    <col min="3" max="3" width="21.28515625" style="177" customWidth="1"/>
    <col min="4" max="4" width="9.140625" style="177"/>
    <col min="5" max="5" width="49.42578125" style="177" customWidth="1"/>
    <col min="6" max="6" width="17" style="177" customWidth="1"/>
    <col min="7" max="7" width="25.42578125" style="177" customWidth="1"/>
    <col min="8" max="8" width="1.85546875" style="177" customWidth="1"/>
    <col min="9" max="9" width="11.7109375" style="177" bestFit="1" customWidth="1"/>
    <col min="10" max="10" width="15.42578125" style="177" bestFit="1" customWidth="1"/>
    <col min="11" max="16384" width="9.140625" style="177"/>
  </cols>
  <sheetData>
    <row r="1" spans="1:8" ht="26.25">
      <c r="A1" s="942"/>
      <c r="B1" s="942"/>
      <c r="C1" s="942"/>
      <c r="D1" s="942"/>
      <c r="E1" s="942"/>
      <c r="F1" s="942"/>
      <c r="G1" s="943"/>
    </row>
    <row r="2" spans="1:8" ht="30" customHeight="1" thickBot="1">
      <c r="A2" s="943" t="s">
        <v>178</v>
      </c>
      <c r="B2" s="932" t="str">
        <f>'CHECK SHEET'!D7</f>
        <v>Northwest Florida State College</v>
      </c>
      <c r="C2" s="932"/>
      <c r="D2" s="932"/>
      <c r="E2" s="932"/>
      <c r="F2" s="932"/>
      <c r="G2" s="944"/>
    </row>
    <row r="3" spans="1:8" ht="23.1" customHeight="1">
      <c r="A3" s="929" t="s">
        <v>275</v>
      </c>
      <c r="B3" s="929"/>
      <c r="C3" s="929"/>
      <c r="D3" s="929"/>
      <c r="E3" s="929"/>
      <c r="F3" s="929"/>
      <c r="G3" s="929"/>
    </row>
    <row r="4" spans="1:8" ht="23.45" customHeight="1">
      <c r="A4" s="929" t="s">
        <v>276</v>
      </c>
      <c r="B4" s="929"/>
      <c r="C4" s="929"/>
      <c r="D4" s="929"/>
      <c r="E4" s="929"/>
      <c r="F4" s="929"/>
      <c r="G4" s="929"/>
    </row>
    <row r="5" spans="1:8" ht="23.45" customHeight="1">
      <c r="A5" s="929" t="s">
        <v>742</v>
      </c>
      <c r="B5" s="929"/>
      <c r="C5" s="929"/>
      <c r="D5" s="929"/>
      <c r="E5" s="929"/>
      <c r="F5" s="929"/>
      <c r="G5" s="929"/>
    </row>
    <row r="6" spans="1:8" ht="20.100000000000001" customHeight="1">
      <c r="A6" s="945"/>
      <c r="B6" s="945"/>
      <c r="C6" s="945"/>
      <c r="D6" s="945"/>
      <c r="E6" s="945"/>
      <c r="F6" s="945"/>
      <c r="G6" s="945"/>
    </row>
    <row r="7" spans="1:8" ht="38.450000000000003" customHeight="1">
      <c r="A7" s="946" t="s">
        <v>277</v>
      </c>
      <c r="B7" s="946"/>
      <c r="C7" s="946"/>
      <c r="D7" s="946"/>
      <c r="E7" s="946"/>
      <c r="F7" s="946"/>
      <c r="G7" s="946"/>
      <c r="H7" s="183"/>
    </row>
    <row r="8" spans="1:8" ht="20.100000000000001" customHeight="1">
      <c r="A8" s="182"/>
      <c r="B8" s="182"/>
      <c r="C8" s="182"/>
      <c r="D8" s="182"/>
      <c r="E8" s="182"/>
      <c r="F8" s="182"/>
      <c r="G8" s="182"/>
      <c r="H8" s="183"/>
    </row>
    <row r="9" spans="1:8" ht="76.349999999999994" customHeight="1">
      <c r="A9" s="516" t="s">
        <v>278</v>
      </c>
      <c r="B9" s="517" t="s">
        <v>279</v>
      </c>
      <c r="C9" s="517"/>
      <c r="D9" s="517"/>
      <c r="E9" s="517"/>
      <c r="F9" s="518" t="s">
        <v>269</v>
      </c>
      <c r="G9" s="519" t="s">
        <v>280</v>
      </c>
    </row>
    <row r="10" spans="1:8" ht="20.100000000000001" customHeight="1">
      <c r="A10" s="535" t="s">
        <v>220</v>
      </c>
      <c r="B10" s="536"/>
      <c r="C10" s="536"/>
      <c r="D10" s="536"/>
      <c r="E10" s="536"/>
      <c r="F10" s="537"/>
      <c r="G10" s="538"/>
    </row>
    <row r="11" spans="1:8" ht="20.100000000000001" customHeight="1">
      <c r="A11" s="499"/>
      <c r="B11" s="184"/>
      <c r="C11" s="184"/>
      <c r="D11" s="184"/>
      <c r="E11" s="184"/>
      <c r="F11" s="185"/>
      <c r="G11" s="186"/>
    </row>
    <row r="12" spans="1:8" ht="20.100000000000001" customHeight="1">
      <c r="A12" s="499" t="s">
        <v>200</v>
      </c>
      <c r="B12" s="184"/>
      <c r="C12" s="184" t="s">
        <v>227</v>
      </c>
      <c r="D12" s="184"/>
      <c r="E12" s="184"/>
      <c r="F12" s="187">
        <v>40101</v>
      </c>
      <c r="G12" s="188">
        <f>+'EXHIBIT C'!H10+'EXHIBIT C(2)'!E13</f>
        <v>598930</v>
      </c>
    </row>
    <row r="13" spans="1:8" ht="20.100000000000001" customHeight="1">
      <c r="A13" s="499" t="s">
        <v>200</v>
      </c>
      <c r="B13" s="184"/>
      <c r="C13" s="177" t="s">
        <v>132</v>
      </c>
      <c r="D13" s="184"/>
      <c r="E13" s="184"/>
      <c r="F13" s="189" t="s">
        <v>228</v>
      </c>
      <c r="G13" s="188">
        <f>+'EXHIBIT C'!H11+'EXHIBIT C(2)'!E14</f>
        <v>4905230</v>
      </c>
    </row>
    <row r="14" spans="1:8" ht="20.100000000000001" customHeight="1">
      <c r="A14" s="499" t="s">
        <v>200</v>
      </c>
      <c r="B14" s="184"/>
      <c r="C14" s="184" t="s">
        <v>133</v>
      </c>
      <c r="D14" s="184"/>
      <c r="E14" s="184"/>
      <c r="F14" s="189" t="s">
        <v>229</v>
      </c>
      <c r="G14" s="520">
        <f>+'EXHIBIT C'!H12+'EXHIBIT C(2)'!E15</f>
        <v>948627</v>
      </c>
    </row>
    <row r="15" spans="1:8" ht="20.100000000000001" customHeight="1">
      <c r="A15" s="499" t="s">
        <v>200</v>
      </c>
      <c r="B15" s="184"/>
      <c r="C15" s="190" t="s">
        <v>281</v>
      </c>
      <c r="D15" s="184"/>
      <c r="E15" s="184"/>
      <c r="F15" s="189" t="s">
        <v>230</v>
      </c>
      <c r="G15" s="520">
        <f>+'EXHIBIT C'!H13+'EXHIBIT C(2)'!E16</f>
        <v>283860</v>
      </c>
    </row>
    <row r="16" spans="1:8" ht="20.100000000000001" customHeight="1">
      <c r="A16" s="499" t="s">
        <v>200</v>
      </c>
      <c r="B16" s="184"/>
      <c r="C16" s="190" t="s">
        <v>282</v>
      </c>
      <c r="D16" s="184"/>
      <c r="E16" s="184"/>
      <c r="F16" s="189" t="s">
        <v>231</v>
      </c>
      <c r="G16" s="521">
        <f>+'EXHIBIT C'!H14+'EXHIBIT C(2)'!E17</f>
        <v>126473</v>
      </c>
    </row>
    <row r="17" spans="1:7" ht="20.100000000000001" customHeight="1">
      <c r="A17" s="499" t="s">
        <v>200</v>
      </c>
      <c r="B17" s="184"/>
      <c r="C17" s="177" t="s">
        <v>135</v>
      </c>
      <c r="D17" s="184"/>
      <c r="E17" s="184"/>
      <c r="F17" s="187">
        <v>40160</v>
      </c>
      <c r="G17" s="521">
        <f>+'EXHIBIT C'!H15+'EXHIBIT C(2)'!E18</f>
        <v>0</v>
      </c>
    </row>
    <row r="18" spans="1:7" ht="20.100000000000001" customHeight="1">
      <c r="A18" s="499"/>
      <c r="B18" s="184"/>
      <c r="C18" s="184"/>
      <c r="D18" s="184"/>
      <c r="E18" s="184"/>
      <c r="F18" s="189"/>
      <c r="G18" s="191"/>
    </row>
    <row r="19" spans="1:7" ht="20.100000000000001" customHeight="1">
      <c r="A19" s="500" t="s">
        <v>283</v>
      </c>
      <c r="B19" s="184"/>
      <c r="C19" s="184"/>
      <c r="D19" s="184"/>
      <c r="E19" s="184"/>
      <c r="F19" s="189"/>
      <c r="G19" s="739">
        <f>SUM(G12:G17)</f>
        <v>6863120</v>
      </c>
    </row>
    <row r="20" spans="1:7" ht="20.100000000000001" customHeight="1">
      <c r="A20" s="499"/>
      <c r="B20" s="184"/>
      <c r="C20" s="184"/>
      <c r="D20" s="184"/>
      <c r="E20" s="184"/>
      <c r="F20" s="189"/>
      <c r="G20" s="192"/>
    </row>
    <row r="21" spans="1:7" ht="20.100000000000001" customHeight="1">
      <c r="A21" s="499" t="s">
        <v>215</v>
      </c>
      <c r="B21" s="184"/>
      <c r="C21" s="184" t="s">
        <v>227</v>
      </c>
      <c r="D21" s="184"/>
      <c r="E21" s="184"/>
      <c r="F21" s="187">
        <v>40301</v>
      </c>
      <c r="G21" s="193">
        <f>+'EXHIBIT C'!F19+'EXHIBIT C(2)'!E22</f>
        <v>34972</v>
      </c>
    </row>
    <row r="22" spans="1:7" ht="20.100000000000001" customHeight="1">
      <c r="A22" s="499" t="s">
        <v>215</v>
      </c>
      <c r="B22" s="184"/>
      <c r="C22" s="177" t="s">
        <v>132</v>
      </c>
      <c r="D22" s="184"/>
      <c r="E22" s="184"/>
      <c r="F22" s="189" t="s">
        <v>235</v>
      </c>
      <c r="G22" s="193">
        <f>+'EXHIBIT C'!F20+'EXHIBIT C(2)'!E23</f>
        <v>557801</v>
      </c>
    </row>
    <row r="23" spans="1:7" ht="20.100000000000001" customHeight="1">
      <c r="A23" s="499" t="s">
        <v>215</v>
      </c>
      <c r="B23" s="184"/>
      <c r="C23" s="184" t="s">
        <v>133</v>
      </c>
      <c r="D23" s="184"/>
      <c r="E23" s="184"/>
      <c r="F23" s="189" t="s">
        <v>236</v>
      </c>
      <c r="G23" s="198">
        <f>+'EXHIBIT C'!F21+'EXHIBIT C(2)'!E24</f>
        <v>84674</v>
      </c>
    </row>
    <row r="24" spans="1:7" ht="20.100000000000001" customHeight="1">
      <c r="A24" s="499" t="s">
        <v>215</v>
      </c>
      <c r="B24" s="184"/>
      <c r="C24" s="190" t="s">
        <v>281</v>
      </c>
      <c r="D24" s="184"/>
      <c r="E24" s="184"/>
      <c r="F24" s="189" t="s">
        <v>237</v>
      </c>
      <c r="G24" s="198">
        <f>+'EXHIBIT C'!F22+'EXHIBIT C(2)'!E25</f>
        <v>35061</v>
      </c>
    </row>
    <row r="25" spans="1:7" ht="20.100000000000001" customHeight="1">
      <c r="A25" s="499" t="s">
        <v>215</v>
      </c>
      <c r="B25" s="184"/>
      <c r="C25" s="190" t="s">
        <v>282</v>
      </c>
      <c r="D25" s="184"/>
      <c r="E25" s="184"/>
      <c r="F25" s="189" t="s">
        <v>238</v>
      </c>
      <c r="G25" s="198">
        <f>+'EXHIBIT C'!F23+'EXHIBIT C(2)'!E26</f>
        <v>46434</v>
      </c>
    </row>
    <row r="26" spans="1:7" ht="20.100000000000001" customHeight="1">
      <c r="A26" s="499" t="s">
        <v>215</v>
      </c>
      <c r="B26" s="184"/>
      <c r="C26" s="177" t="s">
        <v>135</v>
      </c>
      <c r="D26" s="184"/>
      <c r="E26" s="184"/>
      <c r="F26" s="187">
        <v>40360</v>
      </c>
      <c r="G26" s="198">
        <f>+'EXHIBIT C'!F24+'EXHIBIT C(2)'!E27</f>
        <v>0</v>
      </c>
    </row>
    <row r="27" spans="1:7" ht="20.100000000000001" customHeight="1">
      <c r="A27" s="499"/>
      <c r="B27" s="184"/>
      <c r="C27" s="184"/>
      <c r="D27" s="184"/>
      <c r="E27" s="184"/>
      <c r="F27" s="189"/>
      <c r="G27" s="194"/>
    </row>
    <row r="28" spans="1:7" ht="20.100000000000001" customHeight="1">
      <c r="A28" s="500" t="s">
        <v>284</v>
      </c>
      <c r="B28" s="184"/>
      <c r="C28" s="184"/>
      <c r="D28" s="184"/>
      <c r="E28" s="184"/>
      <c r="F28" s="189"/>
      <c r="G28" s="740">
        <f>SUM(G21:G26)</f>
        <v>758942</v>
      </c>
    </row>
    <row r="29" spans="1:7" ht="20.100000000000001" customHeight="1">
      <c r="A29" s="499"/>
      <c r="B29" s="184"/>
      <c r="C29" s="184"/>
      <c r="D29" s="184"/>
      <c r="E29" s="184"/>
      <c r="F29" s="189"/>
      <c r="G29" s="195"/>
    </row>
    <row r="30" spans="1:7" ht="20.100000000000001" customHeight="1">
      <c r="A30" s="499" t="s">
        <v>285</v>
      </c>
      <c r="B30" s="184"/>
      <c r="C30" s="870" t="s">
        <v>246</v>
      </c>
      <c r="D30" s="870"/>
      <c r="E30" s="870"/>
      <c r="F30" s="189" t="s">
        <v>247</v>
      </c>
      <c r="G30" s="196">
        <f>'EXHIBIT C'!H32</f>
        <v>0</v>
      </c>
    </row>
    <row r="31" spans="1:7" ht="20.100000000000001" customHeight="1">
      <c r="A31" s="499" t="s">
        <v>285</v>
      </c>
      <c r="B31" s="184"/>
      <c r="C31" s="177" t="s">
        <v>248</v>
      </c>
      <c r="D31" s="184"/>
      <c r="E31" s="184"/>
      <c r="F31" s="189" t="s">
        <v>249</v>
      </c>
      <c r="G31" s="196">
        <f>'EXHIBIT C'!H33</f>
        <v>0</v>
      </c>
    </row>
    <row r="32" spans="1:7" ht="20.100000000000001" customHeight="1">
      <c r="A32" s="499" t="s">
        <v>286</v>
      </c>
      <c r="B32" s="184"/>
      <c r="C32" s="184" t="s">
        <v>246</v>
      </c>
      <c r="D32" s="184"/>
      <c r="E32" s="184"/>
      <c r="F32" s="189" t="s">
        <v>247</v>
      </c>
      <c r="G32" s="196">
        <f>'EXHIBIT C'!H34</f>
        <v>0</v>
      </c>
    </row>
    <row r="33" spans="1:7" ht="20.100000000000001" customHeight="1">
      <c r="A33" s="499" t="s">
        <v>286</v>
      </c>
      <c r="B33" s="184"/>
      <c r="C33" s="177" t="s">
        <v>248</v>
      </c>
      <c r="D33" s="184"/>
      <c r="E33" s="184"/>
      <c r="F33" s="189" t="s">
        <v>249</v>
      </c>
      <c r="G33" s="196">
        <f>'EXHIBIT C'!H35</f>
        <v>0</v>
      </c>
    </row>
    <row r="34" spans="1:7" ht="20.100000000000001" customHeight="1">
      <c r="A34" s="499"/>
      <c r="B34" s="184"/>
      <c r="C34" s="184"/>
      <c r="D34" s="184"/>
      <c r="E34" s="184"/>
      <c r="F34" s="189"/>
      <c r="G34" s="197"/>
    </row>
    <row r="35" spans="1:7" ht="20.100000000000001" customHeight="1">
      <c r="A35" s="500" t="s">
        <v>287</v>
      </c>
      <c r="B35" s="184"/>
      <c r="C35" s="184"/>
      <c r="D35" s="184"/>
      <c r="E35" s="184"/>
      <c r="F35" s="189"/>
      <c r="G35" s="740">
        <f>SUM(G30:G33)</f>
        <v>0</v>
      </c>
    </row>
    <row r="36" spans="1:7" ht="20.100000000000001" customHeight="1">
      <c r="A36" s="499"/>
      <c r="B36" s="184"/>
      <c r="C36" s="184"/>
      <c r="D36" s="184"/>
      <c r="E36" s="184"/>
      <c r="F36" s="189"/>
      <c r="G36" s="194"/>
    </row>
    <row r="37" spans="1:7" ht="20.100000000000001" customHeight="1">
      <c r="A37" s="499" t="s">
        <v>288</v>
      </c>
      <c r="B37" s="184"/>
      <c r="C37" s="184" t="s">
        <v>246</v>
      </c>
      <c r="D37" s="184"/>
      <c r="E37" s="184"/>
      <c r="F37" s="189" t="s">
        <v>253</v>
      </c>
      <c r="G37" s="198">
        <f>'EXHIBIT C'!F39</f>
        <v>0</v>
      </c>
    </row>
    <row r="38" spans="1:7" ht="20.100000000000001" customHeight="1">
      <c r="A38" s="499" t="s">
        <v>288</v>
      </c>
      <c r="B38" s="184"/>
      <c r="C38" s="871" t="s">
        <v>248</v>
      </c>
      <c r="D38" s="871"/>
      <c r="E38" s="871"/>
      <c r="F38" s="189" t="s">
        <v>254</v>
      </c>
      <c r="G38" s="198">
        <f>'EXHIBIT C'!F40</f>
        <v>0</v>
      </c>
    </row>
    <row r="39" spans="1:7" ht="20.100000000000001" customHeight="1">
      <c r="A39" s="499" t="s">
        <v>289</v>
      </c>
      <c r="B39" s="184"/>
      <c r="C39" s="184" t="s">
        <v>246</v>
      </c>
      <c r="D39" s="184"/>
      <c r="E39" s="184"/>
      <c r="F39" s="189" t="s">
        <v>253</v>
      </c>
      <c r="G39" s="198">
        <f>'EXHIBIT C'!F41</f>
        <v>0</v>
      </c>
    </row>
    <row r="40" spans="1:7" ht="20.100000000000001" customHeight="1">
      <c r="A40" s="499" t="s">
        <v>289</v>
      </c>
      <c r="B40" s="184"/>
      <c r="C40" s="871" t="s">
        <v>248</v>
      </c>
      <c r="D40" s="871"/>
      <c r="E40" s="871"/>
      <c r="F40" s="189" t="s">
        <v>254</v>
      </c>
      <c r="G40" s="198">
        <f>'EXHIBIT C'!F42</f>
        <v>0</v>
      </c>
    </row>
    <row r="41" spans="1:7" ht="20.100000000000001" customHeight="1">
      <c r="A41" s="499"/>
      <c r="B41" s="184"/>
      <c r="C41" s="184"/>
      <c r="D41" s="184"/>
      <c r="E41" s="184"/>
      <c r="F41" s="189"/>
      <c r="G41" s="194"/>
    </row>
    <row r="42" spans="1:7" ht="20.100000000000001" customHeight="1">
      <c r="A42" s="500" t="s">
        <v>290</v>
      </c>
      <c r="B42" s="184"/>
      <c r="C42" s="184"/>
      <c r="D42" s="184"/>
      <c r="E42" s="184"/>
      <c r="F42" s="189"/>
      <c r="G42" s="740">
        <f>SUM(G37:G41)</f>
        <v>0</v>
      </c>
    </row>
    <row r="43" spans="1:7" ht="20.100000000000001" customHeight="1">
      <c r="A43" s="499"/>
      <c r="B43" s="184"/>
      <c r="C43" s="184"/>
      <c r="D43" s="184"/>
      <c r="E43" s="184"/>
      <c r="F43" s="189"/>
      <c r="G43" s="195"/>
    </row>
    <row r="44" spans="1:7" ht="20.100000000000001" customHeight="1">
      <c r="A44" s="500" t="s">
        <v>291</v>
      </c>
      <c r="B44" s="184"/>
      <c r="C44" s="184"/>
      <c r="D44" s="184"/>
      <c r="E44" s="184"/>
      <c r="F44" s="189"/>
      <c r="G44" s="741">
        <f>G19+G28+G35+G42</f>
        <v>7622062</v>
      </c>
    </row>
    <row r="45" spans="1:7" ht="20.100000000000001" customHeight="1">
      <c r="A45" s="499"/>
      <c r="B45" s="184"/>
      <c r="C45" s="184"/>
      <c r="D45" s="184"/>
      <c r="E45" s="184"/>
      <c r="F45" s="189"/>
      <c r="G45" s="194"/>
    </row>
    <row r="46" spans="1:7" ht="20.100000000000001" customHeight="1">
      <c r="A46" s="499" t="s">
        <v>292</v>
      </c>
      <c r="B46" s="184"/>
      <c r="C46" s="184"/>
      <c r="D46" s="184"/>
      <c r="E46" s="184"/>
      <c r="F46" s="189" t="s">
        <v>293</v>
      </c>
      <c r="G46" s="448">
        <v>0</v>
      </c>
    </row>
    <row r="47" spans="1:7" ht="20.100000000000001" customHeight="1">
      <c r="A47" s="499" t="s">
        <v>294</v>
      </c>
      <c r="B47" s="199"/>
      <c r="C47" s="199"/>
      <c r="D47" s="199"/>
      <c r="E47" s="199"/>
      <c r="F47" s="200" t="s">
        <v>295</v>
      </c>
      <c r="G47" s="448">
        <v>89000</v>
      </c>
    </row>
    <row r="48" spans="1:7" ht="20.100000000000001" customHeight="1">
      <c r="A48" s="499" t="s">
        <v>296</v>
      </c>
      <c r="C48" s="199"/>
      <c r="D48" s="199"/>
      <c r="E48" s="199"/>
      <c r="F48" s="200" t="s">
        <v>297</v>
      </c>
      <c r="G48" s="448">
        <v>0</v>
      </c>
    </row>
    <row r="49" spans="1:7" ht="20.100000000000001" customHeight="1">
      <c r="A49" s="499" t="s">
        <v>298</v>
      </c>
      <c r="B49" s="184"/>
      <c r="C49" s="184"/>
      <c r="D49" s="184"/>
      <c r="E49" s="184"/>
      <c r="F49" s="189" t="s">
        <v>299</v>
      </c>
      <c r="G49" s="448">
        <v>0</v>
      </c>
    </row>
    <row r="50" spans="1:7" ht="20.100000000000001" customHeight="1">
      <c r="A50" s="499" t="s">
        <v>300</v>
      </c>
      <c r="B50" s="184"/>
      <c r="C50" s="184"/>
      <c r="D50" s="184"/>
      <c r="E50" s="184"/>
      <c r="F50" s="189" t="s">
        <v>301</v>
      </c>
      <c r="G50" s="448">
        <v>649720</v>
      </c>
    </row>
    <row r="51" spans="1:7" ht="20.100000000000001" customHeight="1">
      <c r="A51" s="499" t="s">
        <v>302</v>
      </c>
      <c r="B51" s="184"/>
      <c r="C51" s="184"/>
      <c r="D51" s="184"/>
      <c r="E51" s="184"/>
      <c r="F51" s="187">
        <v>40450</v>
      </c>
      <c r="G51" s="448">
        <v>750000</v>
      </c>
    </row>
    <row r="52" spans="1:7" ht="20.100000000000001" customHeight="1">
      <c r="A52" s="499" t="s">
        <v>303</v>
      </c>
      <c r="B52" s="184"/>
      <c r="C52" s="184"/>
      <c r="D52" s="184"/>
      <c r="E52" s="184"/>
      <c r="F52" s="189" t="s">
        <v>304</v>
      </c>
      <c r="G52" s="448">
        <v>0</v>
      </c>
    </row>
    <row r="53" spans="1:7" ht="20.100000000000001" customHeight="1">
      <c r="A53" s="499" t="s">
        <v>305</v>
      </c>
      <c r="B53" s="184"/>
      <c r="C53" s="184"/>
      <c r="D53" s="184"/>
      <c r="E53" s="184"/>
      <c r="F53" s="200" t="s">
        <v>306</v>
      </c>
      <c r="G53" s="448">
        <v>0</v>
      </c>
    </row>
    <row r="54" spans="1:7" ht="20.100000000000001" customHeight="1">
      <c r="A54" s="499" t="s">
        <v>307</v>
      </c>
      <c r="B54" s="184"/>
      <c r="C54" s="184"/>
      <c r="D54" s="184"/>
      <c r="E54" s="184"/>
      <c r="F54" s="189" t="s">
        <v>308</v>
      </c>
      <c r="G54" s="448">
        <v>0</v>
      </c>
    </row>
    <row r="55" spans="1:7" ht="20.100000000000001" customHeight="1">
      <c r="A55" s="499" t="s">
        <v>309</v>
      </c>
      <c r="B55" s="184"/>
      <c r="C55" s="184"/>
      <c r="D55" s="184"/>
      <c r="E55" s="184"/>
      <c r="F55" s="200" t="s">
        <v>310</v>
      </c>
      <c r="G55" s="448">
        <v>0</v>
      </c>
    </row>
    <row r="56" spans="1:7" ht="20.100000000000001" customHeight="1">
      <c r="A56" s="499" t="s">
        <v>311</v>
      </c>
      <c r="B56" s="184"/>
      <c r="C56" s="184"/>
      <c r="D56" s="184"/>
      <c r="E56" s="184"/>
      <c r="F56" s="189" t="s">
        <v>312</v>
      </c>
      <c r="G56" s="448">
        <v>50000</v>
      </c>
    </row>
    <row r="57" spans="1:7" ht="20.100000000000001" customHeight="1">
      <c r="A57" s="499" t="s">
        <v>313</v>
      </c>
      <c r="B57" s="184"/>
      <c r="C57" s="184"/>
      <c r="D57" s="184"/>
      <c r="E57" s="184"/>
      <c r="F57" s="189" t="s">
        <v>314</v>
      </c>
      <c r="G57" s="448">
        <v>0</v>
      </c>
    </row>
    <row r="58" spans="1:7" ht="20.100000000000001" customHeight="1">
      <c r="A58" s="499" t="s">
        <v>315</v>
      </c>
      <c r="B58" s="184"/>
      <c r="C58" s="184"/>
      <c r="D58" s="184"/>
      <c r="E58" s="184"/>
      <c r="F58" s="201" t="s">
        <v>316</v>
      </c>
      <c r="G58" s="448">
        <v>412797</v>
      </c>
    </row>
    <row r="59" spans="1:7" ht="20.100000000000001" customHeight="1">
      <c r="A59" s="499" t="s">
        <v>317</v>
      </c>
      <c r="B59" s="184"/>
      <c r="C59" s="184"/>
      <c r="D59" s="184"/>
      <c r="E59" s="184"/>
      <c r="F59" s="189" t="s">
        <v>318</v>
      </c>
      <c r="G59" s="448">
        <v>233800</v>
      </c>
    </row>
    <row r="60" spans="1:7" ht="20.100000000000001" customHeight="1">
      <c r="A60" s="499" t="s">
        <v>319</v>
      </c>
      <c r="B60" s="184"/>
      <c r="C60" s="184"/>
      <c r="D60" s="184"/>
      <c r="E60" s="184"/>
      <c r="F60" s="200" t="s">
        <v>320</v>
      </c>
      <c r="G60" s="448">
        <v>0</v>
      </c>
    </row>
    <row r="61" spans="1:7" ht="20.100000000000001" customHeight="1">
      <c r="A61" s="499" t="s">
        <v>321</v>
      </c>
      <c r="B61" s="184"/>
      <c r="C61" s="184"/>
      <c r="D61" s="184"/>
      <c r="E61" s="184"/>
      <c r="F61" s="200" t="s">
        <v>322</v>
      </c>
      <c r="G61" s="448">
        <v>0</v>
      </c>
    </row>
    <row r="62" spans="1:7" ht="20.100000000000001" customHeight="1">
      <c r="A62" s="499"/>
      <c r="B62" s="184"/>
      <c r="C62" s="184"/>
      <c r="D62" s="184"/>
      <c r="E62" s="184"/>
      <c r="F62" s="189"/>
      <c r="G62" s="742"/>
    </row>
    <row r="63" spans="1:7" ht="20.100000000000001" customHeight="1">
      <c r="A63" s="500" t="s">
        <v>323</v>
      </c>
      <c r="B63" s="184"/>
      <c r="C63" s="184"/>
      <c r="D63" s="184"/>
      <c r="E63" s="184"/>
      <c r="F63" s="189"/>
      <c r="G63" s="743">
        <f>SUM(G44:G61)</f>
        <v>9807379</v>
      </c>
    </row>
    <row r="64" spans="1:7" ht="20.100000000000001" customHeight="1">
      <c r="A64" s="499"/>
      <c r="B64" s="184"/>
      <c r="C64" s="184"/>
      <c r="D64" s="184"/>
      <c r="E64" s="184"/>
      <c r="F64" s="189"/>
      <c r="G64" s="194"/>
    </row>
    <row r="65" spans="1:7" ht="20.100000000000001" customHeight="1">
      <c r="A65" s="872" t="s">
        <v>324</v>
      </c>
      <c r="B65" s="873"/>
      <c r="C65" s="873"/>
      <c r="D65" s="873"/>
      <c r="E65" s="873"/>
      <c r="F65" s="874"/>
      <c r="G65" s="744"/>
    </row>
    <row r="66" spans="1:7" ht="20.100000000000001" customHeight="1">
      <c r="A66" s="499"/>
      <c r="B66" s="184"/>
      <c r="C66" s="184"/>
      <c r="D66" s="184"/>
      <c r="E66" s="184"/>
      <c r="F66" s="189"/>
      <c r="G66" s="194"/>
    </row>
    <row r="67" spans="1:7" ht="20.100000000000001" customHeight="1">
      <c r="A67" s="499" t="s">
        <v>325</v>
      </c>
      <c r="B67" s="184"/>
      <c r="C67" s="184"/>
      <c r="D67" s="184"/>
      <c r="E67" s="184"/>
      <c r="F67" s="189" t="s">
        <v>326</v>
      </c>
      <c r="G67" s="448">
        <v>0</v>
      </c>
    </row>
    <row r="68" spans="1:7" ht="20.100000000000001" customHeight="1">
      <c r="A68" s="499" t="s">
        <v>327</v>
      </c>
      <c r="B68" s="184"/>
      <c r="C68" s="184"/>
      <c r="D68" s="184"/>
      <c r="E68" s="184"/>
      <c r="F68" s="189" t="s">
        <v>328</v>
      </c>
      <c r="G68" s="448">
        <v>1400000</v>
      </c>
    </row>
    <row r="69" spans="1:7" ht="20.100000000000001" customHeight="1">
      <c r="A69" s="499" t="s">
        <v>329</v>
      </c>
      <c r="B69" s="184"/>
      <c r="C69" s="184"/>
      <c r="D69" s="184"/>
      <c r="E69" s="184"/>
      <c r="F69" s="189" t="s">
        <v>330</v>
      </c>
      <c r="G69" s="448">
        <v>0</v>
      </c>
    </row>
    <row r="70" spans="1:7" ht="20.100000000000001" customHeight="1">
      <c r="A70" s="499"/>
      <c r="B70" s="184"/>
      <c r="C70" s="184"/>
      <c r="D70" s="184"/>
      <c r="E70" s="184"/>
      <c r="F70" s="189"/>
      <c r="G70" s="742"/>
    </row>
    <row r="71" spans="1:7" ht="20.100000000000001" customHeight="1">
      <c r="A71" s="500" t="s">
        <v>331</v>
      </c>
      <c r="B71" s="184"/>
      <c r="C71" s="184"/>
      <c r="D71" s="184"/>
      <c r="E71" s="184"/>
      <c r="F71" s="189"/>
      <c r="G71" s="222">
        <f>SUM(G67:G69)</f>
        <v>1400000</v>
      </c>
    </row>
    <row r="72" spans="1:7" ht="20.100000000000001" customHeight="1">
      <c r="A72" s="745"/>
      <c r="B72" s="574"/>
      <c r="C72" s="574"/>
      <c r="D72" s="574"/>
      <c r="E72" s="574"/>
      <c r="F72" s="575"/>
      <c r="G72" s="746"/>
    </row>
    <row r="73" spans="1:7" ht="20.100000000000001" customHeight="1">
      <c r="A73" s="872" t="s">
        <v>332</v>
      </c>
      <c r="B73" s="873"/>
      <c r="C73" s="873"/>
      <c r="D73" s="873"/>
      <c r="E73" s="873"/>
      <c r="F73" s="874"/>
      <c r="G73" s="634"/>
    </row>
    <row r="74" spans="1:7" ht="20.100000000000001" customHeight="1">
      <c r="A74" s="499"/>
      <c r="B74" s="184"/>
      <c r="C74" s="184"/>
      <c r="D74" s="184"/>
      <c r="E74" s="184"/>
      <c r="F74" s="189"/>
      <c r="G74" s="202"/>
    </row>
    <row r="75" spans="1:7" ht="20.100000000000001" customHeight="1">
      <c r="A75" s="499" t="s">
        <v>333</v>
      </c>
      <c r="B75" s="184"/>
      <c r="C75" s="184"/>
      <c r="D75" s="184"/>
      <c r="E75" s="184"/>
      <c r="F75" s="189" t="s">
        <v>334</v>
      </c>
      <c r="G75" s="522">
        <f>'CHECK SHEET'!D84</f>
        <v>25493548</v>
      </c>
    </row>
    <row r="76" spans="1:7" ht="20.100000000000001" customHeight="1">
      <c r="A76" s="499" t="s">
        <v>707</v>
      </c>
      <c r="B76" s="184"/>
      <c r="C76" s="184"/>
      <c r="D76" s="184"/>
      <c r="E76" s="184"/>
      <c r="F76" s="187">
        <v>42130</v>
      </c>
      <c r="G76" s="523">
        <v>666964</v>
      </c>
    </row>
    <row r="77" spans="1:7" ht="20.100000000000001" customHeight="1">
      <c r="A77" s="501" t="s">
        <v>335</v>
      </c>
      <c r="B77" s="502"/>
      <c r="C77" s="502"/>
      <c r="D77" s="502"/>
      <c r="E77" s="502"/>
      <c r="F77" s="203" t="s">
        <v>336</v>
      </c>
      <c r="G77" s="524">
        <v>255008</v>
      </c>
    </row>
    <row r="78" spans="1:7" ht="20.100000000000001" customHeight="1">
      <c r="A78" s="501" t="s">
        <v>337</v>
      </c>
      <c r="B78" s="502"/>
      <c r="C78" s="502"/>
      <c r="D78" s="502"/>
      <c r="E78" s="502"/>
      <c r="F78" s="203" t="s">
        <v>338</v>
      </c>
      <c r="G78" s="523">
        <v>0</v>
      </c>
    </row>
    <row r="79" spans="1:7" ht="20.100000000000001" customHeight="1">
      <c r="A79" s="499" t="s">
        <v>339</v>
      </c>
      <c r="B79" s="184"/>
      <c r="C79" s="184"/>
      <c r="D79" s="184"/>
      <c r="E79" s="184"/>
      <c r="F79" s="189" t="s">
        <v>340</v>
      </c>
      <c r="G79" s="523">
        <v>0</v>
      </c>
    </row>
    <row r="80" spans="1:7" ht="20.100000000000001" customHeight="1">
      <c r="A80" s="499" t="s">
        <v>749</v>
      </c>
      <c r="B80" s="184"/>
      <c r="C80" s="184"/>
      <c r="D80" s="184"/>
      <c r="E80" s="184"/>
      <c r="F80" s="189" t="s">
        <v>341</v>
      </c>
      <c r="G80" s="523">
        <v>0</v>
      </c>
    </row>
    <row r="81" spans="1:10" ht="20.100000000000001" customHeight="1">
      <c r="A81" s="499" t="s">
        <v>342</v>
      </c>
      <c r="B81" s="184"/>
      <c r="C81" s="184"/>
      <c r="D81" s="184"/>
      <c r="E81" s="184"/>
      <c r="F81" s="189" t="s">
        <v>343</v>
      </c>
      <c r="G81" s="522">
        <f>'CHECK SHEET'!D86</f>
        <v>4630187</v>
      </c>
    </row>
    <row r="82" spans="1:10" ht="20.100000000000001" customHeight="1">
      <c r="A82" s="503" t="s">
        <v>344</v>
      </c>
      <c r="B82" s="504"/>
      <c r="C82" s="504"/>
      <c r="D82" s="504"/>
      <c r="E82" s="504"/>
      <c r="F82" s="202" t="s">
        <v>345</v>
      </c>
      <c r="G82" s="523">
        <v>0</v>
      </c>
    </row>
    <row r="83" spans="1:10" ht="20.100000000000001" customHeight="1">
      <c r="A83" s="499" t="s">
        <v>346</v>
      </c>
      <c r="B83" s="184"/>
      <c r="C83" s="184"/>
      <c r="D83" s="184"/>
      <c r="E83" s="184"/>
      <c r="F83" s="189" t="s">
        <v>347</v>
      </c>
      <c r="G83" s="523">
        <v>0</v>
      </c>
    </row>
    <row r="84" spans="1:10" ht="20.100000000000001" customHeight="1">
      <c r="A84" s="499"/>
      <c r="B84" s="184"/>
      <c r="C84" s="184"/>
      <c r="D84" s="184"/>
      <c r="E84" s="184"/>
      <c r="F84" s="189"/>
      <c r="G84" s="747"/>
    </row>
    <row r="85" spans="1:10" ht="20.100000000000001" customHeight="1">
      <c r="A85" s="500" t="s">
        <v>348</v>
      </c>
      <c r="B85" s="184"/>
      <c r="C85" s="184"/>
      <c r="D85" s="184"/>
      <c r="E85" s="184"/>
      <c r="F85" s="189"/>
      <c r="G85" s="223">
        <f>SUM(G75:G83)</f>
        <v>31045707</v>
      </c>
    </row>
    <row r="86" spans="1:10" ht="20.100000000000001" customHeight="1">
      <c r="A86" s="745"/>
      <c r="B86" s="574"/>
      <c r="C86" s="574"/>
      <c r="D86" s="574"/>
      <c r="E86" s="574"/>
      <c r="F86" s="575"/>
      <c r="G86" s="746"/>
    </row>
    <row r="87" spans="1:10" ht="20.100000000000001" customHeight="1">
      <c r="A87" s="875" t="s">
        <v>349</v>
      </c>
      <c r="B87" s="876"/>
      <c r="C87" s="876"/>
      <c r="D87" s="876"/>
      <c r="E87" s="876"/>
      <c r="F87" s="877"/>
      <c r="G87" s="634"/>
    </row>
    <row r="88" spans="1:10" ht="20.100000000000001" customHeight="1">
      <c r="A88" s="499"/>
      <c r="B88" s="184"/>
      <c r="C88" s="184"/>
      <c r="D88" s="184"/>
      <c r="E88" s="184"/>
      <c r="F88" s="189"/>
      <c r="G88" s="202"/>
    </row>
    <row r="89" spans="1:10" ht="20.100000000000001" customHeight="1">
      <c r="A89" s="499" t="s">
        <v>350</v>
      </c>
      <c r="B89" s="184"/>
      <c r="C89" s="184"/>
      <c r="D89" s="184"/>
      <c r="E89" s="184"/>
      <c r="F89" s="189" t="s">
        <v>351</v>
      </c>
      <c r="G89" s="451">
        <v>0</v>
      </c>
    </row>
    <row r="90" spans="1:10" ht="20.100000000000001" customHeight="1">
      <c r="A90" s="499" t="s">
        <v>352</v>
      </c>
      <c r="B90" s="184"/>
      <c r="C90" s="184"/>
      <c r="D90" s="184"/>
      <c r="E90" s="184"/>
      <c r="F90" s="1028">
        <v>43518</v>
      </c>
      <c r="G90" s="525">
        <v>0</v>
      </c>
      <c r="J90" s="204"/>
    </row>
    <row r="91" spans="1:10" ht="20.100000000000001" customHeight="1">
      <c r="A91" s="499" t="s">
        <v>353</v>
      </c>
      <c r="B91" s="184"/>
      <c r="C91" s="184"/>
      <c r="D91" s="184"/>
      <c r="E91" s="184"/>
      <c r="F91" s="1028">
        <v>43519</v>
      </c>
      <c r="G91" s="525">
        <v>0</v>
      </c>
    </row>
    <row r="92" spans="1:10" ht="20.100000000000001" customHeight="1">
      <c r="A92" s="499" t="s">
        <v>7</v>
      </c>
      <c r="B92" s="184"/>
      <c r="C92" s="184"/>
      <c r="D92" s="184"/>
      <c r="E92" s="184"/>
      <c r="F92" s="207">
        <v>43521</v>
      </c>
      <c r="G92" s="525">
        <v>0</v>
      </c>
    </row>
    <row r="93" spans="1:10" ht="20.100000000000001" customHeight="1">
      <c r="A93" s="499" t="s">
        <v>8</v>
      </c>
      <c r="B93" s="184"/>
      <c r="C93" s="184"/>
      <c r="D93" s="184"/>
      <c r="E93" s="184"/>
      <c r="F93" s="207">
        <v>43526</v>
      </c>
      <c r="G93" s="525">
        <v>0</v>
      </c>
    </row>
    <row r="94" spans="1:10" ht="20.100000000000001" customHeight="1">
      <c r="A94" s="499" t="s">
        <v>354</v>
      </c>
      <c r="B94" s="184"/>
      <c r="C94" s="184"/>
      <c r="D94" s="184"/>
      <c r="E94" s="184"/>
      <c r="F94" s="189" t="s">
        <v>355</v>
      </c>
      <c r="G94" s="448">
        <v>0</v>
      </c>
    </row>
    <row r="95" spans="1:10" ht="20.100000000000001" customHeight="1">
      <c r="A95" s="613"/>
      <c r="B95" s="576"/>
      <c r="C95" s="576"/>
      <c r="D95" s="576"/>
      <c r="E95" s="576"/>
      <c r="F95" s="593"/>
      <c r="G95" s="747"/>
    </row>
    <row r="96" spans="1:10" ht="20.100000000000001" customHeight="1">
      <c r="A96" s="500" t="s">
        <v>356</v>
      </c>
      <c r="B96" s="184"/>
      <c r="C96" s="184"/>
      <c r="D96" s="184"/>
      <c r="E96" s="184"/>
      <c r="F96" s="205"/>
      <c r="G96" s="748">
        <f>SUM(G89:G94)</f>
        <v>0</v>
      </c>
    </row>
    <row r="97" spans="1:7" ht="20.100000000000001" customHeight="1">
      <c r="A97" s="499"/>
      <c r="B97" s="184"/>
      <c r="C97" s="184"/>
      <c r="D97" s="184"/>
      <c r="E97" s="184"/>
      <c r="F97" s="189"/>
      <c r="G97" s="206"/>
    </row>
    <row r="98" spans="1:7" ht="20.100000000000001" customHeight="1">
      <c r="A98" s="878" t="s">
        <v>357</v>
      </c>
      <c r="B98" s="879"/>
      <c r="C98" s="879"/>
      <c r="D98" s="879"/>
      <c r="E98" s="879"/>
      <c r="F98" s="880"/>
      <c r="G98" s="749"/>
    </row>
    <row r="99" spans="1:7" ht="20.100000000000001" customHeight="1">
      <c r="A99" s="499"/>
      <c r="B99" s="184"/>
      <c r="C99" s="184"/>
      <c r="D99" s="184"/>
      <c r="E99" s="184"/>
      <c r="F99" s="189"/>
      <c r="G99" s="206"/>
    </row>
    <row r="100" spans="1:7" ht="20.100000000000001" customHeight="1">
      <c r="A100" s="499" t="s">
        <v>358</v>
      </c>
      <c r="B100" s="184"/>
      <c r="C100" s="184"/>
      <c r="D100" s="184"/>
      <c r="E100" s="184"/>
      <c r="F100" s="189" t="s">
        <v>359</v>
      </c>
      <c r="G100" s="451">
        <v>0</v>
      </c>
    </row>
    <row r="101" spans="1:7" ht="20.100000000000001" customHeight="1">
      <c r="A101" s="499" t="s">
        <v>360</v>
      </c>
      <c r="B101" s="184"/>
      <c r="C101" s="184"/>
      <c r="D101" s="184"/>
      <c r="E101" s="184"/>
      <c r="F101" s="189" t="s">
        <v>361</v>
      </c>
      <c r="G101" s="449">
        <v>0</v>
      </c>
    </row>
    <row r="102" spans="1:7" ht="20.100000000000001" customHeight="1">
      <c r="A102" s="499" t="s">
        <v>362</v>
      </c>
      <c r="B102" s="184"/>
      <c r="C102" s="184"/>
      <c r="D102" s="184"/>
      <c r="E102" s="184"/>
      <c r="F102" s="207">
        <v>44400</v>
      </c>
      <c r="G102" s="450">
        <v>827000</v>
      </c>
    </row>
    <row r="103" spans="1:7" ht="20.100000000000001" customHeight="1">
      <c r="A103" s="499" t="s">
        <v>363</v>
      </c>
      <c r="B103" s="184"/>
      <c r="C103" s="184"/>
      <c r="D103" s="184"/>
      <c r="E103" s="184"/>
      <c r="F103" s="189" t="s">
        <v>364</v>
      </c>
      <c r="G103" s="449">
        <v>0</v>
      </c>
    </row>
    <row r="104" spans="1:7" ht="20.100000000000001" customHeight="1">
      <c r="A104" s="499"/>
      <c r="B104" s="184"/>
      <c r="C104" s="184"/>
      <c r="D104" s="184"/>
      <c r="E104" s="184"/>
      <c r="F104" s="189"/>
      <c r="G104" s="750"/>
    </row>
    <row r="105" spans="1:7" ht="20.100000000000001" customHeight="1">
      <c r="A105" s="500" t="s">
        <v>365</v>
      </c>
      <c r="B105" s="184"/>
      <c r="C105" s="184"/>
      <c r="D105" s="184"/>
      <c r="E105" s="184"/>
      <c r="F105" s="189"/>
      <c r="G105" s="748">
        <f>SUM(G100:G103)</f>
        <v>827000</v>
      </c>
    </row>
    <row r="106" spans="1:7" ht="20.100000000000001" customHeight="1">
      <c r="A106" s="499"/>
      <c r="B106" s="184"/>
      <c r="C106" s="184"/>
      <c r="D106" s="184"/>
      <c r="E106" s="184"/>
      <c r="F106" s="189"/>
      <c r="G106" s="206"/>
    </row>
    <row r="107" spans="1:7" ht="20.100000000000001" customHeight="1">
      <c r="A107" s="872" t="s">
        <v>366</v>
      </c>
      <c r="B107" s="873"/>
      <c r="C107" s="873"/>
      <c r="D107" s="873"/>
      <c r="E107" s="873"/>
      <c r="F107" s="874"/>
      <c r="G107" s="751"/>
    </row>
    <row r="108" spans="1:7" ht="20.100000000000001" customHeight="1">
      <c r="A108" s="499"/>
      <c r="B108" s="184"/>
      <c r="C108" s="184"/>
      <c r="D108" s="184"/>
      <c r="E108" s="184"/>
      <c r="F108" s="189"/>
      <c r="G108" s="206"/>
    </row>
    <row r="109" spans="1:7" ht="20.100000000000001" customHeight="1">
      <c r="A109" s="499" t="s">
        <v>367</v>
      </c>
      <c r="B109" s="184"/>
      <c r="C109" s="184"/>
      <c r="D109" s="184"/>
      <c r="E109" s="184"/>
      <c r="F109" s="189" t="s">
        <v>368</v>
      </c>
      <c r="G109" s="451">
        <v>0</v>
      </c>
    </row>
    <row r="110" spans="1:7" ht="20.100000000000001" customHeight="1">
      <c r="A110" s="499" t="s">
        <v>369</v>
      </c>
      <c r="B110" s="184"/>
      <c r="C110" s="184"/>
      <c r="D110" s="184"/>
      <c r="E110" s="184"/>
      <c r="F110" s="189" t="s">
        <v>370</v>
      </c>
      <c r="G110" s="449">
        <v>210000</v>
      </c>
    </row>
    <row r="111" spans="1:7" ht="20.100000000000001" customHeight="1">
      <c r="A111" s="499" t="s">
        <v>371</v>
      </c>
      <c r="B111" s="184"/>
      <c r="C111" s="184"/>
      <c r="D111" s="184"/>
      <c r="E111" s="184"/>
      <c r="F111" s="189" t="s">
        <v>372</v>
      </c>
      <c r="G111" s="449">
        <v>47900</v>
      </c>
    </row>
    <row r="112" spans="1:7" ht="20.100000000000001" customHeight="1">
      <c r="A112" s="499" t="s">
        <v>373</v>
      </c>
      <c r="B112" s="184"/>
      <c r="C112" s="184"/>
      <c r="D112" s="184"/>
      <c r="E112" s="184"/>
      <c r="F112" s="189" t="s">
        <v>374</v>
      </c>
      <c r="G112" s="449">
        <v>10000</v>
      </c>
    </row>
    <row r="113" spans="1:7" ht="20.100000000000001" customHeight="1">
      <c r="A113" s="499" t="s">
        <v>375</v>
      </c>
      <c r="B113" s="184"/>
      <c r="C113" s="184"/>
      <c r="D113" s="184"/>
      <c r="E113" s="184"/>
      <c r="F113" s="189" t="s">
        <v>376</v>
      </c>
      <c r="G113" s="1101">
        <v>40000</v>
      </c>
    </row>
    <row r="114" spans="1:7" ht="20.100000000000001" customHeight="1">
      <c r="A114" s="499"/>
      <c r="B114" s="184"/>
      <c r="C114" s="184"/>
      <c r="D114" s="184"/>
      <c r="E114" s="184"/>
      <c r="F114" s="189"/>
      <c r="G114" s="750"/>
    </row>
    <row r="115" spans="1:7" ht="20.100000000000001" customHeight="1">
      <c r="A115" s="752" t="s">
        <v>377</v>
      </c>
      <c r="B115" s="753"/>
      <c r="C115" s="753"/>
      <c r="D115" s="753"/>
      <c r="E115" s="753"/>
      <c r="F115" s="754"/>
      <c r="G115" s="748">
        <f>SUM(G109:G113)</f>
        <v>307900</v>
      </c>
    </row>
    <row r="116" spans="1:7" ht="20.100000000000001" customHeight="1">
      <c r="A116" s="499"/>
      <c r="B116" s="184"/>
      <c r="C116" s="184"/>
      <c r="D116" s="184"/>
      <c r="E116" s="184"/>
      <c r="F116" s="505"/>
      <c r="G116" s="506"/>
    </row>
    <row r="117" spans="1:7" ht="20.100000000000001" customHeight="1">
      <c r="A117" s="755" t="s">
        <v>378</v>
      </c>
      <c r="B117" s="577"/>
      <c r="C117" s="577"/>
      <c r="D117" s="577"/>
      <c r="E117" s="577"/>
      <c r="F117" s="578" t="s">
        <v>379</v>
      </c>
      <c r="G117" s="756">
        <v>0</v>
      </c>
    </row>
    <row r="118" spans="1:7" ht="20.100000000000001" customHeight="1">
      <c r="A118" s="507"/>
      <c r="F118" s="207"/>
      <c r="G118" s="208"/>
    </row>
    <row r="119" spans="1:7" ht="20.100000000000001" customHeight="1">
      <c r="A119" s="500" t="s">
        <v>380</v>
      </c>
      <c r="C119" s="184"/>
      <c r="D119" s="184"/>
      <c r="F119" s="207"/>
      <c r="G119" s="748">
        <f>G117</f>
        <v>0</v>
      </c>
    </row>
    <row r="120" spans="1:7" ht="20.100000000000001" customHeight="1">
      <c r="A120" s="507"/>
      <c r="F120" s="207"/>
      <c r="G120" s="206"/>
    </row>
    <row r="121" spans="1:7" ht="20.100000000000001" customHeight="1">
      <c r="A121" s="878" t="s">
        <v>381</v>
      </c>
      <c r="B121" s="879"/>
      <c r="C121" s="879"/>
      <c r="D121" s="879"/>
      <c r="E121" s="879"/>
      <c r="F121" s="880"/>
      <c r="G121" s="749"/>
    </row>
    <row r="122" spans="1:7" ht="20.100000000000001" customHeight="1">
      <c r="A122" s="499"/>
      <c r="B122" s="184"/>
      <c r="C122" s="184"/>
      <c r="D122" s="184"/>
      <c r="E122" s="184"/>
      <c r="F122" s="189"/>
      <c r="G122" s="206"/>
    </row>
    <row r="123" spans="1:7" ht="20.100000000000001" customHeight="1">
      <c r="A123" s="499" t="s">
        <v>382</v>
      </c>
      <c r="B123" s="184"/>
      <c r="C123" s="184"/>
      <c r="D123" s="184"/>
      <c r="E123" s="184"/>
      <c r="F123" s="189" t="s">
        <v>383</v>
      </c>
      <c r="G123" s="451">
        <v>150000</v>
      </c>
    </row>
    <row r="124" spans="1:7" ht="20.100000000000001" customHeight="1">
      <c r="A124" s="499" t="s">
        <v>384</v>
      </c>
      <c r="B124" s="184"/>
      <c r="C124" s="184"/>
      <c r="D124" s="184"/>
      <c r="E124" s="184"/>
      <c r="F124" s="189" t="s">
        <v>385</v>
      </c>
      <c r="G124" s="449">
        <v>0</v>
      </c>
    </row>
    <row r="125" spans="1:7" ht="20.100000000000001" customHeight="1">
      <c r="A125" s="499" t="s">
        <v>386</v>
      </c>
      <c r="B125" s="184"/>
      <c r="C125" s="184"/>
      <c r="D125" s="184"/>
      <c r="E125" s="184"/>
      <c r="F125" s="189" t="s">
        <v>387</v>
      </c>
      <c r="G125" s="449">
        <v>1000</v>
      </c>
    </row>
    <row r="126" spans="1:7" ht="20.100000000000001" customHeight="1">
      <c r="A126" s="499" t="s">
        <v>388</v>
      </c>
      <c r="B126" s="184"/>
      <c r="C126" s="184"/>
      <c r="D126" s="184"/>
      <c r="E126" s="184"/>
      <c r="F126" s="189" t="s">
        <v>389</v>
      </c>
      <c r="G126" s="449">
        <v>74000</v>
      </c>
    </row>
    <row r="127" spans="1:7" ht="20.100000000000001" customHeight="1">
      <c r="A127" s="499"/>
      <c r="B127" s="184"/>
      <c r="C127" s="184"/>
      <c r="D127" s="184"/>
      <c r="E127" s="184"/>
      <c r="F127" s="189"/>
      <c r="G127" s="750"/>
    </row>
    <row r="128" spans="1:7" ht="20.100000000000001" customHeight="1">
      <c r="A128" s="500" t="s">
        <v>390</v>
      </c>
      <c r="B128" s="184"/>
      <c r="C128" s="184"/>
      <c r="D128" s="184"/>
      <c r="E128" s="184"/>
      <c r="F128" s="189"/>
      <c r="G128" s="748">
        <f>SUM(G123:G126)</f>
        <v>225000</v>
      </c>
    </row>
    <row r="129" spans="1:7" ht="20.100000000000001" customHeight="1">
      <c r="A129" s="499"/>
      <c r="B129" s="184"/>
      <c r="C129" s="184"/>
      <c r="D129" s="184"/>
      <c r="E129" s="184"/>
      <c r="F129" s="189"/>
      <c r="G129" s="206"/>
    </row>
    <row r="130" spans="1:7" ht="20.100000000000001" customHeight="1">
      <c r="A130" s="872" t="s">
        <v>391</v>
      </c>
      <c r="B130" s="873"/>
      <c r="C130" s="873"/>
      <c r="D130" s="873"/>
      <c r="E130" s="873"/>
      <c r="F130" s="874"/>
      <c r="G130" s="751"/>
    </row>
    <row r="131" spans="1:7" ht="20.100000000000001" customHeight="1">
      <c r="A131" s="499"/>
      <c r="B131" s="184"/>
      <c r="C131" s="184"/>
      <c r="D131" s="184"/>
      <c r="E131" s="184"/>
      <c r="F131" s="189"/>
      <c r="G131" s="206"/>
    </row>
    <row r="132" spans="1:7" ht="20.100000000000001" customHeight="1">
      <c r="A132" s="499" t="s">
        <v>392</v>
      </c>
      <c r="B132" s="184"/>
      <c r="C132" s="184"/>
      <c r="D132" s="508"/>
      <c r="E132" s="199"/>
      <c r="F132" s="1117" t="s">
        <v>393</v>
      </c>
      <c r="G132" s="451">
        <v>0</v>
      </c>
    </row>
    <row r="133" spans="1:7" ht="20.100000000000001" customHeight="1">
      <c r="A133" s="499" t="s">
        <v>709</v>
      </c>
      <c r="B133" s="184"/>
      <c r="C133" s="184"/>
      <c r="D133" s="508"/>
      <c r="E133" s="199"/>
      <c r="F133" s="1117">
        <v>49200</v>
      </c>
      <c r="G133" s="449">
        <v>1598625</v>
      </c>
    </row>
    <row r="134" spans="1:7" ht="20.100000000000001" customHeight="1">
      <c r="A134" s="499" t="s">
        <v>394</v>
      </c>
      <c r="B134" s="184"/>
      <c r="C134" s="184"/>
      <c r="D134" s="184"/>
      <c r="E134" s="184"/>
      <c r="F134" s="1074" t="s">
        <v>395</v>
      </c>
      <c r="G134" s="449">
        <v>60000</v>
      </c>
    </row>
    <row r="135" spans="1:7" ht="20.100000000000001" customHeight="1">
      <c r="A135" s="499" t="s">
        <v>396</v>
      </c>
      <c r="B135" s="184"/>
      <c r="C135" s="184"/>
      <c r="D135" s="184"/>
      <c r="E135" s="184"/>
      <c r="F135" s="187">
        <v>49520</v>
      </c>
      <c r="G135" s="449">
        <v>0</v>
      </c>
    </row>
    <row r="136" spans="1:7" ht="20.100000000000001" customHeight="1">
      <c r="A136" s="1043" t="s">
        <v>696</v>
      </c>
      <c r="B136" s="184"/>
      <c r="C136" s="184"/>
      <c r="D136" s="184"/>
      <c r="E136" s="184"/>
      <c r="F136" s="207">
        <v>49521</v>
      </c>
      <c r="G136" s="449">
        <v>0</v>
      </c>
    </row>
    <row r="137" spans="1:7" ht="20.100000000000001" customHeight="1">
      <c r="A137" s="499" t="s">
        <v>397</v>
      </c>
      <c r="B137" s="184"/>
      <c r="C137" s="184"/>
      <c r="D137" s="184"/>
      <c r="E137" s="184"/>
      <c r="F137" s="189" t="s">
        <v>398</v>
      </c>
      <c r="G137" s="449">
        <v>0</v>
      </c>
    </row>
    <row r="138" spans="1:7" ht="20.100000000000001" customHeight="1">
      <c r="A138" s="499" t="s">
        <v>399</v>
      </c>
      <c r="B138" s="184"/>
      <c r="C138" s="184"/>
      <c r="D138" s="184"/>
      <c r="E138" s="184"/>
      <c r="F138" s="189" t="s">
        <v>400</v>
      </c>
      <c r="G138" s="449">
        <v>0</v>
      </c>
    </row>
    <row r="139" spans="1:7" ht="20.100000000000001" customHeight="1">
      <c r="A139" s="499"/>
      <c r="B139" s="184"/>
      <c r="C139" s="184"/>
      <c r="D139" s="184"/>
      <c r="E139" s="184"/>
      <c r="F139" s="189"/>
      <c r="G139" s="750"/>
    </row>
    <row r="140" spans="1:7" ht="20.100000000000001" customHeight="1">
      <c r="A140" s="500" t="s">
        <v>401</v>
      </c>
      <c r="B140" s="184"/>
      <c r="C140" s="184"/>
      <c r="D140" s="184"/>
      <c r="E140" s="184"/>
      <c r="F140" s="189"/>
      <c r="G140" s="748">
        <f>SUM(G132:G138)</f>
        <v>1658625</v>
      </c>
    </row>
    <row r="141" spans="1:7" ht="20.100000000000001" customHeight="1">
      <c r="A141" s="499"/>
      <c r="B141" s="184"/>
      <c r="C141" s="184"/>
      <c r="D141" s="184"/>
      <c r="E141" s="184"/>
      <c r="F141" s="189"/>
      <c r="G141" s="206"/>
    </row>
    <row r="142" spans="1:7" ht="20.100000000000001" customHeight="1" thickBot="1">
      <c r="A142" s="528" t="s">
        <v>402</v>
      </c>
      <c r="B142" s="529"/>
      <c r="C142" s="529"/>
      <c r="D142" s="529"/>
      <c r="E142" s="529"/>
      <c r="F142" s="530"/>
      <c r="G142" s="532">
        <f>G63+G71+G85+G96+G105+G115+G119+G128+G140</f>
        <v>45271611</v>
      </c>
    </row>
    <row r="143" spans="1:7" ht="20.100000000000001" customHeight="1" thickTop="1">
      <c r="A143" s="745"/>
      <c r="B143" s="574"/>
      <c r="C143" s="574"/>
      <c r="D143" s="574"/>
      <c r="E143" s="574"/>
      <c r="F143" s="635"/>
      <c r="G143" s="636"/>
    </row>
    <row r="144" spans="1:7" ht="20.100000000000001" customHeight="1">
      <c r="A144" s="872" t="s">
        <v>403</v>
      </c>
      <c r="B144" s="873"/>
      <c r="C144" s="873"/>
      <c r="D144" s="873"/>
      <c r="E144" s="873"/>
      <c r="F144" s="874"/>
      <c r="G144" s="757"/>
    </row>
    <row r="145" spans="1:7" ht="20.100000000000001" customHeight="1">
      <c r="A145" s="499"/>
      <c r="B145" s="184"/>
      <c r="C145" s="184"/>
      <c r="D145" s="184"/>
      <c r="E145" s="184"/>
      <c r="F145" s="189"/>
      <c r="G145" s="209"/>
    </row>
    <row r="146" spans="1:7" ht="20.100000000000001" customHeight="1">
      <c r="A146" s="499" t="s">
        <v>404</v>
      </c>
      <c r="B146" s="184"/>
      <c r="C146" s="184"/>
      <c r="D146" s="184"/>
      <c r="E146" s="184"/>
      <c r="F146" s="189" t="s">
        <v>405</v>
      </c>
      <c r="G146" s="452">
        <v>857000</v>
      </c>
    </row>
    <row r="147" spans="1:7" ht="20.100000000000001" customHeight="1">
      <c r="A147" s="499" t="s">
        <v>406</v>
      </c>
      <c r="F147" s="189" t="s">
        <v>407</v>
      </c>
      <c r="G147" s="453">
        <v>297298</v>
      </c>
    </row>
    <row r="148" spans="1:7" ht="20.100000000000001" customHeight="1">
      <c r="A148" s="499" t="s">
        <v>408</v>
      </c>
      <c r="F148" s="189" t="s">
        <v>409</v>
      </c>
      <c r="G148" s="453">
        <v>601041</v>
      </c>
    </row>
    <row r="149" spans="1:7" ht="20.100000000000001" customHeight="1">
      <c r="A149" s="499" t="s">
        <v>410</v>
      </c>
      <c r="F149" s="189" t="s">
        <v>411</v>
      </c>
      <c r="G149" s="453">
        <v>0</v>
      </c>
    </row>
    <row r="150" spans="1:7" ht="20.100000000000001" customHeight="1">
      <c r="A150" s="499" t="s">
        <v>412</v>
      </c>
      <c r="F150" s="189" t="s">
        <v>413</v>
      </c>
      <c r="G150" s="453">
        <v>0</v>
      </c>
    </row>
    <row r="151" spans="1:7" ht="20.100000000000001" customHeight="1">
      <c r="A151" s="499" t="s">
        <v>414</v>
      </c>
      <c r="B151" s="184"/>
      <c r="C151" s="184"/>
      <c r="D151" s="184"/>
      <c r="E151" s="184"/>
      <c r="F151" s="189" t="s">
        <v>415</v>
      </c>
      <c r="G151" s="453">
        <v>5229079</v>
      </c>
    </row>
    <row r="152" spans="1:7" ht="20.100000000000001" customHeight="1">
      <c r="A152" s="499" t="s">
        <v>416</v>
      </c>
      <c r="B152" s="184"/>
      <c r="C152" s="184"/>
      <c r="D152" s="184"/>
      <c r="E152" s="184"/>
      <c r="F152" s="189" t="s">
        <v>417</v>
      </c>
      <c r="G152" s="453">
        <v>1130597</v>
      </c>
    </row>
    <row r="153" spans="1:7" ht="20.100000000000001" customHeight="1">
      <c r="A153" s="499" t="s">
        <v>418</v>
      </c>
      <c r="B153" s="184"/>
      <c r="C153" s="184"/>
      <c r="D153" s="184"/>
      <c r="E153" s="184"/>
      <c r="F153" s="189" t="s">
        <v>419</v>
      </c>
      <c r="G153" s="453">
        <v>0</v>
      </c>
    </row>
    <row r="154" spans="1:7" ht="20.100000000000001" customHeight="1">
      <c r="A154" s="499" t="s">
        <v>420</v>
      </c>
      <c r="B154" s="184"/>
      <c r="C154" s="184"/>
      <c r="D154" s="184"/>
      <c r="E154" s="184"/>
      <c r="F154" s="189" t="s">
        <v>421</v>
      </c>
      <c r="G154" s="453">
        <v>0</v>
      </c>
    </row>
    <row r="155" spans="1:7" ht="20.100000000000001" customHeight="1">
      <c r="A155" s="499" t="s">
        <v>422</v>
      </c>
      <c r="B155" s="184"/>
      <c r="C155" s="184"/>
      <c r="D155" s="184"/>
      <c r="E155" s="184"/>
      <c r="F155" s="189" t="s">
        <v>423</v>
      </c>
      <c r="G155" s="453">
        <v>0</v>
      </c>
    </row>
    <row r="156" spans="1:7" ht="20.100000000000001" customHeight="1">
      <c r="A156" s="499" t="s">
        <v>424</v>
      </c>
      <c r="B156" s="184"/>
      <c r="C156" s="184"/>
      <c r="D156" s="184"/>
      <c r="E156" s="184"/>
      <c r="F156" s="187">
        <v>52500</v>
      </c>
      <c r="G156" s="453">
        <v>0</v>
      </c>
    </row>
    <row r="157" spans="1:7" ht="20.100000000000001" customHeight="1">
      <c r="A157" s="499" t="s">
        <v>425</v>
      </c>
      <c r="B157" s="184"/>
      <c r="C157" s="184"/>
      <c r="D157" s="184"/>
      <c r="E157" s="184"/>
      <c r="F157" s="189" t="s">
        <v>426</v>
      </c>
      <c r="G157" s="453">
        <v>0</v>
      </c>
    </row>
    <row r="158" spans="1:7" ht="20.100000000000001" customHeight="1">
      <c r="A158" s="499" t="s">
        <v>427</v>
      </c>
      <c r="B158" s="184"/>
      <c r="C158" s="184"/>
      <c r="D158" s="184"/>
      <c r="E158" s="184"/>
      <c r="F158" s="189" t="s">
        <v>428</v>
      </c>
      <c r="G158" s="453">
        <v>0</v>
      </c>
    </row>
    <row r="159" spans="1:7" ht="20.100000000000001" customHeight="1">
      <c r="A159" s="499" t="s">
        <v>429</v>
      </c>
      <c r="B159" s="184"/>
      <c r="C159" s="184"/>
      <c r="D159" s="184"/>
      <c r="E159" s="184"/>
      <c r="F159" s="189" t="s">
        <v>430</v>
      </c>
      <c r="G159" s="453">
        <v>0</v>
      </c>
    </row>
    <row r="160" spans="1:7" ht="20.100000000000001" customHeight="1">
      <c r="A160" s="499" t="s">
        <v>431</v>
      </c>
      <c r="B160" s="184"/>
      <c r="C160" s="184"/>
      <c r="D160" s="184"/>
      <c r="E160" s="184"/>
      <c r="F160" s="189" t="s">
        <v>432</v>
      </c>
      <c r="G160" s="453">
        <v>0</v>
      </c>
    </row>
    <row r="161" spans="1:7" ht="20.100000000000001" customHeight="1">
      <c r="A161" s="499" t="s">
        <v>433</v>
      </c>
      <c r="B161" s="184"/>
      <c r="C161" s="184"/>
      <c r="D161" s="184"/>
      <c r="E161" s="184"/>
      <c r="F161" s="189" t="s">
        <v>434</v>
      </c>
      <c r="G161" s="453">
        <v>4984836</v>
      </c>
    </row>
    <row r="162" spans="1:7" ht="20.100000000000001" customHeight="1">
      <c r="A162" s="499" t="s">
        <v>435</v>
      </c>
      <c r="B162" s="184"/>
      <c r="C162" s="184"/>
      <c r="D162" s="184"/>
      <c r="E162" s="184"/>
      <c r="F162" s="189" t="s">
        <v>436</v>
      </c>
      <c r="G162" s="453">
        <v>0</v>
      </c>
    </row>
    <row r="163" spans="1:7" ht="20.100000000000001" customHeight="1">
      <c r="A163" s="499" t="s">
        <v>437</v>
      </c>
      <c r="B163" s="184"/>
      <c r="C163" s="184"/>
      <c r="D163" s="184"/>
      <c r="E163" s="184"/>
      <c r="F163" s="189" t="s">
        <v>438</v>
      </c>
      <c r="G163" s="453">
        <v>0</v>
      </c>
    </row>
    <row r="164" spans="1:7" ht="20.100000000000001" customHeight="1">
      <c r="A164" s="499" t="s">
        <v>439</v>
      </c>
      <c r="B164" s="184"/>
      <c r="C164" s="184"/>
      <c r="D164" s="184"/>
      <c r="E164" s="184"/>
      <c r="F164" s="189" t="s">
        <v>440</v>
      </c>
      <c r="G164" s="453">
        <v>36750</v>
      </c>
    </row>
    <row r="165" spans="1:7" ht="20.100000000000001" customHeight="1">
      <c r="A165" s="499" t="s">
        <v>441</v>
      </c>
      <c r="B165" s="184"/>
      <c r="C165" s="184"/>
      <c r="D165" s="184"/>
      <c r="E165" s="184"/>
      <c r="F165" s="189" t="s">
        <v>442</v>
      </c>
      <c r="G165" s="453">
        <v>0</v>
      </c>
    </row>
    <row r="166" spans="1:7" ht="20.100000000000001" customHeight="1">
      <c r="A166" s="499" t="s">
        <v>443</v>
      </c>
      <c r="B166" s="184"/>
      <c r="C166" s="184"/>
      <c r="D166" s="184"/>
      <c r="E166" s="184"/>
      <c r="F166" s="189" t="s">
        <v>444</v>
      </c>
      <c r="G166" s="453">
        <v>1921261</v>
      </c>
    </row>
    <row r="167" spans="1:7" ht="20.100000000000001" customHeight="1">
      <c r="A167" s="499" t="s">
        <v>445</v>
      </c>
      <c r="B167" s="184"/>
      <c r="C167" s="184"/>
      <c r="D167" s="184"/>
      <c r="E167" s="184"/>
      <c r="F167" s="189" t="s">
        <v>446</v>
      </c>
      <c r="G167" s="453">
        <v>0</v>
      </c>
    </row>
    <row r="168" spans="1:7" ht="20.100000000000001" customHeight="1">
      <c r="A168" s="499" t="s">
        <v>447</v>
      </c>
      <c r="B168" s="184"/>
      <c r="C168" s="184"/>
      <c r="D168" s="184"/>
      <c r="E168" s="184"/>
      <c r="F168" s="189" t="s">
        <v>448</v>
      </c>
      <c r="G168" s="453">
        <v>0</v>
      </c>
    </row>
    <row r="169" spans="1:7" ht="20.100000000000001" customHeight="1">
      <c r="A169" s="499" t="s">
        <v>449</v>
      </c>
      <c r="B169" s="184"/>
      <c r="C169" s="184"/>
      <c r="D169" s="184"/>
      <c r="E169" s="184"/>
      <c r="F169" s="189" t="s">
        <v>450</v>
      </c>
      <c r="G169" s="453">
        <v>0</v>
      </c>
    </row>
    <row r="170" spans="1:7" ht="20.100000000000001" customHeight="1">
      <c r="A170" s="499" t="s">
        <v>451</v>
      </c>
      <c r="B170" s="184"/>
      <c r="C170" s="184"/>
      <c r="D170" s="184"/>
      <c r="E170" s="184"/>
      <c r="F170" s="189" t="s">
        <v>452</v>
      </c>
      <c r="G170" s="453">
        <v>0</v>
      </c>
    </row>
    <row r="171" spans="1:7" ht="20.100000000000001" customHeight="1">
      <c r="A171" s="499" t="s">
        <v>453</v>
      </c>
      <c r="B171" s="184"/>
      <c r="C171" s="184"/>
      <c r="D171" s="184"/>
      <c r="E171" s="184"/>
      <c r="F171" s="187">
        <v>56001</v>
      </c>
      <c r="G171" s="453">
        <v>2020742</v>
      </c>
    </row>
    <row r="172" spans="1:7" ht="20.100000000000001" customHeight="1">
      <c r="A172" s="499" t="s">
        <v>454</v>
      </c>
      <c r="B172" s="184"/>
      <c r="C172" s="184"/>
      <c r="D172" s="184"/>
      <c r="E172" s="184"/>
      <c r="F172" s="187">
        <v>56002</v>
      </c>
      <c r="G172" s="453">
        <v>71000</v>
      </c>
    </row>
    <row r="173" spans="1:7" ht="20.100000000000001" customHeight="1">
      <c r="A173" s="499" t="s">
        <v>455</v>
      </c>
      <c r="B173" s="184"/>
      <c r="C173" s="184"/>
      <c r="D173" s="184"/>
      <c r="E173" s="184"/>
      <c r="F173" s="187">
        <v>56003</v>
      </c>
      <c r="G173" s="453">
        <v>0</v>
      </c>
    </row>
    <row r="174" spans="1:7" ht="20.100000000000001" customHeight="1">
      <c r="A174" s="499" t="s">
        <v>456</v>
      </c>
      <c r="B174" s="184"/>
      <c r="C174" s="184"/>
      <c r="D174" s="184"/>
      <c r="E174" s="184"/>
      <c r="F174" s="210" t="s">
        <v>457</v>
      </c>
      <c r="G174" s="453">
        <v>0</v>
      </c>
    </row>
    <row r="175" spans="1:7" ht="20.100000000000001" customHeight="1">
      <c r="A175" s="499" t="s">
        <v>458</v>
      </c>
      <c r="B175" s="184"/>
      <c r="C175" s="184"/>
      <c r="D175" s="184"/>
      <c r="E175" s="184"/>
      <c r="F175" s="189" t="s">
        <v>459</v>
      </c>
      <c r="G175" s="453">
        <v>0</v>
      </c>
    </row>
    <row r="176" spans="1:7" ht="20.100000000000001" customHeight="1">
      <c r="A176" s="507" t="s">
        <v>460</v>
      </c>
      <c r="F176" s="207" t="s">
        <v>461</v>
      </c>
      <c r="G176" s="453">
        <v>143141</v>
      </c>
    </row>
    <row r="177" spans="1:7" ht="20.100000000000001" customHeight="1">
      <c r="A177" s="499" t="s">
        <v>462</v>
      </c>
      <c r="B177" s="184"/>
      <c r="C177" s="184"/>
      <c r="D177" s="184"/>
      <c r="E177" s="184"/>
      <c r="F177" s="189" t="s">
        <v>463</v>
      </c>
      <c r="G177" s="453">
        <v>696410</v>
      </c>
    </row>
    <row r="178" spans="1:7" ht="20.100000000000001" customHeight="1">
      <c r="A178" s="499" t="s">
        <v>464</v>
      </c>
      <c r="B178" s="184"/>
      <c r="C178" s="184"/>
      <c r="D178" s="184"/>
      <c r="E178" s="184"/>
      <c r="F178" s="189" t="s">
        <v>465</v>
      </c>
      <c r="G178" s="453">
        <v>0</v>
      </c>
    </row>
    <row r="179" spans="1:7" ht="20.100000000000001" customHeight="1">
      <c r="A179" s="499" t="s">
        <v>466</v>
      </c>
      <c r="B179" s="184"/>
      <c r="C179" s="184"/>
      <c r="D179" s="184"/>
      <c r="E179" s="184"/>
      <c r="F179" s="189" t="s">
        <v>467</v>
      </c>
      <c r="G179" s="453">
        <v>0</v>
      </c>
    </row>
    <row r="180" spans="1:7" ht="20.100000000000001" customHeight="1">
      <c r="A180" s="499" t="s">
        <v>468</v>
      </c>
      <c r="B180" s="184"/>
      <c r="C180" s="184"/>
      <c r="D180" s="184"/>
      <c r="E180" s="184"/>
      <c r="F180" s="189" t="s">
        <v>469</v>
      </c>
      <c r="G180" s="453">
        <v>0</v>
      </c>
    </row>
    <row r="181" spans="1:7" ht="20.100000000000001" customHeight="1">
      <c r="A181" s="499" t="s">
        <v>470</v>
      </c>
      <c r="B181" s="184"/>
      <c r="C181" s="184"/>
      <c r="D181" s="184"/>
      <c r="E181" s="184"/>
      <c r="F181" s="189" t="s">
        <v>471</v>
      </c>
      <c r="G181" s="453">
        <v>47513</v>
      </c>
    </row>
    <row r="182" spans="1:7" ht="20.100000000000001" customHeight="1">
      <c r="A182" s="499" t="s">
        <v>472</v>
      </c>
      <c r="B182" s="184"/>
      <c r="C182" s="184"/>
      <c r="D182" s="184"/>
      <c r="E182" s="184"/>
      <c r="F182" s="189" t="s">
        <v>473</v>
      </c>
      <c r="G182" s="453">
        <v>0</v>
      </c>
    </row>
    <row r="183" spans="1:7" ht="20.100000000000001" customHeight="1">
      <c r="A183" s="499" t="s">
        <v>474</v>
      </c>
      <c r="B183" s="184"/>
      <c r="C183" s="184"/>
      <c r="D183" s="184"/>
      <c r="E183" s="184"/>
      <c r="F183" s="189" t="s">
        <v>475</v>
      </c>
      <c r="G183" s="453">
        <v>0</v>
      </c>
    </row>
    <row r="184" spans="1:7" ht="20.100000000000001" customHeight="1">
      <c r="A184" s="499" t="s">
        <v>476</v>
      </c>
      <c r="B184" s="184"/>
      <c r="C184" s="184"/>
      <c r="D184" s="184"/>
      <c r="E184" s="184"/>
      <c r="F184" s="189" t="s">
        <v>477</v>
      </c>
      <c r="G184" s="453">
        <v>1070867</v>
      </c>
    </row>
    <row r="185" spans="1:7" ht="20.100000000000001" customHeight="1">
      <c r="A185" s="499" t="s">
        <v>478</v>
      </c>
      <c r="B185" s="184"/>
      <c r="C185" s="184"/>
      <c r="D185" s="184"/>
      <c r="E185" s="184"/>
      <c r="F185" s="189" t="s">
        <v>479</v>
      </c>
      <c r="G185" s="453">
        <v>1788899</v>
      </c>
    </row>
    <row r="186" spans="1:7" ht="20.100000000000001" customHeight="1">
      <c r="A186" s="499" t="s">
        <v>480</v>
      </c>
      <c r="B186" s="184"/>
      <c r="C186" s="184"/>
      <c r="D186" s="184"/>
      <c r="E186" s="184"/>
      <c r="F186" s="189" t="s">
        <v>481</v>
      </c>
      <c r="G186" s="453">
        <v>0</v>
      </c>
    </row>
    <row r="187" spans="1:7" ht="20.100000000000001" customHeight="1">
      <c r="A187" s="499" t="s">
        <v>482</v>
      </c>
      <c r="B187" s="184"/>
      <c r="C187" s="184"/>
      <c r="D187" s="184"/>
      <c r="E187" s="184"/>
      <c r="F187" s="189" t="s">
        <v>483</v>
      </c>
      <c r="G187" s="453">
        <v>0</v>
      </c>
    </row>
    <row r="188" spans="1:7" ht="20.100000000000001" customHeight="1">
      <c r="A188" s="499" t="s">
        <v>484</v>
      </c>
      <c r="B188" s="184"/>
      <c r="C188" s="184"/>
      <c r="D188" s="184"/>
      <c r="E188" s="184"/>
      <c r="F188" s="189" t="s">
        <v>485</v>
      </c>
      <c r="G188" s="453">
        <v>0</v>
      </c>
    </row>
    <row r="189" spans="1:7" ht="20.100000000000001" customHeight="1">
      <c r="A189" s="499" t="s">
        <v>486</v>
      </c>
      <c r="B189" s="184"/>
      <c r="C189" s="184"/>
      <c r="D189" s="184"/>
      <c r="E189" s="184"/>
      <c r="F189" s="207">
        <v>59600</v>
      </c>
      <c r="G189" s="453">
        <v>0</v>
      </c>
    </row>
    <row r="190" spans="1:7" ht="20.100000000000001" customHeight="1">
      <c r="A190" s="499" t="s">
        <v>487</v>
      </c>
      <c r="B190" s="184"/>
      <c r="C190" s="184"/>
      <c r="D190" s="184"/>
      <c r="E190" s="184"/>
      <c r="F190" s="189" t="s">
        <v>488</v>
      </c>
      <c r="G190" s="453">
        <v>2253396</v>
      </c>
    </row>
    <row r="191" spans="1:7" ht="20.100000000000001" customHeight="1">
      <c r="A191" s="499" t="s">
        <v>489</v>
      </c>
      <c r="B191" s="184"/>
      <c r="C191" s="184"/>
      <c r="D191" s="184"/>
      <c r="E191" s="184"/>
      <c r="F191" s="189" t="s">
        <v>490</v>
      </c>
      <c r="G191" s="453">
        <v>45000</v>
      </c>
    </row>
    <row r="192" spans="1:7" ht="20.100000000000001" customHeight="1">
      <c r="A192" s="499" t="s">
        <v>491</v>
      </c>
      <c r="B192" s="184"/>
      <c r="C192" s="184"/>
      <c r="D192" s="184"/>
      <c r="E192" s="184"/>
      <c r="F192" s="189" t="s">
        <v>492</v>
      </c>
      <c r="G192" s="453">
        <v>692786</v>
      </c>
    </row>
    <row r="193" spans="1:7" ht="20.100000000000001" customHeight="1">
      <c r="A193" s="499"/>
      <c r="B193" s="184"/>
      <c r="C193" s="184"/>
      <c r="D193" s="184"/>
      <c r="E193" s="184"/>
      <c r="F193" s="189"/>
      <c r="G193" s="758"/>
    </row>
    <row r="194" spans="1:7" ht="20.100000000000001" customHeight="1">
      <c r="A194" s="512" t="s">
        <v>493</v>
      </c>
      <c r="B194" s="513"/>
      <c r="C194" s="513"/>
      <c r="D194" s="513"/>
      <c r="E194" s="513"/>
      <c r="F194" s="526"/>
      <c r="G194" s="527">
        <f>SUM(G146:G192)</f>
        <v>23887616</v>
      </c>
    </row>
    <row r="195" spans="1:7" ht="20.100000000000001" customHeight="1">
      <c r="A195" s="509"/>
      <c r="B195" s="211"/>
      <c r="C195" s="211"/>
      <c r="D195" s="211"/>
      <c r="E195" s="211"/>
      <c r="F195" s="224"/>
      <c r="G195" s="212"/>
    </row>
    <row r="196" spans="1:7" ht="20.100000000000001" customHeight="1">
      <c r="A196" s="759" t="s">
        <v>494</v>
      </c>
      <c r="B196" s="614"/>
      <c r="C196" s="614"/>
      <c r="D196" s="614"/>
      <c r="E196" s="614"/>
      <c r="F196" s="744"/>
      <c r="G196" s="760"/>
    </row>
    <row r="197" spans="1:7" ht="20.100000000000001" customHeight="1">
      <c r="A197" s="499"/>
      <c r="B197" s="184"/>
      <c r="C197" s="184"/>
      <c r="D197" s="184"/>
      <c r="E197" s="184"/>
      <c r="F197" s="189"/>
      <c r="G197" s="209"/>
    </row>
    <row r="198" spans="1:7" ht="20.100000000000001" customHeight="1">
      <c r="A198" s="499" t="s">
        <v>495</v>
      </c>
      <c r="B198" s="184"/>
      <c r="C198" s="184"/>
      <c r="D198" s="184"/>
      <c r="E198" s="184"/>
      <c r="F198" s="189" t="s">
        <v>496</v>
      </c>
      <c r="G198" s="453">
        <v>579539</v>
      </c>
    </row>
    <row r="199" spans="1:7" ht="20.100000000000001" customHeight="1">
      <c r="A199" s="499" t="s">
        <v>497</v>
      </c>
      <c r="B199" s="184"/>
      <c r="C199" s="184"/>
      <c r="D199" s="184"/>
      <c r="E199" s="184"/>
      <c r="F199" s="189" t="s">
        <v>498</v>
      </c>
      <c r="G199" s="453">
        <v>45385</v>
      </c>
    </row>
    <row r="200" spans="1:7" ht="20.100000000000001" customHeight="1">
      <c r="A200" s="499" t="s">
        <v>499</v>
      </c>
      <c r="B200" s="184"/>
      <c r="C200" s="184"/>
      <c r="D200" s="184"/>
      <c r="E200" s="184"/>
      <c r="F200" s="189" t="s">
        <v>500</v>
      </c>
      <c r="G200" s="453">
        <v>130000</v>
      </c>
    </row>
    <row r="201" spans="1:7" ht="20.100000000000001" customHeight="1">
      <c r="A201" s="499" t="s">
        <v>501</v>
      </c>
      <c r="B201" s="184"/>
      <c r="C201" s="184"/>
      <c r="D201" s="184"/>
      <c r="E201" s="184"/>
      <c r="F201" s="189" t="s">
        <v>502</v>
      </c>
      <c r="G201" s="453">
        <v>118295</v>
      </c>
    </row>
    <row r="202" spans="1:7" ht="20.100000000000001" customHeight="1">
      <c r="A202" s="499" t="s">
        <v>503</v>
      </c>
      <c r="B202" s="184"/>
      <c r="C202" s="184"/>
      <c r="D202" s="184"/>
      <c r="E202" s="184"/>
      <c r="F202" s="189" t="s">
        <v>504</v>
      </c>
      <c r="G202" s="453">
        <v>2027678</v>
      </c>
    </row>
    <row r="203" spans="1:7" ht="20.100000000000001" customHeight="1">
      <c r="A203" s="499" t="s">
        <v>505</v>
      </c>
      <c r="B203" s="184"/>
      <c r="C203" s="184"/>
      <c r="D203" s="184"/>
      <c r="E203" s="184"/>
      <c r="F203" s="189" t="s">
        <v>506</v>
      </c>
      <c r="G203" s="453">
        <v>107910</v>
      </c>
    </row>
    <row r="204" spans="1:7" ht="20.100000000000001" customHeight="1">
      <c r="A204" s="499" t="s">
        <v>695</v>
      </c>
      <c r="B204" s="184"/>
      <c r="C204" s="184"/>
      <c r="D204" s="184"/>
      <c r="E204" s="184"/>
      <c r="F204" s="1028">
        <v>63100</v>
      </c>
      <c r="G204" s="453">
        <v>0</v>
      </c>
    </row>
    <row r="205" spans="1:7" ht="20.100000000000001" customHeight="1">
      <c r="A205" s="499" t="s">
        <v>507</v>
      </c>
      <c r="B205" s="184"/>
      <c r="C205" s="184"/>
      <c r="D205" s="184"/>
      <c r="E205" s="184"/>
      <c r="F205" s="189" t="s">
        <v>508</v>
      </c>
      <c r="G205" s="453">
        <v>1470443</v>
      </c>
    </row>
    <row r="206" spans="1:7" ht="20.100000000000001" customHeight="1">
      <c r="A206" s="499" t="s">
        <v>509</v>
      </c>
      <c r="B206" s="184"/>
      <c r="C206" s="184"/>
      <c r="D206" s="184"/>
      <c r="E206" s="184"/>
      <c r="F206" s="189" t="s">
        <v>510</v>
      </c>
      <c r="G206" s="453">
        <v>1870987</v>
      </c>
    </row>
    <row r="207" spans="1:7" ht="20.100000000000001" customHeight="1">
      <c r="A207" s="499" t="s">
        <v>511</v>
      </c>
      <c r="B207" s="184"/>
      <c r="C207" s="184"/>
      <c r="D207" s="184"/>
      <c r="E207" s="184"/>
      <c r="F207" s="189" t="s">
        <v>512</v>
      </c>
      <c r="G207" s="453">
        <v>5093668</v>
      </c>
    </row>
    <row r="208" spans="1:7" ht="20.100000000000001" customHeight="1">
      <c r="A208" s="499" t="s">
        <v>690</v>
      </c>
      <c r="B208" s="184"/>
      <c r="C208" s="184"/>
      <c r="D208" s="184"/>
      <c r="E208" s="184"/>
      <c r="F208" s="189" t="s">
        <v>513</v>
      </c>
      <c r="G208" s="453">
        <v>0</v>
      </c>
    </row>
    <row r="209" spans="1:9" ht="20.100000000000001" customHeight="1">
      <c r="A209" s="499" t="s">
        <v>514</v>
      </c>
      <c r="B209" s="184"/>
      <c r="C209" s="184"/>
      <c r="D209" s="184"/>
      <c r="E209" s="184"/>
      <c r="F209" s="189" t="s">
        <v>515</v>
      </c>
      <c r="G209" s="453">
        <v>0</v>
      </c>
    </row>
    <row r="210" spans="1:9" ht="20.100000000000001" customHeight="1">
      <c r="A210" s="499" t="s">
        <v>516</v>
      </c>
      <c r="B210" s="184"/>
      <c r="C210" s="184"/>
      <c r="D210" s="184"/>
      <c r="E210" s="184"/>
      <c r="F210" s="189" t="s">
        <v>517</v>
      </c>
      <c r="G210" s="453">
        <v>166660</v>
      </c>
    </row>
    <row r="211" spans="1:9" ht="20.100000000000001" customHeight="1">
      <c r="A211" s="499" t="s">
        <v>518</v>
      </c>
      <c r="B211" s="184"/>
      <c r="C211" s="184"/>
      <c r="D211" s="184"/>
      <c r="E211" s="184"/>
      <c r="F211" s="189" t="s">
        <v>519</v>
      </c>
      <c r="G211" s="453">
        <v>528076</v>
      </c>
    </row>
    <row r="212" spans="1:9" ht="20.100000000000001" customHeight="1">
      <c r="A212" s="499" t="s">
        <v>520</v>
      </c>
      <c r="F212" s="207" t="s">
        <v>521</v>
      </c>
      <c r="G212" s="453">
        <v>70138</v>
      </c>
    </row>
    <row r="213" spans="1:9" ht="20.100000000000001" customHeight="1">
      <c r="A213" s="499" t="s">
        <v>522</v>
      </c>
      <c r="B213" s="184"/>
      <c r="C213" s="184"/>
      <c r="D213" s="184"/>
      <c r="E213" s="184"/>
      <c r="F213" s="189" t="s">
        <v>523</v>
      </c>
      <c r="G213" s="453">
        <v>391750</v>
      </c>
    </row>
    <row r="214" spans="1:9" ht="20.100000000000001" customHeight="1">
      <c r="A214" s="499" t="s">
        <v>524</v>
      </c>
      <c r="B214" s="184"/>
      <c r="C214" s="184"/>
      <c r="D214" s="184"/>
      <c r="E214" s="184"/>
      <c r="F214" s="189" t="s">
        <v>525</v>
      </c>
      <c r="G214" s="453">
        <v>268975</v>
      </c>
    </row>
    <row r="215" spans="1:9" ht="20.100000000000001" customHeight="1">
      <c r="A215" s="499" t="s">
        <v>526</v>
      </c>
      <c r="B215" s="184"/>
      <c r="C215" s="184"/>
      <c r="D215" s="184"/>
      <c r="E215" s="184"/>
      <c r="F215" s="189" t="s">
        <v>527</v>
      </c>
      <c r="G215" s="453">
        <v>138250</v>
      </c>
    </row>
    <row r="216" spans="1:9" ht="20.100000000000001" customHeight="1">
      <c r="A216" s="499" t="s">
        <v>528</v>
      </c>
      <c r="B216" s="184"/>
      <c r="C216" s="184"/>
      <c r="D216" s="184"/>
      <c r="E216" s="184"/>
      <c r="F216" s="205" t="s">
        <v>529</v>
      </c>
      <c r="G216" s="453">
        <v>19000</v>
      </c>
    </row>
    <row r="217" spans="1:9" ht="20.100000000000001" customHeight="1">
      <c r="A217" s="499" t="s">
        <v>530</v>
      </c>
      <c r="B217" s="184"/>
      <c r="C217" s="184"/>
      <c r="D217" s="184"/>
      <c r="E217" s="184"/>
      <c r="F217" s="189" t="s">
        <v>531</v>
      </c>
      <c r="G217" s="453">
        <v>0</v>
      </c>
    </row>
    <row r="218" spans="1:9" ht="20.100000000000001" customHeight="1">
      <c r="A218" s="499" t="s">
        <v>532</v>
      </c>
      <c r="B218" s="184"/>
      <c r="C218" s="184"/>
      <c r="D218" s="184"/>
      <c r="E218" s="184"/>
      <c r="F218" s="189" t="s">
        <v>533</v>
      </c>
      <c r="G218" s="453">
        <v>0</v>
      </c>
    </row>
    <row r="219" spans="1:9" ht="20.100000000000001" customHeight="1">
      <c r="A219" s="499" t="s">
        <v>534</v>
      </c>
      <c r="B219" s="184"/>
      <c r="C219" s="184"/>
      <c r="D219" s="184"/>
      <c r="E219" s="184"/>
      <c r="F219" s="189" t="s">
        <v>535</v>
      </c>
      <c r="G219" s="453">
        <v>54000</v>
      </c>
    </row>
    <row r="220" spans="1:9" ht="20.100000000000001" customHeight="1">
      <c r="A220" s="499" t="s">
        <v>536</v>
      </c>
      <c r="B220" s="184"/>
      <c r="C220" s="184"/>
      <c r="D220" s="184"/>
      <c r="E220" s="184"/>
      <c r="F220" s="189" t="s">
        <v>537</v>
      </c>
      <c r="G220" s="453">
        <v>0</v>
      </c>
    </row>
    <row r="221" spans="1:9" ht="20.100000000000001" customHeight="1">
      <c r="A221" s="499" t="s">
        <v>538</v>
      </c>
      <c r="B221" s="184"/>
      <c r="C221" s="184"/>
      <c r="D221" s="184"/>
      <c r="E221" s="184"/>
      <c r="F221" s="189" t="s">
        <v>539</v>
      </c>
      <c r="G221" s="453">
        <v>0</v>
      </c>
    </row>
    <row r="222" spans="1:9" ht="20.100000000000001" customHeight="1">
      <c r="A222" s="510" t="s">
        <v>710</v>
      </c>
      <c r="B222" s="184"/>
      <c r="C222" s="184"/>
      <c r="D222" s="213"/>
      <c r="E222" s="184"/>
      <c r="F222" s="1119">
        <v>69100</v>
      </c>
      <c r="G222" s="453">
        <v>1803003</v>
      </c>
    </row>
    <row r="223" spans="1:9" ht="20.100000000000001" customHeight="1">
      <c r="A223" s="510" t="s">
        <v>711</v>
      </c>
      <c r="B223" s="214"/>
      <c r="C223" s="214"/>
      <c r="D223" s="215"/>
      <c r="E223" s="214"/>
      <c r="F223" s="1118">
        <v>69200</v>
      </c>
      <c r="G223" s="453">
        <v>0</v>
      </c>
    </row>
    <row r="224" spans="1:9" ht="20.100000000000001" customHeight="1">
      <c r="A224" s="499" t="s">
        <v>540</v>
      </c>
      <c r="B224" s="184"/>
      <c r="C224" s="184"/>
      <c r="D224" s="184"/>
      <c r="E224" s="184"/>
      <c r="F224" s="189" t="s">
        <v>541</v>
      </c>
      <c r="G224" s="453">
        <v>27300</v>
      </c>
      <c r="I224" s="216"/>
    </row>
    <row r="225" spans="1:7" ht="20.100000000000001" customHeight="1">
      <c r="A225" s="499" t="s">
        <v>542</v>
      </c>
      <c r="B225" s="184"/>
      <c r="C225" s="184"/>
      <c r="D225" s="184"/>
      <c r="E225" s="184"/>
      <c r="F225" s="189" t="s">
        <v>543</v>
      </c>
      <c r="G225" s="453">
        <v>0</v>
      </c>
    </row>
    <row r="226" spans="1:7" ht="20.100000000000001" customHeight="1">
      <c r="A226" s="499" t="s">
        <v>544</v>
      </c>
      <c r="B226" s="184"/>
      <c r="C226" s="184"/>
      <c r="D226" s="184"/>
      <c r="E226" s="184"/>
      <c r="F226" s="189" t="s">
        <v>545</v>
      </c>
      <c r="G226" s="1102">
        <v>5953968</v>
      </c>
    </row>
    <row r="227" spans="1:7" ht="20.100000000000001" customHeight="1">
      <c r="A227" s="499"/>
      <c r="B227" s="184"/>
      <c r="C227" s="184"/>
      <c r="D227" s="184"/>
      <c r="E227" s="184"/>
      <c r="F227" s="189"/>
      <c r="G227" s="217"/>
    </row>
    <row r="228" spans="1:7" ht="20.100000000000001" customHeight="1">
      <c r="A228" s="755" t="s">
        <v>546</v>
      </c>
      <c r="B228" s="574"/>
      <c r="C228" s="574"/>
      <c r="D228" s="574"/>
      <c r="E228" s="574"/>
      <c r="F228" s="575"/>
      <c r="G228" s="637">
        <f>SUM(G198:G226)</f>
        <v>20865025</v>
      </c>
    </row>
    <row r="229" spans="1:7" ht="20.100000000000001" customHeight="1">
      <c r="A229" s="509"/>
      <c r="B229" s="211"/>
      <c r="C229" s="211"/>
      <c r="D229" s="211"/>
      <c r="E229" s="211"/>
      <c r="F229" s="579"/>
      <c r="G229" s="580"/>
    </row>
    <row r="230" spans="1:7" ht="20.100000000000001" customHeight="1">
      <c r="A230" s="872" t="s">
        <v>163</v>
      </c>
      <c r="B230" s="873"/>
      <c r="C230" s="873"/>
      <c r="D230" s="873"/>
      <c r="E230" s="873"/>
      <c r="F230" s="874"/>
      <c r="G230" s="761"/>
    </row>
    <row r="231" spans="1:7" ht="20.100000000000001" customHeight="1">
      <c r="A231" s="499"/>
      <c r="B231" s="184"/>
      <c r="C231" s="184"/>
      <c r="D231" s="184"/>
      <c r="E231" s="184"/>
      <c r="F231" s="189"/>
      <c r="G231" s="217"/>
    </row>
    <row r="232" spans="1:7" ht="20.100000000000001" customHeight="1">
      <c r="A232" s="499" t="s">
        <v>547</v>
      </c>
      <c r="B232" s="184"/>
      <c r="C232" s="184"/>
      <c r="D232" s="184"/>
      <c r="E232" s="184"/>
      <c r="F232" s="189" t="s">
        <v>548</v>
      </c>
      <c r="G232" s="453">
        <v>118445</v>
      </c>
    </row>
    <row r="233" spans="1:7" ht="20.100000000000001" customHeight="1">
      <c r="A233" s="499" t="s">
        <v>549</v>
      </c>
      <c r="B233" s="184"/>
      <c r="C233" s="184"/>
      <c r="D233" s="184"/>
      <c r="E233" s="184"/>
      <c r="F233" s="189" t="s">
        <v>550</v>
      </c>
      <c r="G233" s="453">
        <v>37400</v>
      </c>
    </row>
    <row r="234" spans="1:7" ht="20.100000000000001" customHeight="1">
      <c r="A234" s="499" t="s">
        <v>551</v>
      </c>
      <c r="B234" s="184"/>
      <c r="C234" s="184"/>
      <c r="D234" s="184"/>
      <c r="E234" s="184"/>
      <c r="F234" s="189" t="s">
        <v>552</v>
      </c>
      <c r="G234" s="453">
        <v>356125</v>
      </c>
    </row>
    <row r="235" spans="1:7" ht="20.100000000000001" customHeight="1">
      <c r="A235" s="499" t="s">
        <v>553</v>
      </c>
      <c r="B235" s="184"/>
      <c r="C235" s="184"/>
      <c r="D235" s="184"/>
      <c r="E235" s="184"/>
      <c r="F235" s="1074" t="s">
        <v>554</v>
      </c>
      <c r="G235" s="453">
        <v>0</v>
      </c>
    </row>
    <row r="236" spans="1:7" ht="20.100000000000001" customHeight="1">
      <c r="A236" s="499" t="s">
        <v>699</v>
      </c>
      <c r="B236" s="184"/>
      <c r="C236" s="184"/>
      <c r="D236" s="184"/>
      <c r="E236" s="184"/>
      <c r="F236" s="1074">
        <v>73001</v>
      </c>
      <c r="G236" s="453">
        <v>0</v>
      </c>
    </row>
    <row r="237" spans="1:7" ht="20.100000000000001" customHeight="1">
      <c r="A237" s="499" t="s">
        <v>700</v>
      </c>
      <c r="B237" s="184"/>
      <c r="C237" s="184"/>
      <c r="D237" s="184"/>
      <c r="E237" s="184"/>
      <c r="F237" s="1074">
        <v>73002</v>
      </c>
      <c r="G237" s="453">
        <v>0</v>
      </c>
    </row>
    <row r="238" spans="1:7" ht="20.100000000000001" customHeight="1">
      <c r="A238" s="499" t="s">
        <v>555</v>
      </c>
      <c r="B238" s="184"/>
      <c r="C238" s="184"/>
      <c r="D238" s="184"/>
      <c r="E238" s="184"/>
      <c r="F238" s="207">
        <v>73050</v>
      </c>
      <c r="G238" s="453">
        <v>0</v>
      </c>
    </row>
    <row r="239" spans="1:7" ht="20.100000000000001" customHeight="1">
      <c r="A239" s="499" t="s">
        <v>694</v>
      </c>
      <c r="B239" s="184"/>
      <c r="C239" s="184"/>
      <c r="D239" s="184"/>
      <c r="E239" s="184"/>
      <c r="F239" s="207">
        <v>73100</v>
      </c>
      <c r="G239" s="453">
        <v>6000</v>
      </c>
    </row>
    <row r="240" spans="1:7" ht="20.100000000000001" customHeight="1">
      <c r="A240" s="499" t="s">
        <v>556</v>
      </c>
      <c r="B240" s="184"/>
      <c r="C240" s="184"/>
      <c r="D240" s="184"/>
      <c r="E240" s="184"/>
      <c r="F240" s="189" t="s">
        <v>557</v>
      </c>
      <c r="G240" s="453">
        <v>1000</v>
      </c>
    </row>
    <row r="241" spans="1:7" ht="20.100000000000001" customHeight="1">
      <c r="A241" s="499" t="s">
        <v>558</v>
      </c>
      <c r="B241" s="184"/>
      <c r="C241" s="184"/>
      <c r="D241" s="184"/>
      <c r="E241" s="184"/>
      <c r="F241" s="189" t="s">
        <v>559</v>
      </c>
      <c r="G241" s="453">
        <v>0</v>
      </c>
    </row>
    <row r="242" spans="1:7" ht="20.100000000000001" customHeight="1">
      <c r="A242" s="499" t="s">
        <v>560</v>
      </c>
      <c r="B242" s="184"/>
      <c r="C242" s="184"/>
      <c r="D242" s="184"/>
      <c r="E242" s="184"/>
      <c r="F242" s="189" t="s">
        <v>561</v>
      </c>
      <c r="G242" s="453">
        <v>0</v>
      </c>
    </row>
    <row r="243" spans="1:7" ht="20.100000000000001" customHeight="1">
      <c r="A243" s="499" t="s">
        <v>562</v>
      </c>
      <c r="B243" s="184"/>
      <c r="C243" s="184"/>
      <c r="D243" s="184"/>
      <c r="E243" s="184"/>
      <c r="F243" s="189" t="s">
        <v>563</v>
      </c>
      <c r="G243" s="453">
        <v>0</v>
      </c>
    </row>
    <row r="244" spans="1:7" ht="20.100000000000001" customHeight="1">
      <c r="A244" s="499" t="s">
        <v>564</v>
      </c>
      <c r="B244" s="184"/>
      <c r="C244" s="184"/>
      <c r="D244" s="184"/>
      <c r="E244" s="184"/>
      <c r="F244" s="189" t="s">
        <v>565</v>
      </c>
      <c r="G244" s="453">
        <v>0</v>
      </c>
    </row>
    <row r="245" spans="1:7" ht="20.100000000000001" customHeight="1">
      <c r="A245" s="499"/>
      <c r="B245" s="184"/>
      <c r="C245" s="184"/>
      <c r="D245" s="184"/>
      <c r="E245" s="184"/>
      <c r="F245" s="189"/>
      <c r="G245" s="762"/>
    </row>
    <row r="246" spans="1:7" ht="20.100000000000001" customHeight="1">
      <c r="A246" s="755" t="s">
        <v>566</v>
      </c>
      <c r="B246" s="574"/>
      <c r="C246" s="574"/>
      <c r="D246" s="574"/>
      <c r="E246" s="574"/>
      <c r="F246" s="575"/>
      <c r="G246" s="637">
        <f>SUM(G232:G244)</f>
        <v>518970</v>
      </c>
    </row>
    <row r="247" spans="1:7" ht="20.100000000000001" customHeight="1">
      <c r="A247" s="509"/>
      <c r="B247" s="211"/>
      <c r="C247" s="211"/>
      <c r="D247" s="211"/>
      <c r="E247" s="211"/>
      <c r="F247" s="211"/>
      <c r="G247" s="581"/>
    </row>
    <row r="248" spans="1:7" ht="20.100000000000001" customHeight="1" thickBot="1">
      <c r="A248" s="528" t="s">
        <v>567</v>
      </c>
      <c r="B248" s="529"/>
      <c r="C248" s="529"/>
      <c r="D248" s="529"/>
      <c r="E248" s="529"/>
      <c r="F248" s="530"/>
      <c r="G248" s="531">
        <f>SUM(G194+G228+G246)</f>
        <v>45271611</v>
      </c>
    </row>
    <row r="249" spans="1:7" ht="20.100000000000001" customHeight="1" thickTop="1">
      <c r="A249" s="763"/>
      <c r="B249" s="764"/>
      <c r="C249" s="764"/>
      <c r="D249" s="764"/>
      <c r="E249" s="764"/>
      <c r="F249" s="765"/>
      <c r="G249" s="766"/>
    </row>
    <row r="250" spans="1:7" ht="20.100000000000001" customHeight="1">
      <c r="A250" s="881"/>
      <c r="B250" s="882"/>
      <c r="C250" s="882"/>
      <c r="D250" s="882"/>
      <c r="E250" s="882"/>
      <c r="F250" s="883"/>
      <c r="G250" s="767"/>
    </row>
    <row r="251" spans="1:7" ht="20.100000000000001" customHeight="1">
      <c r="A251" s="499"/>
      <c r="B251" s="184"/>
      <c r="C251" s="184"/>
      <c r="D251" s="184"/>
      <c r="E251" s="184"/>
      <c r="F251" s="189"/>
      <c r="G251" s="217"/>
    </row>
    <row r="252" spans="1:7" ht="20.100000000000001" customHeight="1">
      <c r="A252" s="499" t="s">
        <v>568</v>
      </c>
      <c r="B252" s="184"/>
      <c r="C252" s="184"/>
      <c r="D252" s="184"/>
      <c r="E252" s="184"/>
      <c r="F252" s="201">
        <v>30100</v>
      </c>
      <c r="G252" s="452">
        <v>0</v>
      </c>
    </row>
    <row r="253" spans="1:7" ht="20.100000000000001" customHeight="1">
      <c r="A253" s="499" t="s">
        <v>569</v>
      </c>
      <c r="B253" s="184"/>
      <c r="C253" s="184"/>
      <c r="D253" s="184"/>
      <c r="E253" s="184"/>
      <c r="F253" s="201">
        <v>30200</v>
      </c>
      <c r="G253" s="453">
        <v>0</v>
      </c>
    </row>
    <row r="254" spans="1:7" ht="20.100000000000001" customHeight="1">
      <c r="A254" s="499" t="s">
        <v>570</v>
      </c>
      <c r="B254" s="184"/>
      <c r="C254" s="184"/>
      <c r="D254" s="184"/>
      <c r="E254" s="184"/>
      <c r="F254" s="201">
        <v>30300</v>
      </c>
      <c r="G254" s="453">
        <v>0</v>
      </c>
    </row>
    <row r="255" spans="1:7" ht="20.100000000000001" customHeight="1">
      <c r="A255" s="499" t="s">
        <v>571</v>
      </c>
      <c r="B255" s="184"/>
      <c r="C255" s="184"/>
      <c r="D255" s="184"/>
      <c r="E255" s="184"/>
      <c r="F255" s="201">
        <v>30400</v>
      </c>
      <c r="G255" s="453">
        <v>0</v>
      </c>
    </row>
    <row r="256" spans="1:7" ht="20.100000000000001" customHeight="1">
      <c r="A256" s="499" t="s">
        <v>572</v>
      </c>
      <c r="B256" s="184"/>
      <c r="C256" s="184"/>
      <c r="D256" s="184"/>
      <c r="E256" s="184"/>
      <c r="F256" s="201">
        <v>30500</v>
      </c>
      <c r="G256" s="453">
        <v>0</v>
      </c>
    </row>
    <row r="257" spans="1:12" ht="20.100000000000001" customHeight="1">
      <c r="A257" s="499" t="s">
        <v>573</v>
      </c>
      <c r="B257" s="184"/>
      <c r="C257" s="184"/>
      <c r="D257" s="184"/>
      <c r="E257" s="184"/>
      <c r="F257" s="201">
        <v>30600</v>
      </c>
      <c r="G257" s="453">
        <v>0</v>
      </c>
    </row>
    <row r="258" spans="1:12" ht="20.100000000000001" customHeight="1">
      <c r="A258" s="499" t="s">
        <v>574</v>
      </c>
      <c r="B258" s="184"/>
      <c r="C258" s="184"/>
      <c r="D258" s="184"/>
      <c r="E258" s="184"/>
      <c r="F258" s="201">
        <v>30700</v>
      </c>
      <c r="G258" s="453">
        <v>0</v>
      </c>
    </row>
    <row r="259" spans="1:12" ht="20.100000000000001" customHeight="1">
      <c r="A259" s="499" t="s">
        <v>575</v>
      </c>
      <c r="B259" s="184"/>
      <c r="C259" s="184"/>
      <c r="D259" s="184"/>
      <c r="E259" s="184"/>
      <c r="F259" s="201">
        <v>30900</v>
      </c>
      <c r="G259" s="453">
        <v>0</v>
      </c>
    </row>
    <row r="260" spans="1:12" ht="20.100000000000001" customHeight="1">
      <c r="A260" s="499" t="s">
        <v>576</v>
      </c>
      <c r="B260" s="184"/>
      <c r="C260" s="184"/>
      <c r="D260" s="184"/>
      <c r="E260" s="184"/>
      <c r="F260" s="201">
        <v>31100</v>
      </c>
      <c r="G260" s="624">
        <v>5768294</v>
      </c>
    </row>
    <row r="261" spans="1:12" ht="20.100000000000001" customHeight="1">
      <c r="A261" s="499"/>
      <c r="B261" s="184"/>
      <c r="C261" s="184"/>
      <c r="D261" s="184"/>
      <c r="E261" s="184"/>
      <c r="F261" s="201"/>
      <c r="G261" s="768"/>
    </row>
    <row r="262" spans="1:12" ht="20.100000000000001" customHeight="1">
      <c r="A262" s="500" t="s">
        <v>577</v>
      </c>
      <c r="B262" s="184"/>
      <c r="C262" s="184"/>
      <c r="D262" s="184"/>
      <c r="E262" s="184"/>
      <c r="F262" s="201"/>
      <c r="G262" s="769">
        <f>SUM(G252:G260)</f>
        <v>5768294</v>
      </c>
    </row>
    <row r="263" spans="1:12" ht="20.100000000000001" customHeight="1">
      <c r="A263" s="500"/>
      <c r="B263" s="184"/>
      <c r="C263" s="184"/>
      <c r="D263" s="184"/>
      <c r="E263" s="184"/>
      <c r="F263" s="201"/>
      <c r="G263" s="217"/>
    </row>
    <row r="264" spans="1:12" ht="20.100000000000001" customHeight="1" thickBot="1">
      <c r="A264" s="511" t="s">
        <v>701</v>
      </c>
      <c r="F264" s="207">
        <v>30800</v>
      </c>
      <c r="G264" s="454">
        <v>-17551186</v>
      </c>
      <c r="H264" s="533"/>
    </row>
    <row r="265" spans="1:12" ht="20.100000000000001" customHeight="1">
      <c r="A265" s="507"/>
      <c r="F265" s="207"/>
      <c r="G265" s="217"/>
    </row>
    <row r="266" spans="1:12" ht="20.100000000000001" customHeight="1">
      <c r="A266" s="512" t="s">
        <v>578</v>
      </c>
      <c r="B266" s="513"/>
      <c r="C266" s="513"/>
      <c r="D266" s="513"/>
      <c r="E266" s="513"/>
      <c r="F266" s="514"/>
      <c r="G266" s="515">
        <f>G262+G264</f>
        <v>-11782892</v>
      </c>
      <c r="H266" s="534"/>
    </row>
    <row r="267" spans="1:12">
      <c r="A267" s="218"/>
      <c r="B267" s="218"/>
      <c r="C267" s="218"/>
      <c r="D267" s="218"/>
      <c r="E267" s="218"/>
      <c r="F267" s="219"/>
      <c r="G267" s="220"/>
      <c r="H267" s="221"/>
      <c r="I267" s="221"/>
      <c r="J267" s="221"/>
      <c r="K267" s="221"/>
      <c r="L267" s="221"/>
    </row>
    <row r="268" spans="1:12" ht="13.5" customHeight="1">
      <c r="I268" s="221"/>
      <c r="J268" s="221"/>
      <c r="K268" s="221"/>
      <c r="L268" s="221"/>
    </row>
    <row r="269" spans="1:12">
      <c r="I269" s="221"/>
      <c r="J269" s="221"/>
      <c r="K269" s="221"/>
      <c r="L269" s="221"/>
    </row>
  </sheetData>
  <sheetProtection algorithmName="SHA-512" hashValue="9+ydBN3L5lRE7o3RlezZmWTaKNlEoEOlFmOnOVUDAVxf9C4gFyIYDzb8PYAybIog6TtbpB3UasuCxNSSuQMwWg==" saltValue="kPWunA+SbKIo0JFBkv9y3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5" max="6" man="1"/>
  </rowBreaks>
  <ignoredErrors>
    <ignoredError sqref="A245:A249 F137:F138 F123:F126 F117 F109:F113 F11:F17 F190:F192 F21:F33 A227:H227 F157:F170 F146:F155 A257:A261 B242:H245 B228:F228 H228 B247:H249 B246:F246 H246 F45:F64 A263 F174:F188 A254:A255 B229:H229 F37:F40 A251:A252 A265:H271 B264:F264 A229:A231 F66:F72 F74:F86 F94:F97 F99:F103 B231:H231 G230:H230 B251:H251 G250:H250 B205:F206 H205:H206 B261:H263 B232:F235 H232:H235 B252:F260 H252:H260 F88:F91 B240:F241 H240:H241 H198:H203 B198:F203 F132 F134:F135 B207:F221 H207:H222 B224:F226 B222:E222 H223 B223:E223 H224:H226" numberStoredAsText="1"/>
    <ignoredError sqref="G85 G75 G81 G142"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4EB99F0-3281-401A-A88B-34022978AF39}">
  <ds:schemaRefs>
    <ds:schemaRef ds:uri="http://schemas.microsoft.com/office/infopath/2007/PartnerControl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ee822479-6e51-4d14-b6b0-2c589e913e66"/>
    <ds:schemaRef ds:uri="http://www.w3.org/XML/1998/namespace"/>
  </ds:schemaRefs>
</ds:datastoreItem>
</file>

<file path=customXml/itemProps3.xml><?xml version="1.0" encoding="utf-8"?>
<ds:datastoreItem xmlns:ds="http://schemas.openxmlformats.org/officeDocument/2006/customXml" ds:itemID="{96A80541-7138-4A3D-B60A-65E3AF572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Sisley, Dottie</cp:lastModifiedBy>
  <cp:revision/>
  <cp:lastPrinted>2021-05-06T15:15:13Z</cp:lastPrinted>
  <dcterms:created xsi:type="dcterms:W3CDTF">2005-03-22T15:46:43Z</dcterms:created>
  <dcterms:modified xsi:type="dcterms:W3CDTF">2023-08-09T20:37:02Z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